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heckCompatibility="1"/>
  <mc:AlternateContent xmlns:mc="http://schemas.openxmlformats.org/markup-compatibility/2006">
    <mc:Choice Requires="x15">
      <x15ac:absPath xmlns:x15ac="http://schemas.microsoft.com/office/spreadsheetml/2010/11/ac" url="Q:\Projects\2017-18\Economic Fairness\Measures\"/>
    </mc:Choice>
  </mc:AlternateContent>
  <bookViews>
    <workbookView xWindow="34560" yWindow="8130" windowWidth="30360" windowHeight="11055" tabRatio="773"/>
  </bookViews>
  <sheets>
    <sheet name="Dashboard" sheetId="1" r:id="rId1"/>
    <sheet name="Gender pay gap" sheetId="14" r:id="rId2"/>
    <sheet name="Gender pay gaps GLA" sheetId="48" r:id="rId3"/>
    <sheet name="Ethnicity pay gap" sheetId="16" r:id="rId4"/>
    <sheet name="Ethnicity pay gaps GLA" sheetId="49" r:id="rId5"/>
    <sheet name="Disability pay gap" sheetId="15" r:id="rId6"/>
    <sheet name="Pay ratio" sheetId="42" r:id="rId7"/>
    <sheet name="Below LLW" sheetId="6" r:id="rId8"/>
    <sheet name="Employment gaps" sheetId="17" r:id="rId9"/>
    <sheet name="Employment profile GLA" sheetId="55" r:id="rId10"/>
    <sheet name="Overemployment" sheetId="56" r:id="rId11"/>
    <sheet name="Flexible working" sheetId="47" r:id="rId12"/>
    <sheet name="Insecure employment" sheetId="41" r:id="rId13"/>
    <sheet name="Zero hours" sheetId="5" r:id="rId14"/>
    <sheet name="Unemployment rate" sheetId="8" r:id="rId15"/>
    <sheet name="Underemployment" sheetId="10" r:id="rId16"/>
    <sheet name="Underutility" sheetId="19" r:id="rId17"/>
    <sheet name="Parents in employment" sheetId="45" r:id="rId18"/>
    <sheet name="School readiness" sheetId="34" r:id="rId19"/>
    <sheet name="GCSEs" sheetId="35" r:id="rId20"/>
    <sheet name="Qualifications" sheetId="36" r:id="rId21"/>
    <sheet name="NEET" sheetId="37" r:id="rId22"/>
    <sheet name="training" sheetId="38" r:id="rId23"/>
    <sheet name="Apprentices" sheetId="39" r:id="rId24"/>
    <sheet name="Income inequality" sheetId="44" r:id="rId25"/>
    <sheet name="Wealth inequality" sheetId="7" r:id="rId26"/>
    <sheet name="Disposable Income" sheetId="12" r:id="rId27"/>
    <sheet name="Childcare Costs" sheetId="13" r:id="rId28"/>
    <sheet name="Energy efficiency" sheetId="31" r:id="rId29"/>
    <sheet name="Fuel poverty" sheetId="32" r:id="rId30"/>
    <sheet name="Poverty" sheetId="20" r:id="rId31"/>
    <sheet name="Persistent poverty" sheetId="21" r:id="rId32"/>
    <sheet name="Absolute poverty" sheetId="23" r:id="rId33"/>
    <sheet name="Material deprivation" sheetId="43" r:id="rId34"/>
    <sheet name="Rough sleepers" sheetId="24" r:id="rId35"/>
    <sheet name="Homeless acceptances" sheetId="57" r:id="rId36"/>
    <sheet name="Homelessness Apr18 on" sheetId="58" r:id="rId37"/>
    <sheet name="Arrears" sheetId="29" r:id="rId38"/>
    <sheet name="Savings" sheetId="28" r:id="rId39"/>
    <sheet name="unexpected bills" sheetId="25" r:id="rId40"/>
    <sheet name="Bank accounts" sheetId="27" r:id="rId41"/>
    <sheet name="Insolvencies" sheetId="26" r:id="rId42"/>
  </sheets>
  <externalReferences>
    <externalReference r:id="rId43"/>
  </externalReferences>
  <definedNames>
    <definedName name="LA_list">'[1]2016-17'!$B$8:$B$347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 l="1"/>
  <c r="E30" i="1"/>
  <c r="Q152" i="36"/>
  <c r="Q151" i="36"/>
  <c r="Q150" i="36"/>
  <c r="Q149" i="36"/>
  <c r="Q148" i="36"/>
  <c r="Q147" i="36"/>
  <c r="Q146" i="36"/>
  <c r="Q145" i="36"/>
  <c r="Q144" i="36"/>
  <c r="Q143" i="36"/>
  <c r="Q142" i="36"/>
  <c r="Q141" i="36"/>
  <c r="Q140" i="36"/>
  <c r="Q135" i="36"/>
  <c r="Q134" i="36"/>
  <c r="Q133" i="36"/>
  <c r="Q132" i="36"/>
  <c r="Q131" i="36"/>
  <c r="Q130" i="36"/>
  <c r="Q129" i="36"/>
  <c r="Q128" i="36"/>
  <c r="Q127" i="36"/>
  <c r="Q126" i="36"/>
  <c r="Q125" i="36"/>
  <c r="Q124" i="36"/>
  <c r="Q123" i="36"/>
  <c r="Q118" i="36"/>
  <c r="C11" i="36" s="1"/>
  <c r="Q117" i="36"/>
  <c r="Q116" i="36"/>
  <c r="Q115" i="36"/>
  <c r="Q114" i="36"/>
  <c r="Q113" i="36"/>
  <c r="Q112" i="36"/>
  <c r="Q111" i="36"/>
  <c r="Q110" i="36"/>
  <c r="Q109" i="36"/>
  <c r="Q108" i="36"/>
  <c r="Q107" i="36"/>
  <c r="Q106" i="36"/>
  <c r="Q101" i="36"/>
  <c r="Q100" i="36"/>
  <c r="Q99" i="36"/>
  <c r="Q98" i="36"/>
  <c r="Q97" i="36"/>
  <c r="Q96" i="36"/>
  <c r="Q95" i="36"/>
  <c r="B10" i="36" s="1"/>
  <c r="Q94" i="36"/>
  <c r="Q93" i="36"/>
  <c r="Q92" i="36"/>
  <c r="Q91" i="36"/>
  <c r="Q90" i="36"/>
  <c r="Q89" i="36"/>
  <c r="Q84" i="36"/>
  <c r="Q83" i="36"/>
  <c r="Q82" i="36"/>
  <c r="Q81" i="36"/>
  <c r="Q80" i="36"/>
  <c r="Q79" i="36"/>
  <c r="Q78" i="36"/>
  <c r="Q77" i="36"/>
  <c r="Q76" i="36"/>
  <c r="Q75" i="36"/>
  <c r="Q74" i="36"/>
  <c r="Q73" i="36"/>
  <c r="Q72" i="36"/>
  <c r="Q67" i="36"/>
  <c r="Q66" i="36"/>
  <c r="Q65" i="36"/>
  <c r="Q64" i="36"/>
  <c r="Q63" i="36"/>
  <c r="Q62" i="36"/>
  <c r="Q61" i="36"/>
  <c r="Q60" i="36"/>
  <c r="Q59" i="36"/>
  <c r="Q58" i="36"/>
  <c r="Q57" i="36"/>
  <c r="Q56" i="36"/>
  <c r="Q55" i="36"/>
  <c r="Q50" i="36"/>
  <c r="Q49" i="36"/>
  <c r="Q48" i="36"/>
  <c r="Q47" i="36"/>
  <c r="Q46" i="36"/>
  <c r="Q45" i="36"/>
  <c r="Q44" i="36"/>
  <c r="Q43" i="36"/>
  <c r="Q42" i="36"/>
  <c r="Q41" i="36"/>
  <c r="Q40" i="36"/>
  <c r="Q39" i="36"/>
  <c r="Q38" i="36"/>
  <c r="Q33" i="36"/>
  <c r="C6" i="36" s="1"/>
  <c r="Q32" i="36"/>
  <c r="Q31" i="36"/>
  <c r="Q30" i="36"/>
  <c r="Q29" i="36"/>
  <c r="Q28" i="36"/>
  <c r="Q27" i="36"/>
  <c r="B6" i="36" s="1"/>
  <c r="Q26" i="36"/>
  <c r="Q25" i="36"/>
  <c r="Q24" i="36"/>
  <c r="Q23" i="36"/>
  <c r="Q22" i="36"/>
  <c r="Q21" i="36"/>
  <c r="C13" i="36"/>
  <c r="B13" i="36"/>
  <c r="C12" i="36"/>
  <c r="B12" i="36"/>
  <c r="B11" i="36"/>
  <c r="C10" i="36"/>
  <c r="C9" i="36"/>
  <c r="B9" i="36"/>
  <c r="C8" i="36"/>
  <c r="B8" i="36"/>
  <c r="C7" i="36"/>
  <c r="B7" i="36"/>
  <c r="F25" i="1"/>
  <c r="E25" i="1"/>
  <c r="E5" i="1"/>
  <c r="F5" i="1"/>
  <c r="H5" i="1"/>
  <c r="I5" i="1"/>
  <c r="J5" i="1"/>
  <c r="K5" i="1"/>
  <c r="L5" i="1"/>
  <c r="M5" i="1"/>
  <c r="N5" i="1"/>
  <c r="E6" i="1"/>
  <c r="F6" i="1"/>
  <c r="H6" i="1"/>
  <c r="I6" i="1"/>
  <c r="J6" i="1"/>
  <c r="K6" i="1"/>
  <c r="L6" i="1"/>
  <c r="M6" i="1"/>
  <c r="N6" i="1"/>
  <c r="E7" i="1"/>
  <c r="F7" i="1"/>
  <c r="E8" i="1"/>
  <c r="F8" i="1"/>
  <c r="H8" i="1"/>
  <c r="I8" i="1"/>
  <c r="J8" i="1"/>
  <c r="L8" i="1"/>
  <c r="N8" i="1"/>
  <c r="E11" i="1"/>
  <c r="F11" i="1"/>
  <c r="E12" i="1"/>
  <c r="F12" i="1"/>
  <c r="E15" i="1"/>
  <c r="F15" i="1"/>
  <c r="E16" i="1"/>
  <c r="F16" i="1"/>
  <c r="E18" i="1"/>
  <c r="F18" i="1"/>
  <c r="E19" i="1"/>
  <c r="F19" i="1"/>
  <c r="E22" i="1"/>
  <c r="F22" i="1"/>
  <c r="E23" i="1"/>
  <c r="F23" i="1"/>
  <c r="E24" i="1"/>
  <c r="F24" i="1"/>
  <c r="E28" i="1"/>
  <c r="F28" i="1"/>
  <c r="E29" i="1"/>
  <c r="F29" i="1"/>
  <c r="E31" i="1"/>
  <c r="F31" i="1"/>
  <c r="E32" i="1"/>
  <c r="F32" i="1"/>
  <c r="E33" i="1"/>
  <c r="F33" i="1"/>
  <c r="E35" i="1"/>
  <c r="F35" i="1"/>
  <c r="E36" i="1"/>
  <c r="F36" i="1"/>
  <c r="E39" i="1"/>
  <c r="F39" i="1"/>
  <c r="E40" i="1"/>
  <c r="F40" i="1"/>
  <c r="E41" i="1"/>
  <c r="E42" i="1"/>
  <c r="F42" i="1"/>
  <c r="E45" i="1"/>
  <c r="F45" i="1"/>
  <c r="E46" i="1"/>
  <c r="F46" i="1"/>
  <c r="E47" i="1"/>
  <c r="F47" i="1"/>
  <c r="E48" i="1"/>
  <c r="F48" i="1"/>
  <c r="E50" i="1"/>
  <c r="E51" i="1"/>
  <c r="F51" i="1"/>
  <c r="E52" i="1"/>
  <c r="F52" i="1"/>
  <c r="E56" i="1"/>
  <c r="F56" i="1"/>
  <c r="E57" i="1"/>
  <c r="F57" i="1"/>
  <c r="E58" i="1"/>
  <c r="F58" i="1"/>
  <c r="E59" i="1"/>
  <c r="F59" i="1"/>
  <c r="N167" i="55" l="1"/>
  <c r="L167" i="55"/>
  <c r="J167" i="55"/>
  <c r="H167" i="55"/>
  <c r="F167" i="55"/>
  <c r="D167" i="55"/>
  <c r="N166" i="55"/>
  <c r="L166" i="55"/>
  <c r="J166" i="55"/>
  <c r="H166" i="55"/>
  <c r="F166" i="55"/>
  <c r="D166" i="55"/>
  <c r="N165" i="55"/>
  <c r="L165" i="55"/>
  <c r="J165" i="55"/>
  <c r="H165" i="55"/>
  <c r="F165" i="55"/>
  <c r="D165" i="55"/>
  <c r="N164" i="55"/>
  <c r="L164" i="55"/>
  <c r="J164" i="55"/>
  <c r="H164" i="55"/>
  <c r="F164" i="55"/>
  <c r="D164" i="55"/>
  <c r="N159" i="55"/>
  <c r="L159" i="55"/>
  <c r="J159" i="55"/>
  <c r="H159" i="55"/>
  <c r="F159" i="55"/>
  <c r="D159" i="55"/>
  <c r="N158" i="55"/>
  <c r="L158" i="55"/>
  <c r="J158" i="55"/>
  <c r="H158" i="55"/>
  <c r="F158" i="55"/>
  <c r="D158" i="55"/>
  <c r="N157" i="55"/>
  <c r="L157" i="55"/>
  <c r="J157" i="55"/>
  <c r="H157" i="55"/>
  <c r="F157" i="55"/>
  <c r="N156" i="55"/>
  <c r="L156" i="55"/>
  <c r="J156" i="55"/>
  <c r="H156" i="55"/>
  <c r="F156" i="55"/>
  <c r="D156" i="55"/>
  <c r="N151" i="55"/>
  <c r="L151" i="55"/>
  <c r="J151" i="55"/>
  <c r="H151" i="55"/>
  <c r="D151" i="55"/>
  <c r="N150" i="55"/>
  <c r="L150" i="55"/>
  <c r="J150" i="55"/>
  <c r="H150" i="55"/>
  <c r="D150" i="55"/>
  <c r="N149" i="55"/>
  <c r="L149" i="55"/>
  <c r="J149" i="55"/>
  <c r="H149" i="55"/>
  <c r="D149" i="55"/>
  <c r="N148" i="55"/>
  <c r="L148" i="55"/>
  <c r="J148" i="55"/>
  <c r="H148" i="55"/>
  <c r="D148" i="55"/>
  <c r="N147" i="55"/>
  <c r="L147" i="55"/>
  <c r="J147" i="55"/>
  <c r="H147" i="55"/>
  <c r="D147" i="55"/>
  <c r="N146" i="55"/>
  <c r="L146" i="55"/>
  <c r="J146" i="55"/>
  <c r="H146" i="55"/>
  <c r="D146" i="55"/>
  <c r="N145" i="55"/>
  <c r="L145" i="55"/>
  <c r="J145" i="55"/>
  <c r="H145" i="55"/>
  <c r="D145" i="55"/>
  <c r="D136" i="55" l="1"/>
  <c r="D135" i="55"/>
  <c r="O130" i="55"/>
  <c r="M130" i="55"/>
  <c r="N129" i="55" s="1"/>
  <c r="K130" i="55"/>
  <c r="L129" i="55" s="1"/>
  <c r="I130" i="55"/>
  <c r="G130" i="55"/>
  <c r="E130" i="55"/>
  <c r="C130" i="55"/>
  <c r="D129" i="55" s="1"/>
  <c r="P129" i="55"/>
  <c r="P128" i="55"/>
  <c r="N128" i="55"/>
  <c r="L128" i="55"/>
  <c r="H128" i="55"/>
  <c r="D128" i="55"/>
  <c r="P127" i="55"/>
  <c r="N127" i="55"/>
  <c r="L127" i="55"/>
  <c r="O122" i="55"/>
  <c r="P118" i="55" s="1"/>
  <c r="M122" i="55"/>
  <c r="N120" i="55" s="1"/>
  <c r="K122" i="55"/>
  <c r="L120" i="55" s="1"/>
  <c r="I122" i="55"/>
  <c r="J120" i="55" s="1"/>
  <c r="G122" i="55"/>
  <c r="C122" i="55"/>
  <c r="D119" i="55" s="1"/>
  <c r="D121" i="55"/>
  <c r="P120" i="55"/>
  <c r="D120" i="55"/>
  <c r="N119" i="55"/>
  <c r="L119" i="55"/>
  <c r="J119" i="55"/>
  <c r="H118" i="55"/>
  <c r="D118" i="55"/>
  <c r="P117" i="55"/>
  <c r="D117" i="55"/>
  <c r="P116" i="55"/>
  <c r="N116" i="55"/>
  <c r="L116" i="55"/>
  <c r="J116" i="55"/>
  <c r="L118" i="55" l="1"/>
  <c r="N121" i="55"/>
  <c r="D127" i="55"/>
  <c r="J121" i="55"/>
  <c r="J118" i="55"/>
  <c r="P119" i="55"/>
  <c r="L121" i="55"/>
  <c r="J117" i="55"/>
  <c r="N118" i="55"/>
  <c r="P121" i="55"/>
  <c r="L117" i="55"/>
  <c r="D116" i="55"/>
  <c r="N117" i="55"/>
  <c r="P43" i="55"/>
  <c r="N42" i="55"/>
  <c r="J43" i="55"/>
  <c r="C43" i="55"/>
  <c r="C42" i="55"/>
  <c r="W44" i="55"/>
  <c r="X42" i="55" s="1"/>
  <c r="U44" i="55"/>
  <c r="V43" i="55" s="1"/>
  <c r="S44" i="55"/>
  <c r="T43" i="55" s="1"/>
  <c r="Q44" i="55"/>
  <c r="R43" i="55" s="1"/>
  <c r="O44" i="55"/>
  <c r="P42" i="55" s="1"/>
  <c r="M44" i="55"/>
  <c r="N43" i="55" s="1"/>
  <c r="K44" i="55"/>
  <c r="L43" i="55" s="1"/>
  <c r="I44" i="55"/>
  <c r="J42" i="55" s="1"/>
  <c r="G44" i="55"/>
  <c r="H42" i="55" s="1"/>
  <c r="E44" i="55"/>
  <c r="X36" i="55"/>
  <c r="X35" i="55"/>
  <c r="X34" i="55"/>
  <c r="V36" i="55"/>
  <c r="V35" i="55"/>
  <c r="V34" i="55"/>
  <c r="T36" i="55"/>
  <c r="T35" i="55"/>
  <c r="T34" i="55"/>
  <c r="R36" i="55"/>
  <c r="R35" i="55"/>
  <c r="R34" i="55"/>
  <c r="P36" i="55"/>
  <c r="P35" i="55"/>
  <c r="P34" i="55"/>
  <c r="N36" i="55"/>
  <c r="N35" i="55"/>
  <c r="N34" i="55"/>
  <c r="L36" i="55"/>
  <c r="L35" i="55"/>
  <c r="L34" i="55"/>
  <c r="J36" i="55"/>
  <c r="J35" i="55"/>
  <c r="J34" i="55"/>
  <c r="H36" i="55"/>
  <c r="H35" i="55"/>
  <c r="H34" i="55"/>
  <c r="C36" i="55"/>
  <c r="C35" i="55"/>
  <c r="C34" i="55"/>
  <c r="C37" i="55" s="1"/>
  <c r="X28" i="55"/>
  <c r="X27" i="55"/>
  <c r="X26" i="55"/>
  <c r="X25" i="55"/>
  <c r="X24" i="55"/>
  <c r="X23" i="55"/>
  <c r="V28" i="55"/>
  <c r="V27" i="55"/>
  <c r="V26" i="55"/>
  <c r="V25" i="55"/>
  <c r="V24" i="55"/>
  <c r="V23" i="55"/>
  <c r="T28" i="55"/>
  <c r="T27" i="55"/>
  <c r="T26" i="55"/>
  <c r="T25" i="55"/>
  <c r="T24" i="55"/>
  <c r="T23" i="55"/>
  <c r="R28" i="55"/>
  <c r="R27" i="55"/>
  <c r="R26" i="55"/>
  <c r="R25" i="55"/>
  <c r="R24" i="55"/>
  <c r="R23" i="55"/>
  <c r="P28" i="55"/>
  <c r="P27" i="55"/>
  <c r="P26" i="55"/>
  <c r="P25" i="55"/>
  <c r="P24" i="55"/>
  <c r="P23" i="55"/>
  <c r="N28" i="55"/>
  <c r="N27" i="55"/>
  <c r="N26" i="55"/>
  <c r="N25" i="55"/>
  <c r="N24" i="55"/>
  <c r="N23" i="55"/>
  <c r="L28" i="55"/>
  <c r="L27" i="55"/>
  <c r="L26" i="55"/>
  <c r="L25" i="55"/>
  <c r="L24" i="55"/>
  <c r="L23" i="55"/>
  <c r="J28" i="55"/>
  <c r="J27" i="55"/>
  <c r="J26" i="55"/>
  <c r="J25" i="55"/>
  <c r="J24" i="55"/>
  <c r="J23" i="55"/>
  <c r="H28" i="55"/>
  <c r="H27" i="55"/>
  <c r="H26" i="55"/>
  <c r="H25" i="55"/>
  <c r="H24" i="55"/>
  <c r="H23" i="55"/>
  <c r="C24" i="55"/>
  <c r="C25" i="55"/>
  <c r="C26" i="55"/>
  <c r="C27" i="55"/>
  <c r="C28" i="55"/>
  <c r="C23" i="55"/>
  <c r="D35" i="55" l="1"/>
  <c r="D36" i="55"/>
  <c r="D34" i="55"/>
  <c r="D37" i="55" s="1"/>
  <c r="D24" i="55"/>
  <c r="X43" i="55"/>
  <c r="H43" i="55"/>
  <c r="R42" i="55"/>
  <c r="C44" i="55"/>
  <c r="D43" i="55" s="1"/>
  <c r="L42" i="55"/>
  <c r="T42" i="55"/>
  <c r="V42" i="55"/>
  <c r="C29" i="55"/>
  <c r="D25" i="55" s="1"/>
  <c r="AH50" i="15"/>
  <c r="B9" i="15" s="1"/>
  <c r="AH47" i="15"/>
  <c r="AH44" i="15"/>
  <c r="AH38" i="15"/>
  <c r="D9" i="15" s="1"/>
  <c r="AH35" i="15"/>
  <c r="AH32" i="15"/>
  <c r="AH26" i="15"/>
  <c r="C9" i="15" s="1"/>
  <c r="AH23" i="15"/>
  <c r="AH20" i="15"/>
  <c r="AA50" i="15"/>
  <c r="B8" i="15" s="1"/>
  <c r="AA47" i="15"/>
  <c r="AA44" i="15"/>
  <c r="AA38" i="15"/>
  <c r="D8" i="15" s="1"/>
  <c r="AA35" i="15"/>
  <c r="AA32" i="15"/>
  <c r="AA26" i="15"/>
  <c r="C8" i="15" s="1"/>
  <c r="AA23" i="15"/>
  <c r="AA20" i="15"/>
  <c r="T50" i="15"/>
  <c r="B7" i="15" s="1"/>
  <c r="T47" i="15"/>
  <c r="T44" i="15"/>
  <c r="T38" i="15"/>
  <c r="D7" i="15" s="1"/>
  <c r="T35" i="15"/>
  <c r="T32" i="15"/>
  <c r="T26" i="15"/>
  <c r="C7" i="15" s="1"/>
  <c r="T23" i="15"/>
  <c r="T20" i="15"/>
  <c r="M50" i="15"/>
  <c r="B6" i="15" s="1"/>
  <c r="M47" i="15"/>
  <c r="M44" i="15"/>
  <c r="M38" i="15"/>
  <c r="D6" i="15" s="1"/>
  <c r="M35" i="15"/>
  <c r="M32" i="15"/>
  <c r="M26" i="15"/>
  <c r="C6" i="15" s="1"/>
  <c r="M23" i="15"/>
  <c r="M20" i="15"/>
  <c r="F50" i="15"/>
  <c r="B5" i="15" s="1"/>
  <c r="F47" i="15"/>
  <c r="F44" i="15"/>
  <c r="F38" i="15"/>
  <c r="D5" i="15" s="1"/>
  <c r="F35" i="15"/>
  <c r="F32" i="15"/>
  <c r="F26" i="15"/>
  <c r="C5" i="15" s="1"/>
  <c r="F23" i="15"/>
  <c r="F20" i="15"/>
  <c r="D23" i="55" l="1"/>
  <c r="D42" i="55"/>
  <c r="D44" i="55" s="1"/>
  <c r="D28" i="55"/>
  <c r="D26" i="55"/>
  <c r="G5" i="55" s="1"/>
  <c r="D27" i="55"/>
  <c r="C226" i="55"/>
  <c r="C225" i="55"/>
  <c r="D225" i="55" s="1"/>
  <c r="C224" i="55"/>
  <c r="D224" i="55" s="1"/>
  <c r="B11" i="55" s="1"/>
  <c r="C219" i="55"/>
  <c r="D219" i="55" s="1"/>
  <c r="C218" i="55"/>
  <c r="D218" i="55" s="1"/>
  <c r="J11" i="55" s="1"/>
  <c r="C217" i="55"/>
  <c r="D217" i="55" s="1"/>
  <c r="C216" i="55"/>
  <c r="D216" i="55" s="1"/>
  <c r="I11" i="55" s="1"/>
  <c r="C211" i="55"/>
  <c r="D211" i="55" s="1"/>
  <c r="C210" i="55"/>
  <c r="D210" i="55" s="1"/>
  <c r="D11" i="55" s="1"/>
  <c r="C209" i="55"/>
  <c r="D209" i="55" s="1"/>
  <c r="H11" i="55" s="1"/>
  <c r="C208" i="55"/>
  <c r="D208" i="55" s="1"/>
  <c r="G11" i="55" s="1"/>
  <c r="C207" i="55"/>
  <c r="D207" i="55" s="1"/>
  <c r="C206" i="55"/>
  <c r="D206" i="55" s="1"/>
  <c r="F11" i="55" s="1"/>
  <c r="C205" i="55"/>
  <c r="D205" i="55" s="1"/>
  <c r="E11" i="55" s="1"/>
  <c r="C196" i="55"/>
  <c r="D196" i="55" s="1"/>
  <c r="C195" i="55"/>
  <c r="C194" i="55"/>
  <c r="D194" i="55" s="1"/>
  <c r="B10" i="55" s="1"/>
  <c r="C189" i="55"/>
  <c r="D189" i="55" s="1"/>
  <c r="C188" i="55"/>
  <c r="D188" i="55" s="1"/>
  <c r="J10" i="55" s="1"/>
  <c r="C187" i="55"/>
  <c r="C186" i="55"/>
  <c r="C181" i="55"/>
  <c r="C180" i="55"/>
  <c r="C179" i="55"/>
  <c r="C178" i="55"/>
  <c r="C177" i="55"/>
  <c r="C176" i="55"/>
  <c r="C175" i="55"/>
  <c r="J9" i="55"/>
  <c r="D9" i="55"/>
  <c r="H9" i="55"/>
  <c r="G9" i="55"/>
  <c r="F9" i="55"/>
  <c r="E9" i="55"/>
  <c r="C9" i="55" s="1"/>
  <c r="B8" i="55"/>
  <c r="I8" i="55"/>
  <c r="D8" i="55"/>
  <c r="F8" i="55"/>
  <c r="C77" i="55"/>
  <c r="C73" i="55"/>
  <c r="C72" i="55"/>
  <c r="C71" i="55"/>
  <c r="C66" i="55"/>
  <c r="C65" i="55"/>
  <c r="C64" i="55"/>
  <c r="D64" i="55" s="1"/>
  <c r="C63" i="55"/>
  <c r="D63" i="55" s="1"/>
  <c r="I6" i="55" s="1"/>
  <c r="C58" i="55"/>
  <c r="C57" i="55"/>
  <c r="C54" i="55"/>
  <c r="C52" i="55"/>
  <c r="J8" i="55"/>
  <c r="H8" i="55"/>
  <c r="G8" i="55"/>
  <c r="E8" i="55"/>
  <c r="H7" i="55"/>
  <c r="G7" i="55"/>
  <c r="F7" i="55"/>
  <c r="E7" i="55"/>
  <c r="D7" i="55"/>
  <c r="B7" i="55"/>
  <c r="J5" i="55"/>
  <c r="I5" i="55"/>
  <c r="H5" i="55"/>
  <c r="F5" i="55"/>
  <c r="E5" i="55"/>
  <c r="D5" i="55"/>
  <c r="B5" i="55"/>
  <c r="C7" i="55" l="1"/>
  <c r="D65" i="55"/>
  <c r="J6" i="55" s="1"/>
  <c r="B9" i="55"/>
  <c r="D195" i="55"/>
  <c r="C5" i="55"/>
  <c r="D52" i="55"/>
  <c r="C6" i="55" s="1"/>
  <c r="C8" i="55"/>
  <c r="D186" i="55"/>
  <c r="I10" i="55" s="1"/>
  <c r="I9" i="55"/>
  <c r="D187" i="55"/>
  <c r="D29" i="55"/>
  <c r="D71" i="55"/>
  <c r="B6" i="55" s="1"/>
  <c r="D72" i="55"/>
  <c r="D73" i="55"/>
  <c r="D57" i="55"/>
  <c r="D6" i="55" s="1"/>
  <c r="D54" i="55"/>
  <c r="C11" i="55"/>
  <c r="B20" i="6" l="1"/>
  <c r="C20" i="6"/>
  <c r="B21" i="6"/>
  <c r="C21" i="6"/>
  <c r="P20" i="6" l="1"/>
  <c r="P21" i="6"/>
  <c r="O20" i="6"/>
  <c r="O21" i="6"/>
  <c r="N20" i="6"/>
  <c r="N21" i="6"/>
  <c r="B8" i="6"/>
  <c r="C8" i="6"/>
  <c r="B9" i="6"/>
  <c r="C9" i="6"/>
  <c r="B10" i="6"/>
  <c r="C10" i="6"/>
  <c r="B11" i="6"/>
  <c r="C11" i="6"/>
  <c r="B12" i="6"/>
  <c r="C12" i="6"/>
  <c r="B13" i="6"/>
  <c r="C13" i="6"/>
  <c r="B14" i="6"/>
  <c r="C14" i="6"/>
  <c r="B15" i="6"/>
  <c r="C15" i="6"/>
  <c r="B16" i="6"/>
  <c r="C16" i="6"/>
  <c r="B17" i="6"/>
  <c r="C17" i="6"/>
  <c r="B18" i="6"/>
  <c r="C18" i="6"/>
  <c r="B19" i="6"/>
  <c r="C19" i="6"/>
  <c r="C7" i="6"/>
  <c r="B7" i="6"/>
  <c r="K8" i="42" l="1"/>
  <c r="L8" i="42"/>
  <c r="J8" i="42"/>
  <c r="B27" i="14" l="1"/>
  <c r="C27" i="14"/>
  <c r="D27" i="14"/>
  <c r="E27" i="14"/>
  <c r="F27" i="14"/>
  <c r="G27" i="14"/>
  <c r="I27" i="14"/>
  <c r="J27" i="14"/>
  <c r="K27" i="14"/>
  <c r="L27" i="14"/>
  <c r="M27" i="14"/>
  <c r="N27" i="14"/>
  <c r="H33" i="58"/>
  <c r="F32" i="58"/>
  <c r="H32" i="58" s="1"/>
  <c r="F31" i="58"/>
  <c r="F30" i="58"/>
  <c r="F29" i="58"/>
  <c r="F28" i="58"/>
  <c r="F27" i="58"/>
  <c r="H27" i="58" s="1"/>
  <c r="H22" i="58"/>
  <c r="F21" i="58"/>
  <c r="H21" i="58" s="1"/>
  <c r="F20" i="58"/>
  <c r="F19" i="58"/>
  <c r="F18" i="58"/>
  <c r="F17" i="58"/>
  <c r="F16" i="58"/>
  <c r="H16" i="58" s="1"/>
  <c r="H11" i="58"/>
  <c r="F10" i="58"/>
  <c r="H10" i="58" s="1"/>
  <c r="F9" i="58"/>
  <c r="F8" i="58"/>
  <c r="F7" i="58"/>
  <c r="F6" i="58"/>
  <c r="F5" i="58"/>
  <c r="H5" i="58" s="1"/>
  <c r="F20" i="17" l="1"/>
  <c r="E20" i="17"/>
  <c r="D20" i="17"/>
  <c r="F19" i="17"/>
  <c r="E19" i="17"/>
  <c r="D19" i="17"/>
  <c r="F18" i="17"/>
  <c r="E18" i="17"/>
  <c r="D18" i="17"/>
  <c r="F17" i="17"/>
  <c r="E17" i="17"/>
  <c r="D17" i="17"/>
  <c r="F16" i="17"/>
  <c r="E16" i="17"/>
  <c r="D16" i="17"/>
  <c r="E12" i="17"/>
  <c r="F12" i="17"/>
  <c r="D5" i="27" l="1"/>
  <c r="C5" i="27"/>
  <c r="D10" i="38" l="1"/>
  <c r="D11" i="38"/>
  <c r="D12" i="38"/>
  <c r="D13" i="38"/>
  <c r="D14" i="38"/>
  <c r="D15" i="38"/>
  <c r="D16" i="38"/>
  <c r="D17" i="38"/>
  <c r="D18" i="38"/>
  <c r="D19" i="38"/>
  <c r="D20" i="38"/>
  <c r="D21" i="38"/>
  <c r="D22" i="38"/>
  <c r="D23" i="38"/>
  <c r="C10" i="38"/>
  <c r="C11" i="38"/>
  <c r="C12" i="38"/>
  <c r="C13" i="38"/>
  <c r="C14" i="38"/>
  <c r="C15" i="38"/>
  <c r="C16" i="38"/>
  <c r="C17" i="38"/>
  <c r="C18" i="38"/>
  <c r="C19" i="38"/>
  <c r="C20" i="38"/>
  <c r="C21" i="38"/>
  <c r="C22" i="38"/>
  <c r="C23" i="38"/>
  <c r="B23" i="38"/>
  <c r="B22" i="38"/>
  <c r="B21" i="38"/>
  <c r="B20" i="38"/>
  <c r="B19" i="38"/>
  <c r="B17" i="38"/>
  <c r="B18" i="38"/>
  <c r="B16" i="38"/>
  <c r="B15" i="38"/>
  <c r="B14" i="38"/>
  <c r="B13" i="38"/>
  <c r="B12" i="38"/>
  <c r="B11" i="38"/>
  <c r="B10" i="38"/>
  <c r="E10" i="38"/>
  <c r="E23" i="38"/>
  <c r="E22" i="38"/>
  <c r="E21" i="38"/>
  <c r="E20" i="38"/>
  <c r="E19" i="38"/>
  <c r="E18" i="38"/>
  <c r="E17" i="38"/>
  <c r="E16" i="38"/>
  <c r="E15" i="38"/>
  <c r="E14" i="38"/>
  <c r="E13" i="38"/>
  <c r="E12" i="38"/>
  <c r="E11" i="38"/>
  <c r="G14" i="38"/>
  <c r="G15" i="38"/>
  <c r="G16" i="38"/>
  <c r="G17" i="38"/>
  <c r="G18" i="38"/>
  <c r="G19" i="38"/>
  <c r="G20" i="38"/>
  <c r="G21" i="38"/>
  <c r="G22" i="38"/>
  <c r="G23" i="38"/>
  <c r="F23" i="38"/>
  <c r="F22" i="38"/>
  <c r="F21" i="38"/>
  <c r="F20" i="38"/>
  <c r="F19" i="38"/>
  <c r="F18" i="38"/>
  <c r="F17" i="38"/>
  <c r="F16" i="38"/>
  <c r="F15" i="38"/>
  <c r="F14" i="38"/>
  <c r="G13" i="38"/>
  <c r="F13" i="38"/>
  <c r="G12" i="38"/>
  <c r="F12" i="38"/>
  <c r="G11" i="38"/>
  <c r="F11" i="38"/>
  <c r="G10" i="38"/>
  <c r="F10" i="38"/>
  <c r="G9" i="38"/>
  <c r="F9" i="38"/>
  <c r="E9" i="38"/>
  <c r="D9" i="38"/>
  <c r="C9" i="38"/>
  <c r="B9" i="38"/>
  <c r="D6" i="27" l="1"/>
  <c r="C6" i="27"/>
  <c r="F6" i="28"/>
  <c r="F7" i="28"/>
  <c r="F8" i="28"/>
  <c r="F9" i="28"/>
  <c r="F10" i="28"/>
  <c r="F11" i="28"/>
  <c r="F12" i="28"/>
  <c r="F13" i="28"/>
  <c r="F14" i="28"/>
  <c r="F15" i="28"/>
  <c r="F16" i="28"/>
  <c r="F17" i="28"/>
  <c r="F5" i="28"/>
  <c r="Y20" i="13" l="1"/>
  <c r="Z20" i="13"/>
  <c r="AA20" i="13"/>
  <c r="AB20" i="13"/>
  <c r="AC20" i="13"/>
  <c r="AD20" i="13"/>
  <c r="R20" i="13"/>
  <c r="S20" i="13"/>
  <c r="T20" i="13"/>
  <c r="U20" i="13"/>
  <c r="V20" i="13"/>
  <c r="W20" i="13"/>
  <c r="R21" i="13"/>
  <c r="B6" i="13" l="1"/>
  <c r="C6" i="13"/>
  <c r="C6" i="56"/>
  <c r="C7" i="56"/>
  <c r="C8" i="56"/>
  <c r="C9" i="56"/>
  <c r="C10" i="56"/>
  <c r="C11" i="56"/>
  <c r="C12" i="56"/>
  <c r="C13" i="56"/>
  <c r="C14" i="56"/>
  <c r="C15" i="56"/>
  <c r="C16" i="56"/>
  <c r="C17" i="56"/>
  <c r="C5" i="56"/>
  <c r="D6" i="37" l="1"/>
  <c r="E6" i="37"/>
  <c r="F6" i="37"/>
  <c r="G6" i="37"/>
  <c r="H6" i="37"/>
  <c r="I6" i="37"/>
  <c r="J6" i="37"/>
  <c r="K6" i="37"/>
  <c r="L6" i="37"/>
  <c r="D7" i="37"/>
  <c r="E7" i="37"/>
  <c r="F7" i="37"/>
  <c r="G7" i="37"/>
  <c r="H7" i="37"/>
  <c r="I7" i="37"/>
  <c r="J7" i="37"/>
  <c r="K7" i="37"/>
  <c r="L7" i="37"/>
  <c r="D8" i="37"/>
  <c r="E8" i="37"/>
  <c r="F8" i="37"/>
  <c r="G8" i="37"/>
  <c r="H8" i="37"/>
  <c r="I8" i="37"/>
  <c r="J8" i="37"/>
  <c r="K8" i="37"/>
  <c r="L8" i="37"/>
  <c r="D9" i="37"/>
  <c r="E9" i="37"/>
  <c r="F9" i="37"/>
  <c r="G9" i="37"/>
  <c r="H9" i="37"/>
  <c r="I9" i="37"/>
  <c r="J9" i="37"/>
  <c r="K9" i="37"/>
  <c r="L9" i="37"/>
  <c r="D10" i="37"/>
  <c r="E10" i="37"/>
  <c r="F10" i="37"/>
  <c r="G10" i="37"/>
  <c r="H10" i="37"/>
  <c r="I10" i="37"/>
  <c r="J10" i="37"/>
  <c r="K10" i="37"/>
  <c r="L10" i="37"/>
  <c r="D11" i="37"/>
  <c r="E11" i="37"/>
  <c r="F11" i="37"/>
  <c r="G11" i="37"/>
  <c r="H11" i="37"/>
  <c r="I11" i="37"/>
  <c r="J11" i="37"/>
  <c r="K11" i="37"/>
  <c r="L11" i="37"/>
  <c r="D12" i="37"/>
  <c r="E12" i="37"/>
  <c r="F12" i="37"/>
  <c r="G12" i="37"/>
  <c r="H12" i="37"/>
  <c r="I12" i="37"/>
  <c r="J12" i="37"/>
  <c r="K12" i="37"/>
  <c r="L12" i="37"/>
  <c r="D13" i="37"/>
  <c r="E13" i="37"/>
  <c r="F13" i="37"/>
  <c r="G13" i="37"/>
  <c r="H13" i="37"/>
  <c r="I13" i="37"/>
  <c r="J13" i="37"/>
  <c r="K13" i="37"/>
  <c r="L13" i="37"/>
  <c r="D14" i="37"/>
  <c r="E14" i="37"/>
  <c r="F14" i="37"/>
  <c r="G14" i="37"/>
  <c r="H14" i="37"/>
  <c r="I14" i="37"/>
  <c r="J14" i="37"/>
  <c r="K14" i="37"/>
  <c r="L14" i="37"/>
  <c r="D15" i="37"/>
  <c r="E15" i="37"/>
  <c r="F15" i="37"/>
  <c r="G15" i="37"/>
  <c r="H15" i="37"/>
  <c r="I15" i="37"/>
  <c r="J15" i="37"/>
  <c r="K15" i="37"/>
  <c r="L15" i="37"/>
  <c r="D16" i="37"/>
  <c r="E16" i="37"/>
  <c r="F16" i="37"/>
  <c r="G16" i="37"/>
  <c r="H16" i="37"/>
  <c r="I16" i="37"/>
  <c r="J16" i="37"/>
  <c r="K16" i="37"/>
  <c r="L16" i="37"/>
  <c r="D17" i="37"/>
  <c r="E17" i="37"/>
  <c r="F17" i="37"/>
  <c r="G17" i="37"/>
  <c r="H17" i="37"/>
  <c r="I17" i="37"/>
  <c r="J17" i="37"/>
  <c r="K17" i="37"/>
  <c r="L17" i="37"/>
  <c r="D18" i="37"/>
  <c r="E18" i="37"/>
  <c r="F18" i="37"/>
  <c r="G18" i="37"/>
  <c r="H18" i="37"/>
  <c r="I18" i="37"/>
  <c r="J18" i="37"/>
  <c r="K18" i="37"/>
  <c r="L18" i="37"/>
  <c r="D19" i="37"/>
  <c r="E19" i="37"/>
  <c r="F19" i="37"/>
  <c r="G19" i="37"/>
  <c r="H19" i="37"/>
  <c r="I19" i="37"/>
  <c r="J19" i="37"/>
  <c r="K19" i="37"/>
  <c r="L19" i="37"/>
  <c r="D20" i="37"/>
  <c r="E20" i="37"/>
  <c r="F20" i="37"/>
  <c r="G20" i="37"/>
  <c r="H20" i="37"/>
  <c r="I20" i="37"/>
  <c r="J20" i="37"/>
  <c r="K20" i="37"/>
  <c r="L20" i="37"/>
  <c r="D21" i="37"/>
  <c r="E21" i="37"/>
  <c r="F21" i="37"/>
  <c r="G21" i="37"/>
  <c r="H21" i="37"/>
  <c r="I21" i="37"/>
  <c r="J21" i="37"/>
  <c r="K21" i="37"/>
  <c r="L21" i="37"/>
  <c r="D22" i="37"/>
  <c r="E22" i="37"/>
  <c r="F22" i="37"/>
  <c r="G22" i="37"/>
  <c r="H22" i="37"/>
  <c r="I22" i="37"/>
  <c r="J22" i="37"/>
  <c r="K22" i="37"/>
  <c r="L22" i="37"/>
  <c r="D23" i="37"/>
  <c r="E23" i="37"/>
  <c r="F23" i="37"/>
  <c r="G23" i="37"/>
  <c r="H23" i="37"/>
  <c r="I23" i="37"/>
  <c r="J23" i="37"/>
  <c r="K23" i="37"/>
  <c r="L23" i="37"/>
  <c r="C17" i="37"/>
  <c r="C23" i="37"/>
  <c r="C22" i="37"/>
  <c r="C21" i="37"/>
  <c r="C20" i="37"/>
  <c r="C19" i="37"/>
  <c r="C18" i="37"/>
  <c r="C16" i="37"/>
  <c r="C15" i="37"/>
  <c r="C14" i="37"/>
  <c r="C13" i="37"/>
  <c r="C12" i="37"/>
  <c r="C11" i="37"/>
  <c r="C10" i="37"/>
  <c r="C9" i="37"/>
  <c r="C8" i="37"/>
  <c r="C7" i="37"/>
  <c r="C6" i="37"/>
  <c r="D5" i="37"/>
  <c r="E5" i="37"/>
  <c r="F5" i="37"/>
  <c r="G5" i="37"/>
  <c r="H5" i="37"/>
  <c r="I5" i="37"/>
  <c r="J5" i="37"/>
  <c r="K5" i="37"/>
  <c r="L5" i="37"/>
  <c r="C5" i="37"/>
  <c r="B7" i="8" l="1"/>
  <c r="C7" i="8"/>
  <c r="B8" i="8"/>
  <c r="C8" i="8"/>
  <c r="B9" i="8"/>
  <c r="C9" i="8"/>
  <c r="B10" i="8"/>
  <c r="C10" i="8"/>
  <c r="B11" i="8"/>
  <c r="C11" i="8"/>
  <c r="B12" i="8"/>
  <c r="C12" i="8"/>
  <c r="B13" i="8"/>
  <c r="C13" i="8"/>
  <c r="B14" i="8"/>
  <c r="C14" i="8"/>
  <c r="B15" i="8"/>
  <c r="C15" i="8"/>
  <c r="B16" i="8"/>
  <c r="C16" i="8"/>
  <c r="B17" i="8"/>
  <c r="C17" i="8"/>
  <c r="B18" i="8"/>
  <c r="C18" i="8"/>
  <c r="B19" i="8"/>
  <c r="C19" i="8"/>
  <c r="B20" i="8"/>
  <c r="C20" i="8"/>
  <c r="C6" i="8"/>
  <c r="B6" i="8"/>
  <c r="B16" i="17"/>
  <c r="B17" i="17"/>
  <c r="B18" i="17"/>
  <c r="B19" i="17"/>
  <c r="B20" i="17"/>
  <c r="AF34" i="56"/>
  <c r="B6" i="56" s="1"/>
  <c r="AF35" i="56"/>
  <c r="B7" i="56" s="1"/>
  <c r="AF36" i="56"/>
  <c r="B8" i="56" s="1"/>
  <c r="AF37" i="56"/>
  <c r="B9" i="56" s="1"/>
  <c r="AF38" i="56"/>
  <c r="B10" i="56" s="1"/>
  <c r="AF39" i="56"/>
  <c r="B11" i="56" s="1"/>
  <c r="AF40" i="56"/>
  <c r="B12" i="56" s="1"/>
  <c r="AF41" i="56"/>
  <c r="B13" i="56" s="1"/>
  <c r="AF42" i="56"/>
  <c r="B14" i="56" s="1"/>
  <c r="AF43" i="56"/>
  <c r="B15" i="56" s="1"/>
  <c r="AF44" i="56"/>
  <c r="B16" i="56" s="1"/>
  <c r="AF45" i="56"/>
  <c r="B17" i="56" s="1"/>
  <c r="AF33" i="56"/>
  <c r="B5" i="56" s="1"/>
  <c r="B38" i="17"/>
  <c r="D38" i="17"/>
  <c r="E38" i="17"/>
  <c r="F38" i="17"/>
  <c r="H38" i="17"/>
  <c r="I38" i="17"/>
  <c r="J38" i="17"/>
  <c r="K38" i="17"/>
  <c r="L38" i="17"/>
  <c r="M38" i="17"/>
  <c r="O38" i="17"/>
  <c r="P38" i="17"/>
  <c r="Q38" i="17"/>
  <c r="R38" i="17"/>
  <c r="S38" i="17"/>
  <c r="T38" i="17"/>
  <c r="V38" i="17"/>
  <c r="W38" i="17"/>
  <c r="X38" i="17"/>
  <c r="Y38" i="17"/>
  <c r="Z38" i="17"/>
  <c r="AA38" i="17"/>
  <c r="H20" i="17"/>
  <c r="I20" i="17"/>
  <c r="J20" i="17"/>
  <c r="K20" i="17"/>
  <c r="L20" i="17"/>
  <c r="M20" i="17"/>
  <c r="O20" i="17"/>
  <c r="P20" i="17"/>
  <c r="Q20" i="17"/>
  <c r="R20" i="17"/>
  <c r="S20" i="17"/>
  <c r="T20" i="17"/>
  <c r="V20" i="17"/>
  <c r="W20" i="17"/>
  <c r="X20" i="17"/>
  <c r="Y20" i="17"/>
  <c r="Z20" i="17"/>
  <c r="AA20" i="17"/>
  <c r="G52" i="31" l="1"/>
  <c r="F52" i="31"/>
  <c r="E52" i="31"/>
  <c r="D52" i="31"/>
  <c r="C52" i="31"/>
  <c r="G42" i="31"/>
  <c r="F42" i="31"/>
  <c r="E42" i="31"/>
  <c r="D42" i="31"/>
  <c r="C42" i="31"/>
  <c r="G32" i="31"/>
  <c r="F32" i="31"/>
  <c r="E32" i="31"/>
  <c r="D32" i="31"/>
  <c r="C32" i="31"/>
  <c r="D22" i="31"/>
  <c r="E22" i="31"/>
  <c r="F22" i="31"/>
  <c r="G22" i="31"/>
  <c r="C22" i="31"/>
  <c r="L7" i="42" l="1"/>
  <c r="K7" i="42"/>
  <c r="J7" i="42"/>
  <c r="AE128" i="55" l="1"/>
  <c r="AE129" i="55"/>
  <c r="AK8" i="55" s="1"/>
  <c r="AE127" i="55"/>
  <c r="AJ8" i="55" s="1"/>
  <c r="AD57" i="55"/>
  <c r="AD54" i="55"/>
  <c r="AD52" i="55"/>
  <c r="AC5" i="55"/>
  <c r="AI7" i="55"/>
  <c r="AH7" i="55"/>
  <c r="AG7" i="55"/>
  <c r="AF7" i="55"/>
  <c r="AE7" i="55"/>
  <c r="AC7" i="55"/>
  <c r="AK5" i="55"/>
  <c r="AJ5" i="55"/>
  <c r="AI5" i="55"/>
  <c r="AH5" i="55"/>
  <c r="AG5" i="55"/>
  <c r="AF5" i="55"/>
  <c r="AE5" i="55"/>
  <c r="AE136" i="55"/>
  <c r="AE135" i="55"/>
  <c r="AC8" i="55" s="1"/>
  <c r="AU121" i="55"/>
  <c r="AU120" i="55"/>
  <c r="AU119" i="55"/>
  <c r="AU118" i="55"/>
  <c r="AU117" i="55"/>
  <c r="AU116" i="55"/>
  <c r="AS121" i="55"/>
  <c r="AS120" i="55"/>
  <c r="AS119" i="55"/>
  <c r="AS118" i="55"/>
  <c r="AS117" i="55"/>
  <c r="AS116" i="55"/>
  <c r="AQ121" i="55"/>
  <c r="AQ120" i="55"/>
  <c r="AQ119" i="55"/>
  <c r="AQ118" i="55"/>
  <c r="AQ117" i="55"/>
  <c r="AQ116" i="55"/>
  <c r="AO121" i="55"/>
  <c r="AO120" i="55"/>
  <c r="AO119" i="55"/>
  <c r="AO118" i="55"/>
  <c r="AO117" i="55"/>
  <c r="AO116" i="55"/>
  <c r="AM121" i="55"/>
  <c r="AM120" i="55"/>
  <c r="AM119" i="55"/>
  <c r="AM118" i="55"/>
  <c r="AM117" i="55"/>
  <c r="AM116" i="55"/>
  <c r="AE121" i="55"/>
  <c r="AE8" i="55" s="1"/>
  <c r="AE120" i="55"/>
  <c r="AI8" i="55" s="1"/>
  <c r="AE119" i="55"/>
  <c r="AH8" i="55" s="1"/>
  <c r="AE118" i="55"/>
  <c r="AE117" i="55"/>
  <c r="AG8" i="55" s="1"/>
  <c r="AE116" i="55"/>
  <c r="AF8" i="55" s="1"/>
  <c r="AK117" i="55"/>
  <c r="AK118" i="55"/>
  <c r="AK119" i="55"/>
  <c r="AK120" i="55"/>
  <c r="AK121" i="55"/>
  <c r="AK116" i="55"/>
  <c r="AD226" i="55"/>
  <c r="AD225" i="55"/>
  <c r="AD224" i="55"/>
  <c r="AD219" i="55"/>
  <c r="AE219" i="55" s="1"/>
  <c r="AD218" i="55"/>
  <c r="AD217" i="55"/>
  <c r="AD216" i="55"/>
  <c r="AD211" i="55"/>
  <c r="AE211" i="55" s="1"/>
  <c r="AD210" i="55"/>
  <c r="AD209" i="55"/>
  <c r="AD208" i="55"/>
  <c r="AD207" i="55"/>
  <c r="AD206" i="55"/>
  <c r="AD205" i="55"/>
  <c r="AD196" i="55"/>
  <c r="AE196" i="55" s="1"/>
  <c r="AD195" i="55"/>
  <c r="AE195" i="55" s="1"/>
  <c r="AD194" i="55"/>
  <c r="AD189" i="55"/>
  <c r="AE189" i="55" s="1"/>
  <c r="AD188" i="55"/>
  <c r="AD187" i="55"/>
  <c r="AE187" i="55" s="1"/>
  <c r="AD186" i="55"/>
  <c r="AD181" i="55"/>
  <c r="AD180" i="55"/>
  <c r="AD179" i="55"/>
  <c r="AE179" i="55" s="1"/>
  <c r="AI10" i="55" s="1"/>
  <c r="AD178" i="55"/>
  <c r="AD177" i="55"/>
  <c r="AD176" i="55"/>
  <c r="AD175" i="55"/>
  <c r="AD167" i="55"/>
  <c r="AD166" i="55"/>
  <c r="AD165" i="55"/>
  <c r="AD164" i="55"/>
  <c r="AD159" i="55"/>
  <c r="AE159" i="55" s="1"/>
  <c r="AD158" i="55"/>
  <c r="AD157" i="55"/>
  <c r="AD156" i="55"/>
  <c r="AE156" i="55" s="1"/>
  <c r="AJ9" i="55" s="1"/>
  <c r="AD151" i="55"/>
  <c r="AE151" i="55" s="1"/>
  <c r="AD150" i="55"/>
  <c r="AE150" i="55" s="1"/>
  <c r="AE9" i="55" s="1"/>
  <c r="AD149" i="55"/>
  <c r="AE149" i="55" s="1"/>
  <c r="AI9" i="55" s="1"/>
  <c r="AD148" i="55"/>
  <c r="AE148" i="55" s="1"/>
  <c r="AH9" i="55" s="1"/>
  <c r="AD147" i="55"/>
  <c r="AE147" i="55" s="1"/>
  <c r="AD146" i="55"/>
  <c r="AE146" i="55" s="1"/>
  <c r="AG9" i="55" s="1"/>
  <c r="AD145" i="55"/>
  <c r="AE145" i="55" s="1"/>
  <c r="AF9" i="55" s="1"/>
  <c r="AD77" i="55"/>
  <c r="AD73" i="55"/>
  <c r="AD72" i="55"/>
  <c r="AD71" i="55"/>
  <c r="AD66" i="55"/>
  <c r="AD65" i="55"/>
  <c r="AD64" i="55"/>
  <c r="AD63" i="55"/>
  <c r="AD58" i="55"/>
  <c r="AE181" i="55" l="1"/>
  <c r="D176" i="55"/>
  <c r="F10" i="55" s="1"/>
  <c r="D175" i="55"/>
  <c r="E10" i="55" s="1"/>
  <c r="D177" i="55"/>
  <c r="D180" i="55"/>
  <c r="D10" i="55" s="1"/>
  <c r="D178" i="55"/>
  <c r="G10" i="55" s="1"/>
  <c r="D179" i="55"/>
  <c r="H10" i="55" s="1"/>
  <c r="D181" i="55"/>
  <c r="AE175" i="55"/>
  <c r="AF10" i="55" s="1"/>
  <c r="AE207" i="55"/>
  <c r="AE177" i="55"/>
  <c r="AE194" i="55"/>
  <c r="AC10" i="55" s="1"/>
  <c r="AE224" i="55"/>
  <c r="AC11" i="55" s="1"/>
  <c r="AE157" i="55"/>
  <c r="AE158" i="55"/>
  <c r="AK9" i="55" s="1"/>
  <c r="AE205" i="55"/>
  <c r="AF11" i="55" s="1"/>
  <c r="AE217" i="55"/>
  <c r="AE72" i="55"/>
  <c r="AE209" i="55"/>
  <c r="AI11" i="55" s="1"/>
  <c r="AE65" i="55"/>
  <c r="AK6" i="55" s="1"/>
  <c r="AE73" i="55"/>
  <c r="AE178" i="55"/>
  <c r="AH10" i="55" s="1"/>
  <c r="AE186" i="55"/>
  <c r="AJ10" i="55" s="1"/>
  <c r="AE206" i="55"/>
  <c r="AG11" i="55" s="1"/>
  <c r="AD11" i="55" s="1"/>
  <c r="AE210" i="55"/>
  <c r="AE11" i="55" s="1"/>
  <c r="AE218" i="55"/>
  <c r="AK11" i="55" s="1"/>
  <c r="AE71" i="55"/>
  <c r="AC6" i="55" s="1"/>
  <c r="AD9" i="55"/>
  <c r="AE176" i="55"/>
  <c r="AG10" i="55" s="1"/>
  <c r="AE180" i="55"/>
  <c r="AE10" i="55" s="1"/>
  <c r="AE188" i="55"/>
  <c r="AK10" i="55" s="1"/>
  <c r="AE208" i="55"/>
  <c r="AH11" i="55" s="1"/>
  <c r="AE216" i="55"/>
  <c r="AJ11" i="55" s="1"/>
  <c r="AD8" i="55"/>
  <c r="AE165" i="55"/>
  <c r="AD7" i="55"/>
  <c r="AE225" i="55"/>
  <c r="AE54" i="55"/>
  <c r="AE57" i="55"/>
  <c r="AE6" i="55" s="1"/>
  <c r="AE166" i="55"/>
  <c r="AE52" i="55"/>
  <c r="AD6" i="55" s="1"/>
  <c r="AD5" i="55"/>
  <c r="AE164" i="55"/>
  <c r="AC9" i="55" s="1"/>
  <c r="AE167" i="55"/>
  <c r="AE63" i="55"/>
  <c r="AJ6" i="55" s="1"/>
  <c r="AE64" i="55"/>
  <c r="C10" i="55" l="1"/>
  <c r="AD10" i="55"/>
  <c r="BA8" i="34"/>
  <c r="AX8" i="34"/>
  <c r="AU8" i="34"/>
  <c r="AR8" i="34"/>
  <c r="AO8" i="34"/>
  <c r="AI8" i="34"/>
  <c r="AF8" i="34"/>
  <c r="Z8" i="34"/>
  <c r="W8" i="34"/>
  <c r="B25" i="14" l="1"/>
  <c r="C25" i="14"/>
  <c r="D25" i="14"/>
  <c r="E25" i="14"/>
  <c r="F25" i="14"/>
  <c r="G25" i="14"/>
  <c r="I25" i="14"/>
  <c r="J25" i="14"/>
  <c r="K25" i="14"/>
  <c r="L25" i="14"/>
  <c r="M25" i="14"/>
  <c r="N25" i="14"/>
  <c r="B26" i="14"/>
  <c r="C26" i="14"/>
  <c r="D26" i="14"/>
  <c r="E26" i="14"/>
  <c r="F26" i="14"/>
  <c r="G26" i="14"/>
  <c r="I26" i="14"/>
  <c r="J26" i="14"/>
  <c r="K26" i="14"/>
  <c r="L26" i="14"/>
  <c r="M26" i="14"/>
  <c r="N26" i="14"/>
  <c r="O14" i="6" l="1"/>
  <c r="P14" i="6"/>
  <c r="O15" i="6"/>
  <c r="P15" i="6"/>
  <c r="O16" i="6"/>
  <c r="P16" i="6"/>
  <c r="O17" i="6"/>
  <c r="P17" i="6"/>
  <c r="O18" i="6"/>
  <c r="P18" i="6"/>
  <c r="N14" i="6"/>
  <c r="N15" i="6"/>
  <c r="N16" i="6"/>
  <c r="N17" i="6"/>
  <c r="N18" i="6"/>
  <c r="D37" i="17" l="1"/>
  <c r="E37" i="17"/>
  <c r="F37" i="17"/>
  <c r="F106" i="17" l="1"/>
  <c r="G106" i="17"/>
  <c r="AA24" i="17" l="1"/>
  <c r="Z24" i="17"/>
  <c r="Y24" i="17"/>
  <c r="X24" i="17"/>
  <c r="W24" i="17"/>
  <c r="V24" i="17"/>
  <c r="T24" i="17"/>
  <c r="S24" i="17"/>
  <c r="R24" i="17"/>
  <c r="Q24" i="17"/>
  <c r="P24" i="17"/>
  <c r="O24" i="17"/>
  <c r="M24" i="17"/>
  <c r="L24" i="17"/>
  <c r="K24" i="17"/>
  <c r="J24" i="17"/>
  <c r="I24" i="17"/>
  <c r="H24" i="17"/>
  <c r="DN9" i="55" l="1"/>
  <c r="DM9" i="55"/>
  <c r="DL9" i="55"/>
  <c r="DK9" i="55"/>
  <c r="DJ9" i="55"/>
  <c r="DI9" i="55"/>
  <c r="DH9" i="55"/>
  <c r="DF9" i="55"/>
  <c r="BE150" i="55"/>
  <c r="BE145" i="55"/>
  <c r="BE146" i="55"/>
  <c r="BE147" i="55"/>
  <c r="BE148" i="55"/>
  <c r="DG9" i="55" l="1"/>
  <c r="P19" i="6"/>
  <c r="O19" i="6"/>
  <c r="N19" i="6"/>
  <c r="CX162" i="55" l="1"/>
  <c r="BI219" i="55"/>
  <c r="BU66" i="55"/>
  <c r="DG225" i="55"/>
  <c r="DG224" i="55"/>
  <c r="DG218" i="55"/>
  <c r="DG217" i="55"/>
  <c r="DG216" i="55"/>
  <c r="DG210" i="55"/>
  <c r="DG209" i="55"/>
  <c r="DG208" i="55"/>
  <c r="DG207" i="55"/>
  <c r="DG206" i="55"/>
  <c r="DG205" i="55"/>
  <c r="DG195" i="55"/>
  <c r="DG194" i="55"/>
  <c r="DG188" i="55"/>
  <c r="DG187" i="55"/>
  <c r="DG186" i="55"/>
  <c r="DG180" i="55"/>
  <c r="DG179" i="55"/>
  <c r="DG178" i="55"/>
  <c r="DG177" i="55"/>
  <c r="DG176" i="55"/>
  <c r="DG175" i="55"/>
  <c r="DG106" i="55"/>
  <c r="DG105" i="55"/>
  <c r="DG99" i="55"/>
  <c r="DG98" i="55"/>
  <c r="DG97" i="55"/>
  <c r="DG91" i="55"/>
  <c r="DG90" i="55"/>
  <c r="DG89" i="55"/>
  <c r="DG88" i="55"/>
  <c r="DG87" i="55"/>
  <c r="DG86" i="55"/>
  <c r="DG72" i="55"/>
  <c r="DG71" i="55"/>
  <c r="DG65" i="55"/>
  <c r="DG64" i="55"/>
  <c r="DG63" i="55"/>
  <c r="DG57" i="55"/>
  <c r="DG56" i="55"/>
  <c r="DG55" i="55"/>
  <c r="DG54" i="55"/>
  <c r="DG53" i="55"/>
  <c r="DG52" i="55"/>
  <c r="DG43" i="55"/>
  <c r="DG42" i="55"/>
  <c r="DG36" i="55"/>
  <c r="DG35" i="55"/>
  <c r="DG34" i="55"/>
  <c r="DG28" i="55"/>
  <c r="DG27" i="55"/>
  <c r="DG26" i="55"/>
  <c r="DG25" i="55"/>
  <c r="DG24" i="55"/>
  <c r="DG23" i="55"/>
  <c r="CF36" i="55"/>
  <c r="CF35" i="55"/>
  <c r="CF34" i="55"/>
  <c r="CF24" i="55"/>
  <c r="CF25" i="55"/>
  <c r="CF26" i="55"/>
  <c r="CF27" i="55"/>
  <c r="CF28" i="55"/>
  <c r="CF23" i="55"/>
  <c r="CF225" i="55"/>
  <c r="CF224" i="55"/>
  <c r="CF218" i="55"/>
  <c r="CF217" i="55"/>
  <c r="CF216" i="55"/>
  <c r="CF210" i="55"/>
  <c r="CF209" i="55"/>
  <c r="CF208" i="55"/>
  <c r="CF207" i="55"/>
  <c r="CF206" i="55"/>
  <c r="CF205" i="55"/>
  <c r="CF195" i="55"/>
  <c r="CF194" i="55"/>
  <c r="CF188" i="55"/>
  <c r="CF187" i="55"/>
  <c r="CF186" i="55"/>
  <c r="CF180" i="55"/>
  <c r="CF179" i="55"/>
  <c r="CF178" i="55"/>
  <c r="CF177" i="55"/>
  <c r="CF176" i="55"/>
  <c r="CF175" i="55"/>
  <c r="CF165" i="55"/>
  <c r="CF164" i="55"/>
  <c r="CF158" i="55"/>
  <c r="CF157" i="55"/>
  <c r="CF156" i="55"/>
  <c r="CF150" i="55"/>
  <c r="CF149" i="55"/>
  <c r="CF146" i="55"/>
  <c r="CF145" i="55"/>
  <c r="CF106" i="55"/>
  <c r="CF105" i="55"/>
  <c r="CF99" i="55"/>
  <c r="CF98" i="55"/>
  <c r="CF97" i="55"/>
  <c r="CF91" i="55"/>
  <c r="CF90" i="55"/>
  <c r="CF89" i="55"/>
  <c r="CF88" i="55"/>
  <c r="CF87" i="55"/>
  <c r="CF86" i="55"/>
  <c r="CF77" i="55"/>
  <c r="CG76" i="55" s="1"/>
  <c r="CF75" i="55"/>
  <c r="CF74" i="55"/>
  <c r="CF73" i="55"/>
  <c r="CF72" i="55"/>
  <c r="CF71" i="55"/>
  <c r="CF65" i="55"/>
  <c r="CF64" i="55"/>
  <c r="CF63" i="55"/>
  <c r="CF57" i="55"/>
  <c r="CF56" i="55"/>
  <c r="CF55" i="55"/>
  <c r="CF54" i="55"/>
  <c r="CF53" i="55"/>
  <c r="CF52" i="55"/>
  <c r="CF43" i="55"/>
  <c r="CF42" i="55"/>
  <c r="CG217" i="55" l="1"/>
  <c r="DH218" i="55"/>
  <c r="DN11" i="55" s="1"/>
  <c r="CG71" i="55"/>
  <c r="CE6" i="55" s="1"/>
  <c r="CG75" i="55"/>
  <c r="DH217" i="55"/>
  <c r="DH216" i="55"/>
  <c r="DM11" i="55" s="1"/>
  <c r="CG73" i="55"/>
  <c r="CG216" i="55"/>
  <c r="CL11" i="55" s="1"/>
  <c r="CG218" i="55"/>
  <c r="CM11" i="55" s="1"/>
  <c r="CG72" i="55"/>
  <c r="CG74" i="55"/>
  <c r="EB226" i="55"/>
  <c r="EA226" i="55"/>
  <c r="DZ226" i="55"/>
  <c r="DY226" i="55"/>
  <c r="DX226" i="55"/>
  <c r="DW226" i="55"/>
  <c r="DV226" i="55"/>
  <c r="DU226" i="55"/>
  <c r="DT226" i="55"/>
  <c r="DS226" i="55"/>
  <c r="DR226" i="55"/>
  <c r="DQ226" i="55"/>
  <c r="DP226" i="55"/>
  <c r="DO226" i="55"/>
  <c r="DN226" i="55"/>
  <c r="DM226" i="55"/>
  <c r="DL226" i="55"/>
  <c r="DK226" i="55"/>
  <c r="DJ226" i="55"/>
  <c r="DI226" i="55"/>
  <c r="EB219" i="55"/>
  <c r="EA219" i="55"/>
  <c r="DZ219" i="55"/>
  <c r="DY219" i="55"/>
  <c r="DX219" i="55"/>
  <c r="DW219" i="55"/>
  <c r="DV219" i="55"/>
  <c r="DU219" i="55"/>
  <c r="DT219" i="55"/>
  <c r="DS219" i="55"/>
  <c r="DR219" i="55"/>
  <c r="DQ219" i="55"/>
  <c r="DP219" i="55"/>
  <c r="DO219" i="55"/>
  <c r="DN219" i="55"/>
  <c r="DM219" i="55"/>
  <c r="DL219" i="55"/>
  <c r="DK219" i="55"/>
  <c r="DJ219" i="55"/>
  <c r="DI219" i="55"/>
  <c r="EB211" i="55"/>
  <c r="EA211" i="55"/>
  <c r="DZ211" i="55"/>
  <c r="DY211" i="55"/>
  <c r="DX211" i="55"/>
  <c r="DW211" i="55"/>
  <c r="DV211" i="55"/>
  <c r="DU211" i="55"/>
  <c r="DT211" i="55"/>
  <c r="DS211" i="55"/>
  <c r="DR211" i="55"/>
  <c r="DQ211" i="55"/>
  <c r="DP211" i="55"/>
  <c r="DO211" i="55"/>
  <c r="DN211" i="55"/>
  <c r="DM211" i="55"/>
  <c r="DL211" i="55"/>
  <c r="DK211" i="55"/>
  <c r="DJ211" i="55"/>
  <c r="DI211" i="55"/>
  <c r="EB196" i="55"/>
  <c r="EA196" i="55"/>
  <c r="DZ196" i="55"/>
  <c r="DY196" i="55"/>
  <c r="DX196" i="55"/>
  <c r="DW196" i="55"/>
  <c r="DV196" i="55"/>
  <c r="DU196" i="55"/>
  <c r="DT196" i="55"/>
  <c r="DS196" i="55"/>
  <c r="DR196" i="55"/>
  <c r="DQ196" i="55"/>
  <c r="DP196" i="55"/>
  <c r="DO196" i="55"/>
  <c r="DN196" i="55"/>
  <c r="DM196" i="55"/>
  <c r="DL196" i="55"/>
  <c r="DK196" i="55"/>
  <c r="DJ196" i="55"/>
  <c r="DI196" i="55"/>
  <c r="EB189" i="55"/>
  <c r="EA189" i="55"/>
  <c r="DZ189" i="55"/>
  <c r="DY189" i="55"/>
  <c r="DX189" i="55"/>
  <c r="DW189" i="55"/>
  <c r="DV189" i="55"/>
  <c r="DU189" i="55"/>
  <c r="DT189" i="55"/>
  <c r="DS189" i="55"/>
  <c r="DR189" i="55"/>
  <c r="DQ189" i="55"/>
  <c r="DP189" i="55"/>
  <c r="DO189" i="55"/>
  <c r="DN189" i="55"/>
  <c r="DM189" i="55"/>
  <c r="DL189" i="55"/>
  <c r="DK189" i="55"/>
  <c r="DJ189" i="55"/>
  <c r="DI189" i="55"/>
  <c r="EB181" i="55"/>
  <c r="EA181" i="55"/>
  <c r="DZ181" i="55"/>
  <c r="DY181" i="55"/>
  <c r="DX181" i="55"/>
  <c r="DW181" i="55"/>
  <c r="DV181" i="55"/>
  <c r="DU181" i="55"/>
  <c r="DT181" i="55"/>
  <c r="DS181" i="55"/>
  <c r="DR181" i="55"/>
  <c r="DQ181" i="55"/>
  <c r="DP181" i="55"/>
  <c r="DO181" i="55"/>
  <c r="DN181" i="55"/>
  <c r="DM181" i="55"/>
  <c r="DL181" i="55"/>
  <c r="DK181" i="55"/>
  <c r="DJ181" i="55"/>
  <c r="DI181" i="55"/>
  <c r="EB107" i="55"/>
  <c r="EA107" i="55"/>
  <c r="DZ107" i="55"/>
  <c r="DY107" i="55"/>
  <c r="DX107" i="55"/>
  <c r="DW107" i="55"/>
  <c r="DV107" i="55"/>
  <c r="DU107" i="55"/>
  <c r="DT107" i="55"/>
  <c r="DS107" i="55"/>
  <c r="DR107" i="55"/>
  <c r="DQ107" i="55"/>
  <c r="DP107" i="55"/>
  <c r="DO107" i="55"/>
  <c r="DN107" i="55"/>
  <c r="DM107" i="55"/>
  <c r="DL107" i="55"/>
  <c r="DK107" i="55"/>
  <c r="DJ107" i="55"/>
  <c r="DI107" i="55"/>
  <c r="EB100" i="55"/>
  <c r="EA100" i="55"/>
  <c r="DZ100" i="55"/>
  <c r="DY100" i="55"/>
  <c r="DX100" i="55"/>
  <c r="DW100" i="55"/>
  <c r="DV100" i="55"/>
  <c r="DU100" i="55"/>
  <c r="DT100" i="55"/>
  <c r="DS100" i="55"/>
  <c r="DR100" i="55"/>
  <c r="DQ100" i="55"/>
  <c r="DP100" i="55"/>
  <c r="DO100" i="55"/>
  <c r="DN100" i="55"/>
  <c r="DM100" i="55"/>
  <c r="DL100" i="55"/>
  <c r="DK100" i="55"/>
  <c r="DJ100" i="55"/>
  <c r="DI100" i="55"/>
  <c r="EB92" i="55"/>
  <c r="EA92" i="55"/>
  <c r="DZ92" i="55"/>
  <c r="DY92" i="55"/>
  <c r="DX92" i="55"/>
  <c r="DW92" i="55"/>
  <c r="DV92" i="55"/>
  <c r="DU92" i="55"/>
  <c r="DT92" i="55"/>
  <c r="DS92" i="55"/>
  <c r="DR92" i="55"/>
  <c r="DQ92" i="55"/>
  <c r="DP92" i="55"/>
  <c r="DO92" i="55"/>
  <c r="DN92" i="55"/>
  <c r="DM92" i="55"/>
  <c r="DL92" i="55"/>
  <c r="DK92" i="55"/>
  <c r="DJ92" i="55"/>
  <c r="DI92" i="55"/>
  <c r="EB73" i="55"/>
  <c r="EA73" i="55"/>
  <c r="DZ73" i="55"/>
  <c r="DY73" i="55"/>
  <c r="DX73" i="55"/>
  <c r="DW73" i="55"/>
  <c r="DV73" i="55"/>
  <c r="DU73" i="55"/>
  <c r="DT73" i="55"/>
  <c r="DS73" i="55"/>
  <c r="DR73" i="55"/>
  <c r="DQ73" i="55"/>
  <c r="DP73" i="55"/>
  <c r="DO73" i="55"/>
  <c r="DN73" i="55"/>
  <c r="DM73" i="55"/>
  <c r="DL73" i="55"/>
  <c r="DK73" i="55"/>
  <c r="DJ73" i="55"/>
  <c r="DI73" i="55"/>
  <c r="EB66" i="55"/>
  <c r="EA66" i="55"/>
  <c r="DZ66" i="55"/>
  <c r="DY66" i="55"/>
  <c r="DX66" i="55"/>
  <c r="DW66" i="55"/>
  <c r="DV66" i="55"/>
  <c r="DU66" i="55"/>
  <c r="DT66" i="55"/>
  <c r="DS66" i="55"/>
  <c r="DR66" i="55"/>
  <c r="DQ66" i="55"/>
  <c r="DP66" i="55"/>
  <c r="DO66" i="55"/>
  <c r="DN66" i="55"/>
  <c r="DM66" i="55"/>
  <c r="DL66" i="55"/>
  <c r="DK66" i="55"/>
  <c r="DJ66" i="55"/>
  <c r="DI66" i="55"/>
  <c r="EB58" i="55"/>
  <c r="EA58" i="55"/>
  <c r="DZ58" i="55"/>
  <c r="DY58" i="55"/>
  <c r="DX58" i="55"/>
  <c r="DW58" i="55"/>
  <c r="DV58" i="55"/>
  <c r="DU58" i="55"/>
  <c r="DT58" i="55"/>
  <c r="DS58" i="55"/>
  <c r="DR58" i="55"/>
  <c r="DQ58" i="55"/>
  <c r="DP58" i="55"/>
  <c r="DO58" i="55"/>
  <c r="DN58" i="55"/>
  <c r="DM58" i="55"/>
  <c r="DL58" i="55"/>
  <c r="DK58" i="55"/>
  <c r="DJ58" i="55"/>
  <c r="DI58" i="55"/>
  <c r="DZ44" i="55"/>
  <c r="DY44" i="55"/>
  <c r="DX44" i="55"/>
  <c r="DW44" i="55"/>
  <c r="DV44" i="55"/>
  <c r="DU44" i="55"/>
  <c r="DT44" i="55"/>
  <c r="DS44" i="55"/>
  <c r="DR44" i="55"/>
  <c r="DQ44" i="55"/>
  <c r="DP44" i="55"/>
  <c r="DO44" i="55"/>
  <c r="DN44" i="55"/>
  <c r="DM44" i="55"/>
  <c r="DL44" i="55"/>
  <c r="DK44" i="55"/>
  <c r="DJ44" i="55"/>
  <c r="DI44" i="55"/>
  <c r="DZ37" i="55"/>
  <c r="DY37" i="55"/>
  <c r="DX37" i="55"/>
  <c r="DW37" i="55"/>
  <c r="DV37" i="55"/>
  <c r="DU37" i="55"/>
  <c r="DT37" i="55"/>
  <c r="DS37" i="55"/>
  <c r="DR37" i="55"/>
  <c r="DQ37" i="55"/>
  <c r="DP37" i="55"/>
  <c r="DO37" i="55"/>
  <c r="DN37" i="55"/>
  <c r="DM37" i="55"/>
  <c r="DL37" i="55"/>
  <c r="DK37" i="55"/>
  <c r="DJ37" i="55"/>
  <c r="DI37" i="55"/>
  <c r="DZ29" i="55"/>
  <c r="DY29" i="55"/>
  <c r="DX29" i="55"/>
  <c r="DW29" i="55"/>
  <c r="DV29" i="55"/>
  <c r="DU29" i="55"/>
  <c r="DT29" i="55"/>
  <c r="DS29" i="55"/>
  <c r="DR29" i="55"/>
  <c r="DQ29" i="55"/>
  <c r="DP29" i="55"/>
  <c r="DO29" i="55"/>
  <c r="DN29" i="55"/>
  <c r="DM29" i="55"/>
  <c r="DL29" i="55"/>
  <c r="DK29" i="55"/>
  <c r="DJ29" i="55"/>
  <c r="DI29" i="55"/>
  <c r="CZ226" i="55"/>
  <c r="CX226" i="55"/>
  <c r="CV226" i="55"/>
  <c r="CT226" i="55"/>
  <c r="CR226" i="55"/>
  <c r="CP226" i="55"/>
  <c r="CN226" i="55"/>
  <c r="CL226" i="55"/>
  <c r="CJ226" i="55"/>
  <c r="CH226" i="55"/>
  <c r="CZ219" i="55"/>
  <c r="CX219" i="55"/>
  <c r="CV219" i="55"/>
  <c r="CT219" i="55"/>
  <c r="CR219" i="55"/>
  <c r="CP219" i="55"/>
  <c r="CN219" i="55"/>
  <c r="CL219" i="55"/>
  <c r="CJ219" i="55"/>
  <c r="CH219" i="55"/>
  <c r="CZ211" i="55"/>
  <c r="CX211" i="55"/>
  <c r="CV211" i="55"/>
  <c r="CT211" i="55"/>
  <c r="CR211" i="55"/>
  <c r="CP211" i="55"/>
  <c r="CN211" i="55"/>
  <c r="CL211" i="55"/>
  <c r="CJ211" i="55"/>
  <c r="CH211" i="55"/>
  <c r="DA196" i="55"/>
  <c r="CZ196" i="55"/>
  <c r="CY196" i="55"/>
  <c r="CX196" i="55"/>
  <c r="CW196" i="55"/>
  <c r="CV196" i="55"/>
  <c r="CU196" i="55"/>
  <c r="CT196" i="55"/>
  <c r="CS196" i="55"/>
  <c r="CR196" i="55"/>
  <c r="CQ196" i="55"/>
  <c r="CP196" i="55"/>
  <c r="CO196" i="55"/>
  <c r="CN196" i="55"/>
  <c r="CM196" i="55"/>
  <c r="CL196" i="55"/>
  <c r="CK196" i="55"/>
  <c r="CJ196" i="55"/>
  <c r="CI196" i="55"/>
  <c r="CH196" i="55"/>
  <c r="DA189" i="55"/>
  <c r="CZ189" i="55"/>
  <c r="CY189" i="55"/>
  <c r="CX189" i="55"/>
  <c r="CW189" i="55"/>
  <c r="CV189" i="55"/>
  <c r="CU189" i="55"/>
  <c r="CT189" i="55"/>
  <c r="CS189" i="55"/>
  <c r="CR189" i="55"/>
  <c r="CQ189" i="55"/>
  <c r="CP189" i="55"/>
  <c r="CO189" i="55"/>
  <c r="CN189" i="55"/>
  <c r="CM189" i="55"/>
  <c r="CL189" i="55"/>
  <c r="CK189" i="55"/>
  <c r="CJ189" i="55"/>
  <c r="CI189" i="55"/>
  <c r="CH189" i="55"/>
  <c r="DA181" i="55"/>
  <c r="CZ181" i="55"/>
  <c r="CY181" i="55"/>
  <c r="CX181" i="55"/>
  <c r="CW181" i="55"/>
  <c r="CV181" i="55"/>
  <c r="CU181" i="55"/>
  <c r="CT181" i="55"/>
  <c r="CS181" i="55"/>
  <c r="CR181" i="55"/>
  <c r="CQ181" i="55"/>
  <c r="CP181" i="55"/>
  <c r="CO181" i="55"/>
  <c r="CN181" i="55"/>
  <c r="CM181" i="55"/>
  <c r="CL181" i="55"/>
  <c r="CK181" i="55"/>
  <c r="CJ181" i="55"/>
  <c r="CI181" i="55"/>
  <c r="CH181" i="55"/>
  <c r="CU166" i="55"/>
  <c r="CT166" i="55"/>
  <c r="CS166" i="55"/>
  <c r="CR166" i="55"/>
  <c r="CQ166" i="55"/>
  <c r="CP166" i="55"/>
  <c r="CO166" i="55"/>
  <c r="CN166" i="55"/>
  <c r="CM166" i="55"/>
  <c r="CL166" i="55"/>
  <c r="CK166" i="55"/>
  <c r="CJ166" i="55"/>
  <c r="CI166" i="55"/>
  <c r="CH166" i="55"/>
  <c r="CU159" i="55"/>
  <c r="CT159" i="55"/>
  <c r="CS159" i="55"/>
  <c r="CR159" i="55"/>
  <c r="CQ159" i="55"/>
  <c r="CP159" i="55"/>
  <c r="CO159" i="55"/>
  <c r="CN159" i="55"/>
  <c r="CM159" i="55"/>
  <c r="CL159" i="55"/>
  <c r="CK159" i="55"/>
  <c r="CJ159" i="55"/>
  <c r="CI159" i="55"/>
  <c r="CH159" i="55"/>
  <c r="CU151" i="55"/>
  <c r="CT151" i="55"/>
  <c r="CS151" i="55"/>
  <c r="CR151" i="55"/>
  <c r="CQ151" i="55"/>
  <c r="CP151" i="55"/>
  <c r="CO151" i="55"/>
  <c r="CN151" i="55"/>
  <c r="CM151" i="55"/>
  <c r="CL151" i="55"/>
  <c r="CK151" i="55"/>
  <c r="CJ151" i="55"/>
  <c r="CI151" i="55"/>
  <c r="CH151" i="55"/>
  <c r="DA107" i="55"/>
  <c r="CZ107" i="55"/>
  <c r="CY107" i="55"/>
  <c r="CX107" i="55"/>
  <c r="CW107" i="55"/>
  <c r="CV107" i="55"/>
  <c r="CU107" i="55"/>
  <c r="CT107" i="55"/>
  <c r="CS107" i="55"/>
  <c r="CR107" i="55"/>
  <c r="CQ107" i="55"/>
  <c r="CP107" i="55"/>
  <c r="CO107" i="55"/>
  <c r="CN107" i="55"/>
  <c r="CM107" i="55"/>
  <c r="CL107" i="55"/>
  <c r="CK107" i="55"/>
  <c r="CJ107" i="55"/>
  <c r="CI107" i="55"/>
  <c r="CH107" i="55"/>
  <c r="DA100" i="55"/>
  <c r="CZ100" i="55"/>
  <c r="CY100" i="55"/>
  <c r="CX100" i="55"/>
  <c r="CW100" i="55"/>
  <c r="CV100" i="55"/>
  <c r="CU100" i="55"/>
  <c r="CT100" i="55"/>
  <c r="CS100" i="55"/>
  <c r="CR100" i="55"/>
  <c r="CQ100" i="55"/>
  <c r="CP100" i="55"/>
  <c r="CO100" i="55"/>
  <c r="CN100" i="55"/>
  <c r="CM100" i="55"/>
  <c r="CL100" i="55"/>
  <c r="CK100" i="55"/>
  <c r="CJ100" i="55"/>
  <c r="CI100" i="55"/>
  <c r="CH100" i="55"/>
  <c r="DA92" i="55"/>
  <c r="CZ92" i="55"/>
  <c r="CY92" i="55"/>
  <c r="CX92" i="55"/>
  <c r="CW92" i="55"/>
  <c r="CV92" i="55"/>
  <c r="CU92" i="55"/>
  <c r="CT92" i="55"/>
  <c r="CS92" i="55"/>
  <c r="CR92" i="55"/>
  <c r="CQ92" i="55"/>
  <c r="CP92" i="55"/>
  <c r="CO92" i="55"/>
  <c r="CN92" i="55"/>
  <c r="CM92" i="55"/>
  <c r="CL92" i="55"/>
  <c r="CK92" i="55"/>
  <c r="CJ92" i="55"/>
  <c r="CI92" i="55"/>
  <c r="CH92" i="55"/>
  <c r="DA66" i="55"/>
  <c r="CZ66" i="55"/>
  <c r="CY66" i="55"/>
  <c r="CX66" i="55"/>
  <c r="CW66" i="55"/>
  <c r="CV66" i="55"/>
  <c r="CU66" i="55"/>
  <c r="CT66" i="55"/>
  <c r="CS66" i="55"/>
  <c r="CR66" i="55"/>
  <c r="CQ66" i="55"/>
  <c r="CP66" i="55"/>
  <c r="CO66" i="55"/>
  <c r="CN66" i="55"/>
  <c r="CM66" i="55"/>
  <c r="CL66" i="55"/>
  <c r="CK66" i="55"/>
  <c r="CJ66" i="55"/>
  <c r="CI66" i="55"/>
  <c r="CH66" i="55"/>
  <c r="DA58" i="55"/>
  <c r="CZ58" i="55"/>
  <c r="CY58" i="55"/>
  <c r="CX58" i="55"/>
  <c r="CW58" i="55"/>
  <c r="CV58" i="55"/>
  <c r="CU58" i="55"/>
  <c r="CT58" i="55"/>
  <c r="CS58" i="55"/>
  <c r="CR58" i="55"/>
  <c r="CQ58" i="55"/>
  <c r="CP58" i="55"/>
  <c r="CO58" i="55"/>
  <c r="CN58" i="55"/>
  <c r="CM58" i="55"/>
  <c r="CL58" i="55"/>
  <c r="CK58" i="55"/>
  <c r="CJ58" i="55"/>
  <c r="CI58" i="55"/>
  <c r="CH58" i="55"/>
  <c r="DA44" i="55"/>
  <c r="CZ44" i="55"/>
  <c r="CY44" i="55"/>
  <c r="CX44" i="55"/>
  <c r="CW44" i="55"/>
  <c r="CV44" i="55"/>
  <c r="CU44" i="55"/>
  <c r="CT44" i="55"/>
  <c r="CS44" i="55"/>
  <c r="CR44" i="55"/>
  <c r="CQ44" i="55"/>
  <c r="CP44" i="55"/>
  <c r="CO44" i="55"/>
  <c r="CN44" i="55"/>
  <c r="CM44" i="55"/>
  <c r="CL44" i="55"/>
  <c r="CK44" i="55"/>
  <c r="CJ44" i="55"/>
  <c r="CI44" i="55"/>
  <c r="CH44" i="55"/>
  <c r="DA37" i="55"/>
  <c r="CZ37" i="55"/>
  <c r="CY37" i="55"/>
  <c r="CX37" i="55"/>
  <c r="CW37" i="55"/>
  <c r="CV37" i="55"/>
  <c r="CU37" i="55"/>
  <c r="CT37" i="55"/>
  <c r="CS37" i="55"/>
  <c r="CR37" i="55"/>
  <c r="CQ37" i="55"/>
  <c r="CP37" i="55"/>
  <c r="CO37" i="55"/>
  <c r="CN37" i="55"/>
  <c r="CM37" i="55"/>
  <c r="CL37" i="55"/>
  <c r="CK37" i="55"/>
  <c r="CJ37" i="55"/>
  <c r="CI37" i="55"/>
  <c r="CH37" i="55"/>
  <c r="DA29" i="55"/>
  <c r="CZ29" i="55"/>
  <c r="CY29" i="55"/>
  <c r="CX29" i="55"/>
  <c r="CW29" i="55"/>
  <c r="CV29" i="55"/>
  <c r="CU29" i="55"/>
  <c r="CT29" i="55"/>
  <c r="CS29" i="55"/>
  <c r="CR29" i="55"/>
  <c r="CQ29" i="55"/>
  <c r="CP29" i="55"/>
  <c r="CO29" i="55"/>
  <c r="CN29" i="55"/>
  <c r="CM29" i="55"/>
  <c r="CL29" i="55"/>
  <c r="CK29" i="55"/>
  <c r="CJ29" i="55"/>
  <c r="CI29" i="55"/>
  <c r="CH29" i="55"/>
  <c r="BE166" i="55"/>
  <c r="BE165" i="55"/>
  <c r="BE164" i="55"/>
  <c r="BE158" i="55"/>
  <c r="BE157" i="55"/>
  <c r="BE156" i="55"/>
  <c r="BI151" i="55"/>
  <c r="BG151" i="55"/>
  <c r="BE149" i="55"/>
  <c r="BI167" i="55"/>
  <c r="BG167" i="55"/>
  <c r="BI159" i="55"/>
  <c r="BG159" i="55"/>
  <c r="BE77" i="55"/>
  <c r="BF76" i="55" s="1"/>
  <c r="BE75" i="55"/>
  <c r="BE74" i="55"/>
  <c r="BE73" i="55"/>
  <c r="BE72" i="55"/>
  <c r="BE71" i="55"/>
  <c r="BY66" i="55"/>
  <c r="BW66" i="55"/>
  <c r="BS66" i="55"/>
  <c r="BQ66" i="55"/>
  <c r="BO66" i="55"/>
  <c r="BM66" i="55"/>
  <c r="BK66" i="55"/>
  <c r="BI66" i="55"/>
  <c r="BG66" i="55"/>
  <c r="BE65" i="55"/>
  <c r="BE64" i="55"/>
  <c r="BE63" i="55"/>
  <c r="BY58" i="55"/>
  <c r="BW58" i="55"/>
  <c r="BU58" i="55"/>
  <c r="BS58" i="55"/>
  <c r="BQ58" i="55"/>
  <c r="BO58" i="55"/>
  <c r="BM58" i="55"/>
  <c r="BK58" i="55"/>
  <c r="BI58" i="55"/>
  <c r="BG58" i="55"/>
  <c r="BE57" i="55"/>
  <c r="BE56" i="55"/>
  <c r="BE55" i="55"/>
  <c r="BE54" i="55"/>
  <c r="BE53" i="55"/>
  <c r="BE52" i="55"/>
  <c r="BY107" i="55"/>
  <c r="BW107" i="55"/>
  <c r="BU107" i="55"/>
  <c r="BS107" i="55"/>
  <c r="BQ107" i="55"/>
  <c r="BO107" i="55"/>
  <c r="BM107" i="55"/>
  <c r="BK107" i="55"/>
  <c r="BI107" i="55"/>
  <c r="BG107" i="55"/>
  <c r="BE106" i="55"/>
  <c r="BE105" i="55"/>
  <c r="BY100" i="55"/>
  <c r="BW100" i="55"/>
  <c r="BU100" i="55"/>
  <c r="BS100" i="55"/>
  <c r="BQ100" i="55"/>
  <c r="BO100" i="55"/>
  <c r="BM100" i="55"/>
  <c r="BK100" i="55"/>
  <c r="BI100" i="55"/>
  <c r="BG100" i="55"/>
  <c r="BE99" i="55"/>
  <c r="BE98" i="55"/>
  <c r="BE97" i="55"/>
  <c r="BY92" i="55"/>
  <c r="BW92" i="55"/>
  <c r="BU92" i="55"/>
  <c r="BS92" i="55"/>
  <c r="BQ92" i="55"/>
  <c r="BO92" i="55"/>
  <c r="BM92" i="55"/>
  <c r="BK92" i="55"/>
  <c r="BI92" i="55"/>
  <c r="BG92" i="55"/>
  <c r="BE91" i="55"/>
  <c r="BE90" i="55"/>
  <c r="BE89" i="55"/>
  <c r="BE88" i="55"/>
  <c r="BE87" i="55"/>
  <c r="BE86" i="55"/>
  <c r="BY196" i="55"/>
  <c r="BW196" i="55"/>
  <c r="BU196" i="55"/>
  <c r="BS196" i="55"/>
  <c r="BQ196" i="55"/>
  <c r="BO196" i="55"/>
  <c r="BM196" i="55"/>
  <c r="BK196" i="55"/>
  <c r="BI196" i="55"/>
  <c r="BG196" i="55"/>
  <c r="BE195" i="55"/>
  <c r="BE194" i="55"/>
  <c r="BY189" i="55"/>
  <c r="BW189" i="55"/>
  <c r="BU189" i="55"/>
  <c r="BS189" i="55"/>
  <c r="BQ189" i="55"/>
  <c r="BO189" i="55"/>
  <c r="BM189" i="55"/>
  <c r="BK189" i="55"/>
  <c r="BI189" i="55"/>
  <c r="BG189" i="55"/>
  <c r="BE188" i="55"/>
  <c r="BE187" i="55"/>
  <c r="BE186" i="55"/>
  <c r="BY181" i="55"/>
  <c r="BW181" i="55"/>
  <c r="BU181" i="55"/>
  <c r="BS181" i="55"/>
  <c r="BQ181" i="55"/>
  <c r="BO181" i="55"/>
  <c r="BM181" i="55"/>
  <c r="BK181" i="55"/>
  <c r="BI181" i="55"/>
  <c r="BG181" i="55"/>
  <c r="BE180" i="55"/>
  <c r="BE179" i="55"/>
  <c r="BE178" i="55"/>
  <c r="BE177" i="55"/>
  <c r="BE176" i="55"/>
  <c r="BE175" i="55"/>
  <c r="BY226" i="55"/>
  <c r="BW226" i="55"/>
  <c r="BU226" i="55"/>
  <c r="BS226" i="55"/>
  <c r="BQ226" i="55"/>
  <c r="BO226" i="55"/>
  <c r="BM226" i="55"/>
  <c r="BK226" i="55"/>
  <c r="BI226" i="55"/>
  <c r="BG226" i="55"/>
  <c r="BE225" i="55"/>
  <c r="BE224" i="55"/>
  <c r="BY219" i="55"/>
  <c r="BW219" i="55"/>
  <c r="BU219" i="55"/>
  <c r="BS219" i="55"/>
  <c r="BQ219" i="55"/>
  <c r="BO219" i="55"/>
  <c r="BM219" i="55"/>
  <c r="BK219" i="55"/>
  <c r="BG219" i="55"/>
  <c r="BE218" i="55"/>
  <c r="BE217" i="55"/>
  <c r="BE216" i="55"/>
  <c r="BY211" i="55"/>
  <c r="BW211" i="55"/>
  <c r="BU211" i="55"/>
  <c r="BS211" i="55"/>
  <c r="BQ211" i="55"/>
  <c r="BO211" i="55"/>
  <c r="BM211" i="55"/>
  <c r="BK211" i="55"/>
  <c r="BI211" i="55"/>
  <c r="BG211" i="55"/>
  <c r="BE210" i="55"/>
  <c r="BE209" i="55"/>
  <c r="BE208" i="55"/>
  <c r="BE207" i="55"/>
  <c r="BE206" i="55"/>
  <c r="BE205" i="55"/>
  <c r="BY44" i="55"/>
  <c r="BW44" i="55"/>
  <c r="BU44" i="55"/>
  <c r="BS44" i="55"/>
  <c r="BQ44" i="55"/>
  <c r="BO44" i="55"/>
  <c r="BM44" i="55"/>
  <c r="BK44" i="55"/>
  <c r="BI44" i="55"/>
  <c r="BG44" i="55"/>
  <c r="BE43" i="55"/>
  <c r="BE42" i="55"/>
  <c r="BW37" i="55"/>
  <c r="BU37" i="55"/>
  <c r="BS37" i="55"/>
  <c r="BQ37" i="55"/>
  <c r="BO37" i="55"/>
  <c r="BM37" i="55"/>
  <c r="BK37" i="55"/>
  <c r="BI37" i="55"/>
  <c r="BG37" i="55"/>
  <c r="BE36" i="55"/>
  <c r="BE35" i="55"/>
  <c r="BE34" i="55"/>
  <c r="BW29" i="55"/>
  <c r="BU29" i="55"/>
  <c r="BS29" i="55"/>
  <c r="BQ29" i="55"/>
  <c r="BO29" i="55"/>
  <c r="BM29" i="55"/>
  <c r="BK29" i="55"/>
  <c r="BI29" i="55"/>
  <c r="BG29" i="55"/>
  <c r="BE28" i="55"/>
  <c r="BE27" i="55"/>
  <c r="BE26" i="55"/>
  <c r="BE25" i="55"/>
  <c r="BE24" i="55"/>
  <c r="BE23" i="55"/>
  <c r="BF72" i="55" l="1"/>
  <c r="CF92" i="55"/>
  <c r="CG87" i="55" s="1"/>
  <c r="CI7" i="55" s="1"/>
  <c r="CF107" i="55"/>
  <c r="CG106" i="55" s="1"/>
  <c r="BE159" i="55"/>
  <c r="DG37" i="55"/>
  <c r="DH35" i="55" s="1"/>
  <c r="DG66" i="55"/>
  <c r="DH63" i="55" s="1"/>
  <c r="DM6" i="55" s="1"/>
  <c r="DG92" i="55"/>
  <c r="DH90" i="55" s="1"/>
  <c r="DL7" i="55" s="1"/>
  <c r="DG107" i="55"/>
  <c r="DH105" i="55" s="1"/>
  <c r="DF7" i="55" s="1"/>
  <c r="DG189" i="55"/>
  <c r="DH188" i="55" s="1"/>
  <c r="DN10" i="55" s="1"/>
  <c r="DG211" i="55"/>
  <c r="DH205" i="55" s="1"/>
  <c r="DI11" i="55" s="1"/>
  <c r="DG226" i="55"/>
  <c r="DH224" i="55" s="1"/>
  <c r="DF11" i="55" s="1"/>
  <c r="BE151" i="55"/>
  <c r="BF147" i="55" s="1"/>
  <c r="DG44" i="55"/>
  <c r="CF37" i="55"/>
  <c r="CG34" i="55" s="1"/>
  <c r="CL5" i="55" s="1"/>
  <c r="DG58" i="55"/>
  <c r="DG196" i="55"/>
  <c r="DG219" i="55"/>
  <c r="DG73" i="55"/>
  <c r="DG100" i="55"/>
  <c r="DG181" i="55"/>
  <c r="DG29" i="55"/>
  <c r="CF58" i="55"/>
  <c r="CG55" i="55" s="1"/>
  <c r="CJ6" i="55" s="1"/>
  <c r="CF211" i="55"/>
  <c r="CF29" i="55"/>
  <c r="CF44" i="55"/>
  <c r="CF66" i="55"/>
  <c r="CF100" i="55"/>
  <c r="CF151" i="55"/>
  <c r="CF189" i="55"/>
  <c r="CF226" i="55"/>
  <c r="BE167" i="55"/>
  <c r="CF166" i="55"/>
  <c r="CF147" i="55"/>
  <c r="CF159" i="55"/>
  <c r="CF181" i="55"/>
  <c r="CF196" i="55"/>
  <c r="CF219" i="55"/>
  <c r="CF148" i="55"/>
  <c r="BF71" i="55"/>
  <c r="BD6" i="55" s="1"/>
  <c r="BF75" i="55"/>
  <c r="BF73" i="55"/>
  <c r="BF74" i="55"/>
  <c r="BE181" i="55"/>
  <c r="BF179" i="55" s="1"/>
  <c r="BJ10" i="55" s="1"/>
  <c r="BE189" i="55"/>
  <c r="BF187" i="55" s="1"/>
  <c r="BE37" i="55"/>
  <c r="BF35" i="55" s="1"/>
  <c r="BE44" i="55"/>
  <c r="BF42" i="55" s="1"/>
  <c r="BD5" i="55" s="1"/>
  <c r="BE66" i="55"/>
  <c r="BF65" i="55" s="1"/>
  <c r="BL6" i="55" s="1"/>
  <c r="BE29" i="55"/>
  <c r="BF28" i="55" s="1"/>
  <c r="BF5" i="55" s="1"/>
  <c r="BE226" i="55"/>
  <c r="BF225" i="55" s="1"/>
  <c r="BE107" i="55"/>
  <c r="BF105" i="55" s="1"/>
  <c r="BD7" i="55" s="1"/>
  <c r="BE211" i="55"/>
  <c r="BF210" i="55" s="1"/>
  <c r="BF11" i="55" s="1"/>
  <c r="BE219" i="55"/>
  <c r="BF217" i="55" s="1"/>
  <c r="BE92" i="55"/>
  <c r="BF88" i="55" s="1"/>
  <c r="BE100" i="55"/>
  <c r="BF98" i="55" s="1"/>
  <c r="BE58" i="55"/>
  <c r="BF56" i="55" s="1"/>
  <c r="BJ6" i="55" s="1"/>
  <c r="BE196" i="55"/>
  <c r="BF195" i="55" s="1"/>
  <c r="CG89" i="55" l="1"/>
  <c r="CJ7" i="55" s="1"/>
  <c r="CG54" i="55"/>
  <c r="CG105" i="55"/>
  <c r="CE7" i="55" s="1"/>
  <c r="CG90" i="55"/>
  <c r="CK7" i="55" s="1"/>
  <c r="CG88" i="55"/>
  <c r="DH187" i="55"/>
  <c r="CG91" i="55"/>
  <c r="CG7" i="55" s="1"/>
  <c r="CG86" i="55"/>
  <c r="CH7" i="55" s="1"/>
  <c r="DH209" i="55"/>
  <c r="DL11" i="55" s="1"/>
  <c r="CG52" i="55"/>
  <c r="CH6" i="55" s="1"/>
  <c r="CG56" i="55"/>
  <c r="CK6" i="55" s="1"/>
  <c r="DH106" i="55"/>
  <c r="DH34" i="55"/>
  <c r="DM5" i="55" s="1"/>
  <c r="DH36" i="55"/>
  <c r="DN5" i="55" s="1"/>
  <c r="DH186" i="55"/>
  <c r="DM10" i="55" s="1"/>
  <c r="DH208" i="55"/>
  <c r="DK11" i="55" s="1"/>
  <c r="DH206" i="55"/>
  <c r="DJ11" i="55" s="1"/>
  <c r="CG35" i="55"/>
  <c r="DH207" i="55"/>
  <c r="DH225" i="55"/>
  <c r="BF218" i="55"/>
  <c r="BL11" i="55" s="1"/>
  <c r="DH87" i="55"/>
  <c r="DJ7" i="55" s="1"/>
  <c r="DH89" i="55"/>
  <c r="DK7" i="55" s="1"/>
  <c r="CG165" i="55"/>
  <c r="CG164" i="55"/>
  <c r="CE9" i="55" s="1"/>
  <c r="DH86" i="55"/>
  <c r="DI7" i="55" s="1"/>
  <c r="DH91" i="55"/>
  <c r="DH7" i="55" s="1"/>
  <c r="DH88" i="55"/>
  <c r="DH64" i="55"/>
  <c r="DH65" i="55"/>
  <c r="DN6" i="55" s="1"/>
  <c r="BF216" i="55"/>
  <c r="BK11" i="55" s="1"/>
  <c r="DH210" i="55"/>
  <c r="DH11" i="55" s="1"/>
  <c r="DH57" i="55"/>
  <c r="DH6" i="55" s="1"/>
  <c r="DH53" i="55"/>
  <c r="DJ6" i="55" s="1"/>
  <c r="DH52" i="55"/>
  <c r="DI6" i="55" s="1"/>
  <c r="DH54" i="55"/>
  <c r="DH56" i="55"/>
  <c r="DL6" i="55" s="1"/>
  <c r="DH55" i="55"/>
  <c r="DK6" i="55" s="1"/>
  <c r="DH99" i="55"/>
  <c r="DN7" i="55" s="1"/>
  <c r="DH98" i="55"/>
  <c r="DH97" i="55"/>
  <c r="DM7" i="55" s="1"/>
  <c r="DH73" i="55"/>
  <c r="DH72" i="55"/>
  <c r="DH71" i="55"/>
  <c r="DF6" i="55" s="1"/>
  <c r="CG57" i="55"/>
  <c r="CG6" i="55" s="1"/>
  <c r="DH176" i="55"/>
  <c r="DJ10" i="55" s="1"/>
  <c r="DH179" i="55"/>
  <c r="DL10" i="55" s="1"/>
  <c r="DH178" i="55"/>
  <c r="DK10" i="55" s="1"/>
  <c r="DH175" i="55"/>
  <c r="DI10" i="55" s="1"/>
  <c r="DH177" i="55"/>
  <c r="DH180" i="55"/>
  <c r="DH10" i="55" s="1"/>
  <c r="DH42" i="55"/>
  <c r="DF5" i="55" s="1"/>
  <c r="DH43" i="55"/>
  <c r="CG148" i="55"/>
  <c r="CJ9" i="55" s="1"/>
  <c r="CG53" i="55"/>
  <c r="CI6" i="55" s="1"/>
  <c r="CG36" i="55"/>
  <c r="CM5" i="55" s="1"/>
  <c r="DH24" i="55"/>
  <c r="DJ5" i="55" s="1"/>
  <c r="DH27" i="55"/>
  <c r="DL5" i="55" s="1"/>
  <c r="DH25" i="55"/>
  <c r="DH28" i="55"/>
  <c r="DH5" i="55" s="1"/>
  <c r="DH23" i="55"/>
  <c r="DI5" i="55" s="1"/>
  <c r="DH26" i="55"/>
  <c r="DK5" i="55" s="1"/>
  <c r="DH194" i="55"/>
  <c r="DF10" i="55" s="1"/>
  <c r="DH195" i="55"/>
  <c r="CG43" i="55"/>
  <c r="CG42" i="55"/>
  <c r="CE5" i="55" s="1"/>
  <c r="CG146" i="55"/>
  <c r="CI9" i="55" s="1"/>
  <c r="CG145" i="55"/>
  <c r="CH9" i="55" s="1"/>
  <c r="CG149" i="55"/>
  <c r="CK9" i="55" s="1"/>
  <c r="CG150" i="55"/>
  <c r="CG9" i="55" s="1"/>
  <c r="CG209" i="55"/>
  <c r="CK11" i="55" s="1"/>
  <c r="CG207" i="55"/>
  <c r="CG208" i="55"/>
  <c r="CJ11" i="55" s="1"/>
  <c r="CG210" i="55"/>
  <c r="CG11" i="55" s="1"/>
  <c r="CG205" i="55"/>
  <c r="CH11" i="55" s="1"/>
  <c r="CG206" i="55"/>
  <c r="CI11" i="55" s="1"/>
  <c r="CG99" i="55"/>
  <c r="CM7" i="55" s="1"/>
  <c r="CG97" i="55"/>
  <c r="CL7" i="55" s="1"/>
  <c r="CG98" i="55"/>
  <c r="CG156" i="55"/>
  <c r="CL9" i="55" s="1"/>
  <c r="CG158" i="55"/>
  <c r="CM9" i="55" s="1"/>
  <c r="CG157" i="55"/>
  <c r="CG65" i="55"/>
  <c r="CM6" i="55" s="1"/>
  <c r="CG64" i="55"/>
  <c r="CG63" i="55"/>
  <c r="CL6" i="55" s="1"/>
  <c r="CG194" i="55"/>
  <c r="CE10" i="55" s="1"/>
  <c r="CG195" i="55"/>
  <c r="CG224" i="55"/>
  <c r="CE11" i="55" s="1"/>
  <c r="CG225" i="55"/>
  <c r="CG24" i="55"/>
  <c r="CI5" i="55" s="1"/>
  <c r="CG27" i="55"/>
  <c r="CK5" i="55" s="1"/>
  <c r="CG25" i="55"/>
  <c r="CG26" i="55"/>
  <c r="CJ5" i="55" s="1"/>
  <c r="CG23" i="55"/>
  <c r="CH5" i="55" s="1"/>
  <c r="CG28" i="55"/>
  <c r="CG5" i="55" s="1"/>
  <c r="CG188" i="55"/>
  <c r="CM10" i="55" s="1"/>
  <c r="CG186" i="55"/>
  <c r="CL10" i="55" s="1"/>
  <c r="CG187" i="55"/>
  <c r="CG178" i="55"/>
  <c r="CJ10" i="55" s="1"/>
  <c r="CG176" i="55"/>
  <c r="CI10" i="55" s="1"/>
  <c r="CG175" i="55"/>
  <c r="CH10" i="55" s="1"/>
  <c r="CG180" i="55"/>
  <c r="CG10" i="55" s="1"/>
  <c r="CG177" i="55"/>
  <c r="CG179" i="55"/>
  <c r="CK10" i="55" s="1"/>
  <c r="CG147" i="55"/>
  <c r="BF208" i="55"/>
  <c r="BI11" i="55" s="1"/>
  <c r="BF156" i="55"/>
  <c r="BK9" i="55" s="1"/>
  <c r="BF157" i="55"/>
  <c r="BF158" i="55"/>
  <c r="BL9" i="55" s="1"/>
  <c r="BF165" i="55"/>
  <c r="BF164" i="55"/>
  <c r="BD9" i="55" s="1"/>
  <c r="BF166" i="55"/>
  <c r="BF43" i="55"/>
  <c r="BF176" i="55"/>
  <c r="BH10" i="55" s="1"/>
  <c r="BF53" i="55"/>
  <c r="BH6" i="55" s="1"/>
  <c r="BF149" i="55"/>
  <c r="BJ9" i="55" s="1"/>
  <c r="BF186" i="55"/>
  <c r="BK10" i="55" s="1"/>
  <c r="BF188" i="55"/>
  <c r="BL10" i="55" s="1"/>
  <c r="BF150" i="55"/>
  <c r="BF9" i="55" s="1"/>
  <c r="BF24" i="55"/>
  <c r="BH5" i="55" s="1"/>
  <c r="BF146" i="55"/>
  <c r="BH9" i="55" s="1"/>
  <c r="BF57" i="55"/>
  <c r="BF6" i="55" s="1"/>
  <c r="BF180" i="55"/>
  <c r="BF10" i="55" s="1"/>
  <c r="BF23" i="55"/>
  <c r="BG5" i="55" s="1"/>
  <c r="BF27" i="55"/>
  <c r="BJ5" i="55" s="1"/>
  <c r="BF145" i="55"/>
  <c r="BG9" i="55" s="1"/>
  <c r="BF175" i="55"/>
  <c r="BG10" i="55" s="1"/>
  <c r="BF178" i="55"/>
  <c r="BI10" i="55" s="1"/>
  <c r="BF177" i="55"/>
  <c r="BF207" i="55"/>
  <c r="BF99" i="55"/>
  <c r="BL7" i="55" s="1"/>
  <c r="BF97" i="55"/>
  <c r="BK7" i="55" s="1"/>
  <c r="BF34" i="55"/>
  <c r="BK5" i="55" s="1"/>
  <c r="BF106" i="55"/>
  <c r="BF52" i="55"/>
  <c r="BG6" i="55" s="1"/>
  <c r="BF224" i="55"/>
  <c r="BD11" i="55" s="1"/>
  <c r="BF205" i="55"/>
  <c r="BG11" i="55" s="1"/>
  <c r="BF89" i="55"/>
  <c r="BI7" i="55" s="1"/>
  <c r="BF26" i="55"/>
  <c r="BI5" i="55" s="1"/>
  <c r="BF25" i="55"/>
  <c r="BF64" i="55"/>
  <c r="BF206" i="55"/>
  <c r="BH11" i="55" s="1"/>
  <c r="BF209" i="55"/>
  <c r="BJ11" i="55" s="1"/>
  <c r="BF194" i="55"/>
  <c r="BD10" i="55" s="1"/>
  <c r="BF36" i="55"/>
  <c r="BL5" i="55" s="1"/>
  <c r="BF63" i="55"/>
  <c r="BK6" i="55" s="1"/>
  <c r="BF148" i="55"/>
  <c r="BI9" i="55" s="1"/>
  <c r="BF90" i="55"/>
  <c r="BJ7" i="55" s="1"/>
  <c r="BF91" i="55"/>
  <c r="BF7" i="55" s="1"/>
  <c r="BF54" i="55"/>
  <c r="BF86" i="55"/>
  <c r="BG7" i="55" s="1"/>
  <c r="BF55" i="55"/>
  <c r="BI6" i="55" s="1"/>
  <c r="BF87" i="55"/>
  <c r="BH7" i="55" s="1"/>
  <c r="CF6" i="55" l="1"/>
  <c r="CF7" i="55"/>
  <c r="DG11" i="55"/>
  <c r="BE11" i="55"/>
  <c r="DG5" i="55"/>
  <c r="CF10" i="55"/>
  <c r="DG10" i="55"/>
  <c r="DH211" i="55"/>
  <c r="BE10" i="55"/>
  <c r="BE6" i="55"/>
  <c r="BE9" i="55"/>
  <c r="CF5" i="55"/>
  <c r="DG7" i="55"/>
  <c r="BE5" i="55"/>
  <c r="BE7" i="55"/>
  <c r="CF11" i="55"/>
  <c r="CF9" i="55"/>
  <c r="DG6" i="55"/>
  <c r="CG211" i="55"/>
  <c r="AD25" i="13" l="1"/>
  <c r="AC25" i="13"/>
  <c r="Z25" i="13"/>
  <c r="Y25" i="13"/>
  <c r="AD24" i="13"/>
  <c r="AC24" i="13"/>
  <c r="Z24" i="13"/>
  <c r="Y24" i="13"/>
  <c r="Y22" i="13"/>
  <c r="Z22" i="13"/>
  <c r="AA22" i="13"/>
  <c r="AB22" i="13"/>
  <c r="AC22" i="13"/>
  <c r="AD22" i="13"/>
  <c r="Z21" i="13"/>
  <c r="AA21" i="13"/>
  <c r="AB21" i="13"/>
  <c r="AC21" i="13"/>
  <c r="AD21" i="13"/>
  <c r="Y21" i="13"/>
  <c r="S21" i="13"/>
  <c r="T21" i="13"/>
  <c r="U21" i="13"/>
  <c r="V21" i="13"/>
  <c r="C7" i="13" s="1"/>
  <c r="W21" i="13"/>
  <c r="B7" i="13" l="1"/>
  <c r="L6" i="42" l="1"/>
  <c r="K6" i="42"/>
  <c r="D26" i="17" l="1"/>
  <c r="E26" i="17"/>
  <c r="F26" i="17"/>
  <c r="D27" i="17"/>
  <c r="E27" i="17"/>
  <c r="F27" i="17"/>
  <c r="D28" i="17"/>
  <c r="E28" i="17"/>
  <c r="F28" i="17"/>
  <c r="D29" i="17"/>
  <c r="E29" i="17"/>
  <c r="F29" i="17"/>
  <c r="D30" i="17"/>
  <c r="E30" i="17"/>
  <c r="F30" i="17"/>
  <c r="D31" i="17"/>
  <c r="E31" i="17"/>
  <c r="F31" i="17"/>
  <c r="D32" i="17"/>
  <c r="E32" i="17"/>
  <c r="F32" i="17"/>
  <c r="D34" i="17"/>
  <c r="E34" i="17"/>
  <c r="F34" i="17"/>
  <c r="D35" i="17"/>
  <c r="E35" i="17"/>
  <c r="F35" i="17"/>
  <c r="D36" i="17"/>
  <c r="E36" i="17"/>
  <c r="F36" i="17"/>
  <c r="D7" i="17"/>
  <c r="E7" i="17"/>
  <c r="F7" i="17"/>
  <c r="D8" i="17"/>
  <c r="E8" i="17"/>
  <c r="F8" i="17"/>
  <c r="D9" i="17"/>
  <c r="E9" i="17"/>
  <c r="F9" i="17"/>
  <c r="D10" i="17"/>
  <c r="E10" i="17"/>
  <c r="F10" i="17"/>
  <c r="D11" i="17"/>
  <c r="E11" i="17"/>
  <c r="F11" i="17"/>
  <c r="D12" i="17"/>
  <c r="D13" i="17"/>
  <c r="E13" i="17"/>
  <c r="F13" i="17"/>
  <c r="D14" i="17"/>
  <c r="E14" i="17"/>
  <c r="F14" i="17"/>
  <c r="D24" i="17"/>
  <c r="E24" i="17"/>
  <c r="F24" i="17"/>
  <c r="D25" i="17"/>
  <c r="E25" i="17"/>
  <c r="F25" i="17"/>
  <c r="F6" i="17"/>
  <c r="E6" i="17"/>
  <c r="D6" i="17"/>
  <c r="B26" i="17"/>
  <c r="B27" i="17"/>
  <c r="B28" i="17"/>
  <c r="B29" i="17"/>
  <c r="B30" i="17"/>
  <c r="B31" i="17"/>
  <c r="B32" i="17"/>
  <c r="B33" i="17"/>
  <c r="B34" i="17"/>
  <c r="B35" i="17"/>
  <c r="B36" i="17"/>
  <c r="B37" i="17"/>
  <c r="B25" i="17"/>
  <c r="B24" i="17"/>
  <c r="B7" i="17"/>
  <c r="B8" i="17"/>
  <c r="B9" i="17"/>
  <c r="B10" i="17"/>
  <c r="B11" i="17"/>
  <c r="B12" i="17"/>
  <c r="B13" i="17"/>
  <c r="B14" i="17"/>
  <c r="B15" i="17"/>
  <c r="B6" i="17"/>
  <c r="H7" i="17" l="1"/>
  <c r="I7" i="17"/>
  <c r="J7" i="17"/>
  <c r="K7" i="17"/>
  <c r="L7" i="17"/>
  <c r="M7" i="17"/>
  <c r="O7" i="17"/>
  <c r="P7" i="17"/>
  <c r="Q7" i="17"/>
  <c r="R7" i="17"/>
  <c r="S7" i="17"/>
  <c r="T7" i="17"/>
  <c r="V7" i="17"/>
  <c r="W7" i="17"/>
  <c r="X7" i="17"/>
  <c r="Y7" i="17"/>
  <c r="Z7" i="17"/>
  <c r="AA7" i="17"/>
  <c r="H8" i="17"/>
  <c r="I8" i="17"/>
  <c r="J8" i="17"/>
  <c r="K8" i="17"/>
  <c r="L8" i="17"/>
  <c r="M8" i="17"/>
  <c r="O8" i="17"/>
  <c r="P8" i="17"/>
  <c r="Q8" i="17"/>
  <c r="R8" i="17"/>
  <c r="S8" i="17"/>
  <c r="T8" i="17"/>
  <c r="V8" i="17"/>
  <c r="W8" i="17"/>
  <c r="X8" i="17"/>
  <c r="Y8" i="17"/>
  <c r="Z8" i="17"/>
  <c r="AA8" i="17"/>
  <c r="H9" i="17"/>
  <c r="I9" i="17"/>
  <c r="J9" i="17"/>
  <c r="K9" i="17"/>
  <c r="L9" i="17"/>
  <c r="M9" i="17"/>
  <c r="O9" i="17"/>
  <c r="P9" i="17"/>
  <c r="Q9" i="17"/>
  <c r="R9" i="17"/>
  <c r="S9" i="17"/>
  <c r="T9" i="17"/>
  <c r="V9" i="17"/>
  <c r="W9" i="17"/>
  <c r="X9" i="17"/>
  <c r="Y9" i="17"/>
  <c r="Z9" i="17"/>
  <c r="AA9" i="17"/>
  <c r="H10" i="17"/>
  <c r="I10" i="17"/>
  <c r="J10" i="17"/>
  <c r="K10" i="17"/>
  <c r="L10" i="17"/>
  <c r="M10" i="17"/>
  <c r="O10" i="17"/>
  <c r="P10" i="17"/>
  <c r="Q10" i="17"/>
  <c r="R10" i="17"/>
  <c r="S10" i="17"/>
  <c r="T10" i="17"/>
  <c r="V10" i="17"/>
  <c r="W10" i="17"/>
  <c r="X10" i="17"/>
  <c r="Y10" i="17"/>
  <c r="Z10" i="17"/>
  <c r="AA10" i="17"/>
  <c r="H11" i="17"/>
  <c r="I11" i="17"/>
  <c r="J11" i="17"/>
  <c r="K11" i="17"/>
  <c r="L11" i="17"/>
  <c r="M11" i="17"/>
  <c r="O11" i="17"/>
  <c r="P11" i="17"/>
  <c r="Q11" i="17"/>
  <c r="R11" i="17"/>
  <c r="S11" i="17"/>
  <c r="T11" i="17"/>
  <c r="V11" i="17"/>
  <c r="W11" i="17"/>
  <c r="X11" i="17"/>
  <c r="Y11" i="17"/>
  <c r="Z11" i="17"/>
  <c r="AA11" i="17"/>
  <c r="H12" i="17"/>
  <c r="I12" i="17"/>
  <c r="J12" i="17"/>
  <c r="K12" i="17"/>
  <c r="L12" i="17"/>
  <c r="M12" i="17"/>
  <c r="O12" i="17"/>
  <c r="P12" i="17"/>
  <c r="Q12" i="17"/>
  <c r="R12" i="17"/>
  <c r="S12" i="17"/>
  <c r="T12" i="17"/>
  <c r="V12" i="17"/>
  <c r="W12" i="17"/>
  <c r="X12" i="17"/>
  <c r="Y12" i="17"/>
  <c r="Z12" i="17"/>
  <c r="AA12" i="17"/>
  <c r="H13" i="17"/>
  <c r="I13" i="17"/>
  <c r="J13" i="17"/>
  <c r="K13" i="17"/>
  <c r="L13" i="17"/>
  <c r="M13" i="17"/>
  <c r="O13" i="17"/>
  <c r="P13" i="17"/>
  <c r="Q13" i="17"/>
  <c r="R13" i="17"/>
  <c r="S13" i="17"/>
  <c r="T13" i="17"/>
  <c r="V13" i="17"/>
  <c r="W13" i="17"/>
  <c r="X13" i="17"/>
  <c r="Y13" i="17"/>
  <c r="Z13" i="17"/>
  <c r="AA13" i="17"/>
  <c r="H14" i="17"/>
  <c r="I14" i="17"/>
  <c r="J14" i="17"/>
  <c r="K14" i="17"/>
  <c r="L14" i="17"/>
  <c r="M14" i="17"/>
  <c r="O14" i="17"/>
  <c r="P14" i="17"/>
  <c r="Q14" i="17"/>
  <c r="R14" i="17"/>
  <c r="S14" i="17"/>
  <c r="T14" i="17"/>
  <c r="V14" i="17"/>
  <c r="W14" i="17"/>
  <c r="X14" i="17"/>
  <c r="Y14" i="17"/>
  <c r="Z14" i="17"/>
  <c r="AA14" i="17"/>
  <c r="H15" i="17"/>
  <c r="I15" i="17"/>
  <c r="J15" i="17"/>
  <c r="K15" i="17"/>
  <c r="L15" i="17"/>
  <c r="M15" i="17"/>
  <c r="O15" i="17"/>
  <c r="P15" i="17"/>
  <c r="Q15" i="17"/>
  <c r="R15" i="17"/>
  <c r="S15" i="17"/>
  <c r="T15" i="17"/>
  <c r="V15" i="17"/>
  <c r="W15" i="17"/>
  <c r="X15" i="17"/>
  <c r="Y15" i="17"/>
  <c r="Z15" i="17"/>
  <c r="AA15" i="17"/>
  <c r="H16" i="17"/>
  <c r="I16" i="17"/>
  <c r="J16" i="17"/>
  <c r="K16" i="17"/>
  <c r="L16" i="17"/>
  <c r="M16" i="17"/>
  <c r="O16" i="17"/>
  <c r="P16" i="17"/>
  <c r="Q16" i="17"/>
  <c r="R16" i="17"/>
  <c r="S16" i="17"/>
  <c r="T16" i="17"/>
  <c r="V16" i="17"/>
  <c r="W16" i="17"/>
  <c r="X16" i="17"/>
  <c r="Y16" i="17"/>
  <c r="Z16" i="17"/>
  <c r="AA16" i="17"/>
  <c r="H17" i="17"/>
  <c r="I17" i="17"/>
  <c r="J17" i="17"/>
  <c r="K17" i="17"/>
  <c r="L17" i="17"/>
  <c r="M17" i="17"/>
  <c r="O17" i="17"/>
  <c r="P17" i="17"/>
  <c r="Q17" i="17"/>
  <c r="R17" i="17"/>
  <c r="S17" i="17"/>
  <c r="T17" i="17"/>
  <c r="V17" i="17"/>
  <c r="W17" i="17"/>
  <c r="X17" i="17"/>
  <c r="Y17" i="17"/>
  <c r="Z17" i="17"/>
  <c r="AA17" i="17"/>
  <c r="H18" i="17"/>
  <c r="I18" i="17"/>
  <c r="J18" i="17"/>
  <c r="K18" i="17"/>
  <c r="L18" i="17"/>
  <c r="M18" i="17"/>
  <c r="O18" i="17"/>
  <c r="P18" i="17"/>
  <c r="Q18" i="17"/>
  <c r="R18" i="17"/>
  <c r="S18" i="17"/>
  <c r="T18" i="17"/>
  <c r="V18" i="17"/>
  <c r="W18" i="17"/>
  <c r="X18" i="17"/>
  <c r="Y18" i="17"/>
  <c r="Z18" i="17"/>
  <c r="AA18" i="17"/>
  <c r="H19" i="17"/>
  <c r="I19" i="17"/>
  <c r="J19" i="17"/>
  <c r="K19" i="17"/>
  <c r="L19" i="17"/>
  <c r="M19" i="17"/>
  <c r="O19" i="17"/>
  <c r="P19" i="17"/>
  <c r="Q19" i="17"/>
  <c r="R19" i="17"/>
  <c r="S19" i="17"/>
  <c r="T19" i="17"/>
  <c r="V19" i="17"/>
  <c r="W19" i="17"/>
  <c r="X19" i="17"/>
  <c r="Y19" i="17"/>
  <c r="Z19" i="17"/>
  <c r="AA19" i="17"/>
  <c r="H29" i="17"/>
  <c r="I29" i="17"/>
  <c r="J29" i="17"/>
  <c r="K29" i="17"/>
  <c r="L29" i="17"/>
  <c r="M29" i="17"/>
  <c r="O29" i="17"/>
  <c r="P29" i="17"/>
  <c r="Q29" i="17"/>
  <c r="R29" i="17"/>
  <c r="S29" i="17"/>
  <c r="T29" i="17"/>
  <c r="V29" i="17"/>
  <c r="W29" i="17"/>
  <c r="X29" i="17"/>
  <c r="Y29" i="17"/>
  <c r="Z29" i="17"/>
  <c r="AA29" i="17"/>
  <c r="H30" i="17"/>
  <c r="I30" i="17"/>
  <c r="J30" i="17"/>
  <c r="K30" i="17"/>
  <c r="L30" i="17"/>
  <c r="M30" i="17"/>
  <c r="O30" i="17"/>
  <c r="P30" i="17"/>
  <c r="Q30" i="17"/>
  <c r="R30" i="17"/>
  <c r="S30" i="17"/>
  <c r="T30" i="17"/>
  <c r="V30" i="17"/>
  <c r="W30" i="17"/>
  <c r="X30" i="17"/>
  <c r="Y30" i="17"/>
  <c r="Z30" i="17"/>
  <c r="AA30" i="17"/>
  <c r="H31" i="17"/>
  <c r="I31" i="17"/>
  <c r="J31" i="17"/>
  <c r="K31" i="17"/>
  <c r="L31" i="17"/>
  <c r="M31" i="17"/>
  <c r="O31" i="17"/>
  <c r="P31" i="17"/>
  <c r="Q31" i="17"/>
  <c r="R31" i="17"/>
  <c r="S31" i="17"/>
  <c r="T31" i="17"/>
  <c r="V31" i="17"/>
  <c r="W31" i="17"/>
  <c r="X31" i="17"/>
  <c r="Y31" i="17"/>
  <c r="Z31" i="17"/>
  <c r="AA31" i="17"/>
  <c r="H32" i="17"/>
  <c r="I32" i="17"/>
  <c r="J32" i="17"/>
  <c r="K32" i="17"/>
  <c r="L32" i="17"/>
  <c r="M32" i="17"/>
  <c r="O32" i="17"/>
  <c r="P32" i="17"/>
  <c r="Q32" i="17"/>
  <c r="R32" i="17"/>
  <c r="S32" i="17"/>
  <c r="T32" i="17"/>
  <c r="V32" i="17"/>
  <c r="W32" i="17"/>
  <c r="X32" i="17"/>
  <c r="Y32" i="17"/>
  <c r="Z32" i="17"/>
  <c r="AA32" i="17"/>
  <c r="H33" i="17"/>
  <c r="I33" i="17"/>
  <c r="J33" i="17"/>
  <c r="K33" i="17"/>
  <c r="L33" i="17"/>
  <c r="M33" i="17"/>
  <c r="O33" i="17"/>
  <c r="P33" i="17"/>
  <c r="Q33" i="17"/>
  <c r="R33" i="17"/>
  <c r="S33" i="17"/>
  <c r="T33" i="17"/>
  <c r="V33" i="17"/>
  <c r="W33" i="17"/>
  <c r="X33" i="17"/>
  <c r="Y33" i="17"/>
  <c r="Z33" i="17"/>
  <c r="AA33" i="17"/>
  <c r="H34" i="17"/>
  <c r="I34" i="17"/>
  <c r="J34" i="17"/>
  <c r="K34" i="17"/>
  <c r="L34" i="17"/>
  <c r="M34" i="17"/>
  <c r="O34" i="17"/>
  <c r="P34" i="17"/>
  <c r="Q34" i="17"/>
  <c r="R34" i="17"/>
  <c r="S34" i="17"/>
  <c r="T34" i="17"/>
  <c r="V34" i="17"/>
  <c r="W34" i="17"/>
  <c r="X34" i="17"/>
  <c r="Y34" i="17"/>
  <c r="Z34" i="17"/>
  <c r="AA34" i="17"/>
  <c r="H35" i="17"/>
  <c r="I35" i="17"/>
  <c r="J35" i="17"/>
  <c r="K35" i="17"/>
  <c r="L35" i="17"/>
  <c r="M35" i="17"/>
  <c r="O35" i="17"/>
  <c r="P35" i="17"/>
  <c r="Q35" i="17"/>
  <c r="R35" i="17"/>
  <c r="S35" i="17"/>
  <c r="T35" i="17"/>
  <c r="V35" i="17"/>
  <c r="W35" i="17"/>
  <c r="X35" i="17"/>
  <c r="Y35" i="17"/>
  <c r="Z35" i="17"/>
  <c r="AA35" i="17"/>
  <c r="H36" i="17"/>
  <c r="I36" i="17"/>
  <c r="J36" i="17"/>
  <c r="K36" i="17"/>
  <c r="L36" i="17"/>
  <c r="M36" i="17"/>
  <c r="O36" i="17"/>
  <c r="P36" i="17"/>
  <c r="Q36" i="17"/>
  <c r="R36" i="17"/>
  <c r="S36" i="17"/>
  <c r="T36" i="17"/>
  <c r="V36" i="17"/>
  <c r="W36" i="17"/>
  <c r="X36" i="17"/>
  <c r="Y36" i="17"/>
  <c r="Z36" i="17"/>
  <c r="AA36" i="17"/>
  <c r="H37" i="17"/>
  <c r="I37" i="17"/>
  <c r="J37" i="17"/>
  <c r="K37" i="17"/>
  <c r="L37" i="17"/>
  <c r="M37" i="17"/>
  <c r="O37" i="17"/>
  <c r="P37" i="17"/>
  <c r="Q37" i="17"/>
  <c r="R37" i="17"/>
  <c r="S37" i="17"/>
  <c r="T37" i="17"/>
  <c r="V37" i="17"/>
  <c r="W37" i="17"/>
  <c r="X37" i="17"/>
  <c r="Y37" i="17"/>
  <c r="Z37" i="17"/>
  <c r="AA37" i="17"/>
  <c r="H25" i="17"/>
  <c r="I25" i="17"/>
  <c r="J25" i="17"/>
  <c r="K25" i="17"/>
  <c r="L25" i="17"/>
  <c r="M25" i="17"/>
  <c r="O25" i="17"/>
  <c r="P25" i="17"/>
  <c r="Q25" i="17"/>
  <c r="R25" i="17"/>
  <c r="S25" i="17"/>
  <c r="T25" i="17"/>
  <c r="V25" i="17"/>
  <c r="W25" i="17"/>
  <c r="X25" i="17"/>
  <c r="Y25" i="17"/>
  <c r="Z25" i="17"/>
  <c r="AA25" i="17"/>
  <c r="H26" i="17"/>
  <c r="I26" i="17"/>
  <c r="J26" i="17"/>
  <c r="K26" i="17"/>
  <c r="L26" i="17"/>
  <c r="M26" i="17"/>
  <c r="O26" i="17"/>
  <c r="P26" i="17"/>
  <c r="Q26" i="17"/>
  <c r="R26" i="17"/>
  <c r="S26" i="17"/>
  <c r="T26" i="17"/>
  <c r="V26" i="17"/>
  <c r="W26" i="17"/>
  <c r="X26" i="17"/>
  <c r="Y26" i="17"/>
  <c r="Z26" i="17"/>
  <c r="AA26" i="17"/>
  <c r="H27" i="17"/>
  <c r="I27" i="17"/>
  <c r="J27" i="17"/>
  <c r="K27" i="17"/>
  <c r="L27" i="17"/>
  <c r="M27" i="17"/>
  <c r="O27" i="17"/>
  <c r="P27" i="17"/>
  <c r="Q27" i="17"/>
  <c r="R27" i="17"/>
  <c r="S27" i="17"/>
  <c r="T27" i="17"/>
  <c r="V27" i="17"/>
  <c r="W27" i="17"/>
  <c r="X27" i="17"/>
  <c r="Y27" i="17"/>
  <c r="Z27" i="17"/>
  <c r="AA27" i="17"/>
  <c r="AA28" i="17"/>
  <c r="Z28" i="17"/>
  <c r="Y28" i="17"/>
  <c r="X28" i="17"/>
  <c r="W28" i="17"/>
  <c r="V28" i="17"/>
  <c r="T28" i="17"/>
  <c r="S28" i="17"/>
  <c r="R28" i="17"/>
  <c r="Q28" i="17"/>
  <c r="P28" i="17"/>
  <c r="O28" i="17"/>
  <c r="M28" i="17"/>
  <c r="L28" i="17"/>
  <c r="K28" i="17"/>
  <c r="J28" i="17"/>
  <c r="I28" i="17"/>
  <c r="H28" i="17"/>
  <c r="AA6" i="17"/>
  <c r="Z6" i="17"/>
  <c r="Y6" i="17"/>
  <c r="X6" i="17"/>
  <c r="W6" i="17"/>
  <c r="V6" i="17"/>
  <c r="T6" i="17"/>
  <c r="S6" i="17"/>
  <c r="R6" i="17"/>
  <c r="Q6" i="17"/>
  <c r="O6" i="17"/>
  <c r="P6" i="17"/>
  <c r="L6" i="17"/>
  <c r="M6" i="17"/>
  <c r="K6" i="17"/>
  <c r="J6" i="17"/>
  <c r="H6" i="17"/>
  <c r="I6" i="17"/>
  <c r="H15" i="24" l="1"/>
  <c r="H14" i="24"/>
  <c r="H13" i="24"/>
  <c r="I12" i="24"/>
  <c r="I11" i="24"/>
  <c r="I10" i="24"/>
  <c r="I9" i="24"/>
  <c r="I8" i="24"/>
  <c r="I6" i="14" l="1"/>
  <c r="J6" i="14"/>
  <c r="K6" i="14"/>
  <c r="L6" i="14"/>
  <c r="M6" i="14"/>
  <c r="N6" i="14"/>
  <c r="I7" i="14"/>
  <c r="J7" i="14"/>
  <c r="K7" i="14"/>
  <c r="L7" i="14"/>
  <c r="M7" i="14"/>
  <c r="N7" i="14"/>
  <c r="I8" i="14"/>
  <c r="J8" i="14"/>
  <c r="K8" i="14"/>
  <c r="L8" i="14"/>
  <c r="M8" i="14"/>
  <c r="N8" i="14"/>
  <c r="I9" i="14"/>
  <c r="J9" i="14"/>
  <c r="K9" i="14"/>
  <c r="L9" i="14"/>
  <c r="M9" i="14"/>
  <c r="N9" i="14"/>
  <c r="I10" i="14"/>
  <c r="J10" i="14"/>
  <c r="K10" i="14"/>
  <c r="L10" i="14"/>
  <c r="M10" i="14"/>
  <c r="N10" i="14"/>
  <c r="I11" i="14"/>
  <c r="J11" i="14"/>
  <c r="K11" i="14"/>
  <c r="L11" i="14"/>
  <c r="M11" i="14"/>
  <c r="N11" i="14"/>
  <c r="I12" i="14"/>
  <c r="J12" i="14"/>
  <c r="K12" i="14"/>
  <c r="L12" i="14"/>
  <c r="M12" i="14"/>
  <c r="N12" i="14"/>
  <c r="I13" i="14"/>
  <c r="J13" i="14"/>
  <c r="K13" i="14"/>
  <c r="L13" i="14"/>
  <c r="M13" i="14"/>
  <c r="N13" i="14"/>
  <c r="I14" i="14"/>
  <c r="J14" i="14"/>
  <c r="K14" i="14"/>
  <c r="L14" i="14"/>
  <c r="M14" i="14"/>
  <c r="N14" i="14"/>
  <c r="I15" i="14"/>
  <c r="J15" i="14"/>
  <c r="K15" i="14"/>
  <c r="L15" i="14"/>
  <c r="M15" i="14"/>
  <c r="N15" i="14"/>
  <c r="I16" i="14"/>
  <c r="J16" i="14"/>
  <c r="K16" i="14"/>
  <c r="L16" i="14"/>
  <c r="M16" i="14"/>
  <c r="N16" i="14"/>
  <c r="I17" i="14"/>
  <c r="J17" i="14"/>
  <c r="K17" i="14"/>
  <c r="L17" i="14"/>
  <c r="M17" i="14"/>
  <c r="N17" i="14"/>
  <c r="I18" i="14"/>
  <c r="J18" i="14"/>
  <c r="K18" i="14"/>
  <c r="L18" i="14"/>
  <c r="M18" i="14"/>
  <c r="N18" i="14"/>
  <c r="I19" i="14"/>
  <c r="J19" i="14"/>
  <c r="K19" i="14"/>
  <c r="L19" i="14"/>
  <c r="M19" i="14"/>
  <c r="N19" i="14"/>
  <c r="I20" i="14"/>
  <c r="J20" i="14"/>
  <c r="K20" i="14"/>
  <c r="L20" i="14"/>
  <c r="M20" i="14"/>
  <c r="N20" i="14"/>
  <c r="I21" i="14"/>
  <c r="J21" i="14"/>
  <c r="K21" i="14"/>
  <c r="L21" i="14"/>
  <c r="M21" i="14"/>
  <c r="N21" i="14"/>
  <c r="I22" i="14"/>
  <c r="J22" i="14"/>
  <c r="K22" i="14"/>
  <c r="L22" i="14"/>
  <c r="M22" i="14"/>
  <c r="N22" i="14"/>
  <c r="I23" i="14"/>
  <c r="J23" i="14"/>
  <c r="K23" i="14"/>
  <c r="L23" i="14"/>
  <c r="M23" i="14"/>
  <c r="N23" i="14"/>
  <c r="I24" i="14"/>
  <c r="J24" i="14"/>
  <c r="K24" i="14"/>
  <c r="L24" i="14"/>
  <c r="M24" i="14"/>
  <c r="N24" i="14"/>
  <c r="N5" i="14"/>
  <c r="M5" i="14"/>
  <c r="L5" i="14"/>
  <c r="K5" i="14"/>
  <c r="J5" i="14"/>
  <c r="I5" i="14"/>
  <c r="B6" i="14" l="1"/>
  <c r="C6" i="14"/>
  <c r="D6" i="14"/>
  <c r="E6" i="14"/>
  <c r="F6" i="14"/>
  <c r="G6" i="14"/>
  <c r="B7" i="14"/>
  <c r="C7" i="14"/>
  <c r="D7" i="14"/>
  <c r="E7" i="14"/>
  <c r="F7" i="14"/>
  <c r="G7" i="14"/>
  <c r="B8" i="14"/>
  <c r="C8" i="14"/>
  <c r="D8" i="14"/>
  <c r="E8" i="14"/>
  <c r="F8" i="14"/>
  <c r="G8" i="14"/>
  <c r="B9" i="14"/>
  <c r="C9" i="14"/>
  <c r="D9" i="14"/>
  <c r="E9" i="14"/>
  <c r="F9" i="14"/>
  <c r="G9" i="14"/>
  <c r="B10" i="14"/>
  <c r="C10" i="14"/>
  <c r="D10" i="14"/>
  <c r="E10" i="14"/>
  <c r="F10" i="14"/>
  <c r="G10" i="14"/>
  <c r="B11" i="14"/>
  <c r="C11" i="14"/>
  <c r="D11" i="14"/>
  <c r="E11" i="14"/>
  <c r="F11" i="14"/>
  <c r="G11" i="14"/>
  <c r="B12" i="14"/>
  <c r="C12" i="14"/>
  <c r="D12" i="14"/>
  <c r="E12" i="14"/>
  <c r="F12" i="14"/>
  <c r="G12" i="14"/>
  <c r="B13" i="14"/>
  <c r="C13" i="14"/>
  <c r="D13" i="14"/>
  <c r="E13" i="14"/>
  <c r="F13" i="14"/>
  <c r="G13" i="14"/>
  <c r="B14" i="14"/>
  <c r="C14" i="14"/>
  <c r="D14" i="14"/>
  <c r="E14" i="14"/>
  <c r="F14" i="14"/>
  <c r="G14" i="14"/>
  <c r="B15" i="14"/>
  <c r="C15" i="14"/>
  <c r="D15" i="14"/>
  <c r="E15" i="14"/>
  <c r="F15" i="14"/>
  <c r="G15" i="14"/>
  <c r="B16" i="14"/>
  <c r="C16" i="14"/>
  <c r="D16" i="14"/>
  <c r="E16" i="14"/>
  <c r="F16" i="14"/>
  <c r="G16" i="14"/>
  <c r="B17" i="14"/>
  <c r="C17" i="14"/>
  <c r="D17" i="14"/>
  <c r="E17" i="14"/>
  <c r="F17" i="14"/>
  <c r="G17" i="14"/>
  <c r="B18" i="14"/>
  <c r="C18" i="14"/>
  <c r="D18" i="14"/>
  <c r="E18" i="14"/>
  <c r="F18" i="14"/>
  <c r="G18" i="14"/>
  <c r="B19" i="14"/>
  <c r="C19" i="14"/>
  <c r="D19" i="14"/>
  <c r="E19" i="14"/>
  <c r="F19" i="14"/>
  <c r="G19" i="14"/>
  <c r="B20" i="14"/>
  <c r="C20" i="14"/>
  <c r="D20" i="14"/>
  <c r="E20" i="14"/>
  <c r="F20" i="14"/>
  <c r="G20" i="14"/>
  <c r="B21" i="14"/>
  <c r="C21" i="14"/>
  <c r="D21" i="14"/>
  <c r="E21" i="14"/>
  <c r="F21" i="14"/>
  <c r="G21" i="14"/>
  <c r="B22" i="14"/>
  <c r="C22" i="14"/>
  <c r="D22" i="14"/>
  <c r="E22" i="14"/>
  <c r="F22" i="14"/>
  <c r="G22" i="14"/>
  <c r="B23" i="14"/>
  <c r="C23" i="14"/>
  <c r="D23" i="14"/>
  <c r="E23" i="14"/>
  <c r="F23" i="14"/>
  <c r="G23" i="14"/>
  <c r="B24" i="14"/>
  <c r="C24" i="14"/>
  <c r="D24" i="14"/>
  <c r="E24" i="14"/>
  <c r="F24" i="14"/>
  <c r="G24" i="14"/>
  <c r="F5" i="14"/>
  <c r="D5" i="14"/>
  <c r="E5" i="14"/>
  <c r="G5" i="14"/>
  <c r="B5" i="14"/>
  <c r="C5" i="14"/>
  <c r="DF8" i="34" l="1"/>
  <c r="DC8" i="34"/>
  <c r="CZ8" i="34"/>
  <c r="CW8" i="34"/>
  <c r="CT8" i="34"/>
  <c r="CN8" i="34"/>
  <c r="CK8" i="34"/>
  <c r="CE8" i="34"/>
  <c r="CB8" i="34"/>
  <c r="R24" i="13" l="1"/>
  <c r="S24" i="13"/>
  <c r="V24" i="13"/>
  <c r="W24" i="13"/>
  <c r="W25" i="13"/>
  <c r="V25" i="13"/>
  <c r="S25" i="13"/>
  <c r="R25" i="13"/>
  <c r="S22" i="13"/>
  <c r="T22" i="13"/>
  <c r="U22" i="13"/>
  <c r="V22" i="13"/>
  <c r="W22" i="13"/>
  <c r="R22" i="13"/>
  <c r="C9" i="13" l="1"/>
  <c r="C10" i="13"/>
  <c r="B10" i="13"/>
  <c r="B9" i="13"/>
  <c r="B8" i="13"/>
  <c r="C8" i="13"/>
</calcChain>
</file>

<file path=xl/sharedStrings.xml><?xml version="1.0" encoding="utf-8"?>
<sst xmlns="http://schemas.openxmlformats.org/spreadsheetml/2006/main" count="10985" uniqueCount="1531">
  <si>
    <t>Indicator</t>
  </si>
  <si>
    <t>Employees earning below the LLW</t>
  </si>
  <si>
    <t>London</t>
  </si>
  <si>
    <t>Gender pay gap</t>
  </si>
  <si>
    <t>Ethnicity pay gap</t>
  </si>
  <si>
    <t>Disability pay gap</t>
  </si>
  <si>
    <t>Problem debt - households in arrears with bills</t>
  </si>
  <si>
    <t>Theme</t>
  </si>
  <si>
    <t>GLA</t>
  </si>
  <si>
    <t>National</t>
  </si>
  <si>
    <t>Childcare costs</t>
  </si>
  <si>
    <t>Fuel poverty</t>
  </si>
  <si>
    <t>Apprenticeships, starts and completions</t>
  </si>
  <si>
    <t>School readiness at age 5</t>
  </si>
  <si>
    <t>Financial Inclusion</t>
  </si>
  <si>
    <t>Access to bank accounts</t>
  </si>
  <si>
    <t>Insolvencies</t>
  </si>
  <si>
    <t>Population with no/low qualifications</t>
  </si>
  <si>
    <t>Income inequality</t>
  </si>
  <si>
    <t>Unemployment rate</t>
  </si>
  <si>
    <t>Underemployment</t>
  </si>
  <si>
    <t>Disposable income</t>
  </si>
  <si>
    <t>Energy efficiency</t>
  </si>
  <si>
    <t>Narrowing pay gaps</t>
  </si>
  <si>
    <t>Fair employment</t>
  </si>
  <si>
    <t>Lowering the cost of living</t>
  </si>
  <si>
    <t>Narrowing employment gaps</t>
  </si>
  <si>
    <t>Reducing Poverty</t>
  </si>
  <si>
    <t>Equal life chances</t>
  </si>
  <si>
    <t>GLA Group</t>
  </si>
  <si>
    <t>Employer policies to improve social mobility e.g. engagement in education</t>
  </si>
  <si>
    <t>18-24 NEET (not in education, employment or training)</t>
  </si>
  <si>
    <t>Wealth inequality</t>
  </si>
  <si>
    <t>Date</t>
  </si>
  <si>
    <t>BAME</t>
  </si>
  <si>
    <t>Disabled</t>
  </si>
  <si>
    <t>Zero hours contract workers</t>
  </si>
  <si>
    <t>The figures in this analysis are calculated from responses to the Labour Force Survey (LFS). As part of the survey the LFS asks people in employment if their job has flexible working and if so to choose from a list of employment patterns those which best describe their situation.  Only those people who select "zero hours contract" as an option will be included in this analysis. The number of people who are shown as on a zero hours contract will therefore be affected by whether people know they are on a zero hours contract and will be affected by how aware they are of the concept. The increased coverage of zero hours in the latter half of 2013 may have affected the response to this question and is explained in detail is the report: "Analysis of Labour Force Survey estimates of people in employment reporting a zero-hours contract, October to December 2015"</t>
  </si>
  <si>
    <t>For further details about zero hour methodology, please see the publication "People in employment on a zero-hours contract: Mar 2017" at:</t>
  </si>
  <si>
    <t>As with any sample survey, estimates from the LFS are subject to a margin of uncertainty.</t>
  </si>
  <si>
    <t>Not seasonally adjusted</t>
  </si>
  <si>
    <t>Year</t>
  </si>
  <si>
    <t>In employment on a zero hour contract (shown in thousands)</t>
  </si>
  <si>
    <t>Percentage in employment who are on a zero hour contract</t>
  </si>
  <si>
    <t>Source: ONS Labour Force Survey, October to December quarter each year</t>
  </si>
  <si>
    <t>Note:</t>
  </si>
  <si>
    <t>1. A "zero-hours contract" is where a person is not contracted to work a set number of hours, and is only paid for the number of hours that they actually work.</t>
  </si>
  <si>
    <t>Data source:</t>
  </si>
  <si>
    <t>ONS Labour Force Survey</t>
  </si>
  <si>
    <t>Notes:</t>
  </si>
  <si>
    <t>use or re-use ONS material, whether commercially or privately, may do so freely without a specific application for a</t>
  </si>
  <si>
    <t>licence, subject to the conditions of the OGL and the Framework. To view this licence, go to:</t>
  </si>
  <si>
    <t>www.nationalarchives.gov.uk/doc/open-government-licence/</t>
  </si>
  <si>
    <t>or write to Information Policy Team, The National Archives, Kew, London TW9 4DU, or email psi@nationalarchives.gov.uk</t>
  </si>
  <si>
    <t>Users should include a source accreditation to ONS as "Source: Office for National Statistics".</t>
  </si>
  <si>
    <t>Level and rate of London residents aged 18-24 on zero-hours contracts</t>
  </si>
  <si>
    <t>In employment on a zero hour contract (thousands)</t>
  </si>
  <si>
    <t>Source: ONS Labour Force Survey, October to December quarter each year 2008 to 2015</t>
  </si>
  <si>
    <t>All employees</t>
  </si>
  <si>
    <t>Male employees</t>
  </si>
  <si>
    <t>Female employees</t>
  </si>
  <si>
    <t>Total</t>
  </si>
  <si>
    <t>Full-time</t>
  </si>
  <si>
    <t>Part-time</t>
  </si>
  <si>
    <t>CV</t>
  </si>
  <si>
    <t>1. Results are for employees aged 18 and over on adult rates of pay, whose pay for the survey pay period was not</t>
  </si>
  <si>
    <t>affected by absence. Estimates are on a workplace basis. Employees may have more than one job.</t>
  </si>
  <si>
    <t>2. Hourly pay is defined as gross pay per hour excluding overtime, shift premium payments and payments in kind.</t>
  </si>
  <si>
    <t>3. Figures are for people working in London, who may not necessarily be London residents.</t>
  </si>
  <si>
    <t>4. These estimates have been produced using the methodology recommended for living wage estimates.</t>
  </si>
  <si>
    <t>This method is designed to produce estimates of proportions of jobs below wage thresholds in the main sectors</t>
  </si>
  <si>
    <t>of the economy. The method also produces estimates of numbers of jobs held by such employees, but these</t>
  </si>
  <si>
    <t>should be treated with caution as they may be slight underestimates. For further information about this</t>
  </si>
  <si>
    <t>methodology, please refer to the following article:</t>
  </si>
  <si>
    <t>www.ons.gov.uk/ons/guide-method/method-quality/specific/labour-market/annual-survey-of-hours-and-earnings/low-pay-estimates/index.html</t>
  </si>
  <si>
    <t>5. The quality of an estimate is measured by its Coefficient of Variation (CV), which is the ratio of the standard error</t>
  </si>
  <si>
    <t>of an estimate to the estimate. The reliability of these estimates is indicated by the following colour coding:</t>
  </si>
  <si>
    <t>CV &lt;= 5% (precise)</t>
  </si>
  <si>
    <t>CV &gt; 5% and &lt;= 10% (reasonably precise)</t>
  </si>
  <si>
    <t>CV &gt; 10%  and &lt;= 20% (acceptable)</t>
  </si>
  <si>
    <t>CV &gt; 20% (unreliable): suppressed with 'x'</t>
  </si>
  <si>
    <t>Total wealth in London by total wealth decile July 2012- June 2014</t>
  </si>
  <si>
    <t>Total Wealth Decile</t>
  </si>
  <si>
    <t>N Obs</t>
  </si>
  <si>
    <t>Sum Wgts</t>
  </si>
  <si>
    <t>Mean</t>
  </si>
  <si>
    <t>Median</t>
  </si>
  <si>
    <t>10th Pctl</t>
  </si>
  <si>
    <t>30th Pctl</t>
  </si>
  <si>
    <t>50th Pctl</t>
  </si>
  <si>
    <t>70th Pctl</t>
  </si>
  <si>
    <t>80th Pctl</t>
  </si>
  <si>
    <t>90th Pctl</t>
  </si>
  <si>
    <t>Sum £</t>
  </si>
  <si>
    <t>Decile 1 (lowest)</t>
  </si>
  <si>
    <t>Decile 2</t>
  </si>
  <si>
    <t>Decile 3</t>
  </si>
  <si>
    <t>Decile 4</t>
  </si>
  <si>
    <t>Decile 5</t>
  </si>
  <si>
    <t>Decile 6</t>
  </si>
  <si>
    <t>Decile 7</t>
  </si>
  <si>
    <t>Decile 8</t>
  </si>
  <si>
    <t>Decile 9</t>
  </si>
  <si>
    <t>Source: Wealth and Assets Survey - Office for National Statistics</t>
  </si>
  <si>
    <t>Total Wealth in Greath Britain by total wealth decile July 2012 - June 2014</t>
  </si>
  <si>
    <t>Total Wealth in london by total wealth decile July 2010 to June 2012</t>
  </si>
  <si>
    <t>Total Wealth in Great Britain by total wealth decile July 2010 - June 2012</t>
  </si>
  <si>
    <t>Decile 1-5</t>
  </si>
  <si>
    <t>Decile 10</t>
  </si>
  <si>
    <t>GB</t>
  </si>
  <si>
    <t>2010-12</t>
  </si>
  <si>
    <t>2012-14</t>
  </si>
  <si>
    <t>Female</t>
  </si>
  <si>
    <t>Male</t>
  </si>
  <si>
    <t>annual population survey</t>
  </si>
  <si>
    <t>confidence</t>
  </si>
  <si>
    <t>95% confidence interval of percent figure (+/-)</t>
  </si>
  <si>
    <t>numerator</t>
  </si>
  <si>
    <t>denominator</t>
  </si>
  <si>
    <t>percent</t>
  </si>
  <si>
    <t>conf</t>
  </si>
  <si>
    <t>Unemployment rate - aged 16+</t>
  </si>
  <si>
    <t>Statistics</t>
  </si>
  <si>
    <t xml:space="preserve"> </t>
  </si>
  <si>
    <t>Valid</t>
  </si>
  <si>
    <t>Percentiles</t>
  </si>
  <si>
    <t>50</t>
  </si>
  <si>
    <t>2015/16</t>
  </si>
  <si>
    <t>2014/15</t>
  </si>
  <si>
    <t>2013/14</t>
  </si>
  <si>
    <t>2012/13</t>
  </si>
  <si>
    <t>2012/13-2014/15</t>
  </si>
  <si>
    <t>2013/14-2015/16</t>
  </si>
  <si>
    <t>UK</t>
  </si>
  <si>
    <t>Nursery</t>
  </si>
  <si>
    <t>Childminder</t>
  </si>
  <si>
    <t>Inner London</t>
  </si>
  <si>
    <t>Outer London</t>
  </si>
  <si>
    <t>GB average</t>
  </si>
  <si>
    <t>Aged 2 and over</t>
  </si>
  <si>
    <t>After school care</t>
  </si>
  <si>
    <t>Childminder pick-up</t>
  </si>
  <si>
    <t>Hourly costs of 25 hours childcare for children under 2</t>
  </si>
  <si>
    <t>Costs of part-time childcare</t>
  </si>
  <si>
    <t>25 hours for children under 2</t>
  </si>
  <si>
    <t>25 hours for older children</t>
  </si>
  <si>
    <t>Aged 2</t>
  </si>
  <si>
    <t>Figures for two year olds do not take into account free childcare for some parents</t>
  </si>
  <si>
    <t>Costs of full-time childcare</t>
  </si>
  <si>
    <t>50 hours for children under 2</t>
  </si>
  <si>
    <t>50 hours for older children</t>
  </si>
  <si>
    <t>10</t>
  </si>
  <si>
    <t>20</t>
  </si>
  <si>
    <t>30</t>
  </si>
  <si>
    <t>40</t>
  </si>
  <si>
    <t>60</t>
  </si>
  <si>
    <t>70</t>
  </si>
  <si>
    <t>80</t>
  </si>
  <si>
    <t>90</t>
  </si>
  <si>
    <t>2011/12</t>
  </si>
  <si>
    <t>2010/11</t>
  </si>
  <si>
    <t>2009/10</t>
  </si>
  <si>
    <t>Income below 60% contemporary median (relative poverty)</t>
  </si>
  <si>
    <t>Source: HBAI</t>
  </si>
  <si>
    <t>All people</t>
  </si>
  <si>
    <t>Children</t>
  </si>
  <si>
    <t>Working Age</t>
  </si>
  <si>
    <t>Pensioners</t>
  </si>
  <si>
    <t>BHC</t>
  </si>
  <si>
    <t>AHC</t>
  </si>
  <si>
    <t>%</t>
  </si>
  <si>
    <t>Number of individuals (millions</t>
  </si>
  <si>
    <t>94/95-96/97</t>
  </si>
  <si>
    <t>95/96-97/98</t>
  </si>
  <si>
    <t>96/97-98/99</t>
  </si>
  <si>
    <t>97/98-99/00</t>
  </si>
  <si>
    <t>98/99-00/01</t>
  </si>
  <si>
    <t>99/00-01/02</t>
  </si>
  <si>
    <t>00/01-02/03</t>
  </si>
  <si>
    <t>01/02-03/04</t>
  </si>
  <si>
    <t>02/03-04/05</t>
  </si>
  <si>
    <t>03/04-05/06</t>
  </si>
  <si>
    <t>04/05-06/07</t>
  </si>
  <si>
    <t>05/06-07/08</t>
  </si>
  <si>
    <t>06/07-08/09</t>
  </si>
  <si>
    <t>07/08-09/10</t>
  </si>
  <si>
    <t>08/09-10/11</t>
  </si>
  <si>
    <t>09/10-11/12</t>
  </si>
  <si>
    <t>10/11-12/13</t>
  </si>
  <si>
    <t>11/12-13/14</t>
  </si>
  <si>
    <t>12/13-14/15</t>
  </si>
  <si>
    <t>13/14-15/16</t>
  </si>
  <si>
    <t>2010-2014</t>
  </si>
  <si>
    <t>2011-2015</t>
  </si>
  <si>
    <t>Source: Low Income Dynamics (Understanding Society)</t>
  </si>
  <si>
    <t>Source: St Mungo’s and GLA, ‘Street to home’ and CHAIN reports</t>
  </si>
  <si>
    <t>Households accepted as statutorily homeless</t>
  </si>
  <si>
    <t>Rough Sleepers (London only)</t>
  </si>
  <si>
    <t>Number of contacts with people seen sleeping rough for the first time</t>
  </si>
  <si>
    <t>England</t>
  </si>
  <si>
    <t xml:space="preserve">London </t>
  </si>
  <si>
    <t>Flow - First seen this year</t>
  </si>
  <si>
    <t>Stock - Seen two years running</t>
  </si>
  <si>
    <t>Returner - Last seen more than a year ago</t>
  </si>
  <si>
    <t>One</t>
  </si>
  <si>
    <t>Two or more</t>
  </si>
  <si>
    <t>Total      (Flow - first seen this year)</t>
  </si>
  <si>
    <t>1999/00</t>
  </si>
  <si>
    <t>2000/01</t>
  </si>
  <si>
    <t>2001/02</t>
  </si>
  <si>
    <t>2002/03</t>
  </si>
  <si>
    <t>2003/04</t>
  </si>
  <si>
    <t>2004/05</t>
  </si>
  <si>
    <t>2005/06</t>
  </si>
  <si>
    <t>2006/07</t>
  </si>
  <si>
    <t>2007/08</t>
  </si>
  <si>
    <t>2008/09</t>
  </si>
  <si>
    <t>TfL</t>
  </si>
  <si>
    <t>MOPAC</t>
  </si>
  <si>
    <t>OPDC</t>
  </si>
  <si>
    <t>LLDC</t>
  </si>
  <si>
    <t>MPS</t>
  </si>
  <si>
    <t>LFB</t>
  </si>
  <si>
    <t>White</t>
  </si>
  <si>
    <t>Under-employment measure: people in part-time employment who would like full time employment</t>
  </si>
  <si>
    <t>United Kingdom</t>
  </si>
  <si>
    <t>Indian</t>
  </si>
  <si>
    <t>Chinese</t>
  </si>
  <si>
    <t>Measure of underemployment</t>
  </si>
  <si>
    <t>Table 4: Achievement in early years foundation stage (EYFSP) profile teacher assessments by ethnicity and local authority</t>
  </si>
  <si>
    <t>Mixed</t>
  </si>
  <si>
    <t>Asian</t>
  </si>
  <si>
    <t>Black</t>
  </si>
  <si>
    <r>
      <t>All pupils</t>
    </r>
    <r>
      <rPr>
        <b/>
        <vertAlign val="superscript"/>
        <sz val="8"/>
        <rFont val="Arial"/>
        <family val="2"/>
      </rPr>
      <t>4</t>
    </r>
  </si>
  <si>
    <r>
      <t>Number of eligible pupils</t>
    </r>
    <r>
      <rPr>
        <vertAlign val="superscript"/>
        <sz val="8"/>
        <rFont val="Arial"/>
        <family val="2"/>
        <charset val="238"/>
      </rPr>
      <t>2</t>
    </r>
  </si>
  <si>
    <t>Percentage achieving at least the expected standard in all ELGs</t>
  </si>
  <si>
    <t>North East</t>
  </si>
  <si>
    <t>x</t>
  </si>
  <si>
    <t>North West</t>
  </si>
  <si>
    <t>*</t>
  </si>
  <si>
    <t>.</t>
  </si>
  <si>
    <t>Yorkshire and the Humber</t>
  </si>
  <si>
    <t>East Midlands</t>
  </si>
  <si>
    <t>West Midlands</t>
  </si>
  <si>
    <t>East</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</si>
  <si>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</si>
  <si>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</si>
  <si>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</si>
  <si>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</si>
  <si>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</si>
  <si>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</si>
  <si>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</si>
  <si>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</si>
  <si>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</si>
  <si>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</si>
  <si>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</si>
  <si>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</si>
  <si>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</si>
  <si>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</si>
  <si>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</si>
  <si>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</si>
  <si>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</si>
  <si>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</si>
  <si>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</si>
  <si>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</si>
  <si>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</si>
  <si>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</si>
  <si>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</si>
  <si>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</si>
  <si>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</si>
  <si>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</si>
  <si>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</si>
  <si>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</si>
  <si>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</si>
  <si>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</si>
  <si>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</si>
  <si>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</si>
  <si>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</si>
  <si>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</si>
  <si>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South West</t>
  </si>
  <si>
    <t>Source: National Pupil Database</t>
  </si>
  <si>
    <t>1.  Figures for all years are based on final data.</t>
  </si>
  <si>
    <t xml:space="preserve">2.  Only includes pupils with a valid result for every achievement scale. </t>
  </si>
  <si>
    <t>3.  All English providers of state-funded early years education (including academies and free schools), private, voluntary and independent (PVI) sectors are within the scope of the EYFSP data collection.  Data for any children in the PVI sector no longer in receipt of funding who were included in the return submitted by the LA to DfE will not be included in the figures.  See accompanying SFR documents for further information.</t>
  </si>
  <si>
    <t>4. Includes pupils of any other ethnic group and those pupils for whom ethnicity was not obtained, was refused or could not be determined.</t>
  </si>
  <si>
    <t>5. Achieved at least the expected standard all areas of learning (proportion achieving ‘expected’ or ‘exceeded’ in all 17 Early Learning Goals(ELGs))</t>
  </si>
  <si>
    <t>6. A pupil achieving at least the expected level in the ELGs within the three prime areas of learning and within literacy and numeracy is classed as having "a good level of development".</t>
  </si>
  <si>
    <t>7. Average point score for each characteristic grouping.  This is a supporting measure taking into account performance across all 17 ELGs, 1 point for emerging, 2 for expected and 3 for exceeding.  The sum is then taken for all pupils with that characteristic and the mean given.</t>
  </si>
  <si>
    <t>. = Not applicable.</t>
  </si>
  <si>
    <t>x = Figures not shown in order to protect confidentiality. See the disclosure control section of the technical document for information on data suppression.</t>
  </si>
  <si>
    <r>
      <t>* is used to denote notable LA variation in the completeness of ethnicity data. This occurs as the ethnicity and language fields are only mandatory for pupils aged 5 or over at the 31st August prior to the school census date and schools are NOT required to provde these data items. The LAs where more than 50% of pupils ethnicity was recorded as unclassified in 2013 and 2014  were: Birmingham, Telford and Wrekin and Derbyshire.</t>
    </r>
    <r>
      <rPr>
        <sz val="8"/>
        <color indexed="10"/>
        <rFont val="Arial"/>
        <family val="2"/>
      </rPr>
      <t xml:space="preserve"> </t>
    </r>
    <r>
      <rPr>
        <sz val="8"/>
        <rFont val="Arial"/>
        <family val="2"/>
      </rPr>
      <t xml:space="preserve">In 2015, as well as the three previously mentioned, Enfield also had more than 50% of pupils ethnicity recorded as unclassified and in 2016, the LAs were , Birmingham, Telford and Wrekin,, Enfield and Cumbria. </t>
    </r>
    <r>
      <rPr>
        <sz val="8"/>
        <color indexed="10"/>
        <rFont val="Arial"/>
        <family val="2"/>
      </rPr>
      <t xml:space="preserve"> </t>
    </r>
    <r>
      <rPr>
        <sz val="8"/>
        <rFont val="Arial"/>
        <family val="2"/>
      </rPr>
      <t>The impact on national figures as a result of these unclassified pupils is considered negligible. Further information can be found in the accompanying quality and methodology documents.</t>
    </r>
  </si>
  <si>
    <t xml:space="preserve">** is used to indicate that data for this LA is suppressed as it is based on a single school. </t>
  </si>
  <si>
    <r>
      <t>Pupils whose first language is English</t>
    </r>
    <r>
      <rPr>
        <b/>
        <vertAlign val="superscript"/>
        <sz val="8"/>
        <rFont val="Arial"/>
        <family val="2"/>
      </rPr>
      <t>4</t>
    </r>
  </si>
  <si>
    <r>
      <t>Pupils whose first language is other than English</t>
    </r>
    <r>
      <rPr>
        <b/>
        <vertAlign val="superscript"/>
        <sz val="8"/>
        <rFont val="Arial"/>
        <family val="2"/>
      </rPr>
      <t>5</t>
    </r>
  </si>
  <si>
    <r>
      <t>All pupils</t>
    </r>
    <r>
      <rPr>
        <b/>
        <vertAlign val="superscript"/>
        <sz val="8"/>
        <rFont val="Arial"/>
        <family val="2"/>
      </rPr>
      <t>6</t>
    </r>
  </si>
  <si>
    <t>Pupils known to be eligible for free school meals</t>
  </si>
  <si>
    <r>
      <t>All other pupils</t>
    </r>
    <r>
      <rPr>
        <b/>
        <vertAlign val="superscript"/>
        <sz val="8"/>
        <rFont val="Arial"/>
        <family val="2"/>
      </rPr>
      <t>4</t>
    </r>
  </si>
  <si>
    <t>All pupils</t>
  </si>
  <si>
    <t>Pupils with no identified SEN</t>
  </si>
  <si>
    <r>
      <t>Pupils at School Action</t>
    </r>
    <r>
      <rPr>
        <b/>
        <vertAlign val="superscript"/>
        <sz val="8"/>
        <rFont val="Arial"/>
        <family val="2"/>
      </rPr>
      <t>4</t>
    </r>
  </si>
  <si>
    <r>
      <t>Pupils at School Action Plus</t>
    </r>
    <r>
      <rPr>
        <b/>
        <vertAlign val="superscript"/>
        <sz val="8"/>
        <rFont val="Arial"/>
        <family val="2"/>
      </rPr>
      <t>4</t>
    </r>
  </si>
  <si>
    <t>SEN Support</t>
  </si>
  <si>
    <t>SEN with a statement or EHC plan</t>
  </si>
  <si>
    <r>
      <t>All pupils</t>
    </r>
    <r>
      <rPr>
        <b/>
        <vertAlign val="superscript"/>
        <sz val="8"/>
        <rFont val="Arial"/>
        <family val="2"/>
      </rPr>
      <t>5</t>
    </r>
  </si>
  <si>
    <t>Employee engagement/voice</t>
  </si>
  <si>
    <t>median</t>
  </si>
  <si>
    <t>mean</t>
  </si>
  <si>
    <t>Pay ratio</t>
  </si>
  <si>
    <t>KS4 achievement</t>
  </si>
  <si>
    <t>Pay ratios</t>
  </si>
  <si>
    <t>Ratio highest:median earnings</t>
  </si>
  <si>
    <t>taxable earnings</t>
  </si>
  <si>
    <t>salary</t>
  </si>
  <si>
    <t>excludes Crossrail, calculated for those in employment for full year</t>
  </si>
  <si>
    <t>Insecure employment</t>
  </si>
  <si>
    <t>Coverage: England</t>
  </si>
  <si>
    <t>E92000001</t>
  </si>
  <si>
    <t>E12000001</t>
  </si>
  <si>
    <t>A</t>
  </si>
  <si>
    <t>E12000002</t>
  </si>
  <si>
    <t>B</t>
  </si>
  <si>
    <t>E12000003</t>
  </si>
  <si>
    <t>D</t>
  </si>
  <si>
    <t>Yorkshire and The Humber</t>
  </si>
  <si>
    <t>E12000004</t>
  </si>
  <si>
    <t>E</t>
  </si>
  <si>
    <t>E12000005</t>
  </si>
  <si>
    <t>F</t>
  </si>
  <si>
    <t>E12000006</t>
  </si>
  <si>
    <t>G</t>
  </si>
  <si>
    <t>E12000007</t>
  </si>
  <si>
    <t>H</t>
  </si>
  <si>
    <t>E13000001</t>
  </si>
  <si>
    <t>1B</t>
  </si>
  <si>
    <t>E13000002</t>
  </si>
  <si>
    <t>1C</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</si>
  <si>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</si>
  <si>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</si>
  <si>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</si>
  <si>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</si>
  <si>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</si>
  <si>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</si>
  <si>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</si>
  <si>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</si>
  <si>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</si>
  <si>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</si>
  <si>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</si>
  <si>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</si>
  <si>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</si>
  <si>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</si>
  <si>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</si>
  <si>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</si>
  <si>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</si>
  <si>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</si>
  <si>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</si>
  <si>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</si>
  <si>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J</t>
  </si>
  <si>
    <t>E12000009</t>
  </si>
  <si>
    <t>K</t>
  </si>
  <si>
    <t>https://www.gov.uk/government/publications/progress-8-school-performance-measure</t>
  </si>
  <si>
    <t>x   Figure has been suppressed due to low numbers (1 or 2 pupils) or where secondary suppression has been applied.</t>
  </si>
  <si>
    <t>.   Not applicable.</t>
  </si>
  <si>
    <t>8. City of London does not have any state funded secondary schools, therefore no data is presented here.</t>
  </si>
  <si>
    <t>Labour Market that works for everyone</t>
  </si>
  <si>
    <t>Equal Opportunities</t>
  </si>
  <si>
    <t>Raising Living Standards</t>
  </si>
  <si>
    <t>Training</t>
  </si>
  <si>
    <t>Data from UKCES (now DfE) Employer Skills Survey</t>
  </si>
  <si>
    <t>Note: data released every two years</t>
  </si>
  <si>
    <t>Measure 1: % employers that have provided training</t>
  </si>
  <si>
    <t>Measure 2: % staff that were trained in last 12 months</t>
  </si>
  <si>
    <t>Table 1/ 1</t>
  </si>
  <si>
    <t>F4/F4A. Whether establishment has funded or arranged training for staff over past 12 months</t>
  </si>
  <si>
    <t>Employee summary table</t>
  </si>
  <si>
    <t>Base: All establishments</t>
  </si>
  <si>
    <t>Base: All Employment</t>
  </si>
  <si>
    <t>Unweighted row</t>
  </si>
  <si>
    <t>Off-job and on-job training</t>
  </si>
  <si>
    <t>Number of vacancies</t>
  </si>
  <si>
    <t>Off-job training only</t>
  </si>
  <si>
    <t>Number of HtF vacancies</t>
  </si>
  <si>
    <t>On-job training only</t>
  </si>
  <si>
    <t>Number of SSVs</t>
  </si>
  <si>
    <t>Do not train</t>
  </si>
  <si>
    <t>Number of staff with skills gaps</t>
  </si>
  <si>
    <t>ANY TRAINING</t>
  </si>
  <si>
    <t>Number trained in last 12 months (modelled data)</t>
  </si>
  <si>
    <t>ANY OFF-THE-JOB</t>
  </si>
  <si>
    <t>Number trained to qualification in last 12 months (double counting possible)</t>
  </si>
  <si>
    <t>ANY ON-THE-JOB</t>
  </si>
  <si>
    <t>Number qualified to degree level</t>
  </si>
  <si>
    <t>Tables produced by IFF</t>
  </si>
  <si>
    <t>Region</t>
  </si>
  <si>
    <t>2016/17</t>
  </si>
  <si>
    <t/>
  </si>
  <si>
    <t>Full Year</t>
  </si>
  <si>
    <t>East of England</t>
  </si>
  <si>
    <t>England Total</t>
  </si>
  <si>
    <t>Other</t>
  </si>
  <si>
    <t>Grand Total</t>
  </si>
  <si>
    <t>Notes</t>
  </si>
  <si>
    <t xml:space="preserve">1) Figures for 2011/12 onwards are not directly comparable to earlier years as a Single Individualised Learner Record (ILR) data collection system has been introduced. More information on the Single ILR is available at: </t>
  </si>
  <si>
    <t>http://webarchive.nationalarchives.gov.uk/20140107201041/http://www.thedataservice.org.uk/NR/rdonlyres/C05DCDD5-67EE-4AD0-88B9-BEBC8F7F3300/0/SILR_Effects_SFR_Learners_June12.pdf</t>
  </si>
  <si>
    <t>2) Programme-Led Apprenticeships recorded in Work Based Learning ILR returns are included in the above figures.</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</si>
  <si>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</si>
  <si>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from 2005/06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</si>
  <si>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</si>
  <si>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This table includes 2014/15 Employer Ownership Pilot (EOP) volumes that have not been finalised due to problems with the final 2014/15 EOP data collection. See the note in the latest SFR commentary and on the contents page of the main table pack for more information:</t>
  </si>
  <si>
    <t>https://www.gov.uk/government/collections/further-education-and-skills-statistical-first-release-sfr.</t>
  </si>
  <si>
    <t>7) For further information on these tables please see the accompanying notes page.</t>
  </si>
  <si>
    <t>1)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</si>
  <si>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 xml:space="preserve">2) 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  </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</si>
  <si>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</si>
  <si>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</si>
  <si>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</si>
  <si>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This table includes 2014/15 Employer Ownership Pilot (EOP) volumes that have not been finalised due to problems with the final 2014/15 EOP data collection. See the note in the SFR commentary and on the contents page of the main table pack for more information. https://www.gov.uk/government/statistics/learner-participation-outcomes-and-level-of-highest-qualification-held</t>
  </si>
  <si>
    <t>1) The figures are a count of the number of individual workplaces (site level).</t>
  </si>
  <si>
    <t>2) From 2010/11 onwards, geographic information is based on the delivery location of the Apprenticeship. Note that some workplaces deliver Apprenticeships in more than one location.</t>
  </si>
  <si>
    <t>3) Where location is not known the workplace is included in the 'Other' category.</t>
  </si>
  <si>
    <t>4) Figures for 2009/10 are not directly comparable with later years as there have been improvements in the way workplace information is recorded and processed.</t>
  </si>
  <si>
    <t>5) For further information on these tables please see the accompanying notes page.</t>
  </si>
  <si>
    <t>Apprenticeship Programme Starts by Region, Level and Age (2005/06 to 2016/17 - Reported to Date)</t>
  </si>
  <si>
    <t>2008/09
Full Year</t>
  </si>
  <si>
    <t>2009/10
Full Year</t>
  </si>
  <si>
    <t>2010/11
Full Year</t>
  </si>
  <si>
    <t>2011/12
Full Year</t>
  </si>
  <si>
    <t>2012/13
Full Year</t>
  </si>
  <si>
    <t>2013/14
Full Year</t>
  </si>
  <si>
    <t>2014/15
Full Year</t>
  </si>
  <si>
    <t>2015/16
Full Year</t>
  </si>
  <si>
    <t>Level</t>
  </si>
  <si>
    <t>Intermediate Level Apprenticeship</t>
  </si>
  <si>
    <t>Advanced Level Apprenticeship</t>
  </si>
  <si>
    <t>All Apprenticeships</t>
  </si>
  <si>
    <t>Higher Apprenticeship</t>
  </si>
  <si>
    <t>Intermediate Apprenticeship</t>
  </si>
  <si>
    <t>Advanced Apprenticeship</t>
  </si>
  <si>
    <t>Age</t>
  </si>
  <si>
    <t>Under 19</t>
  </si>
  <si>
    <t>19-24</t>
  </si>
  <si>
    <t>25+</t>
  </si>
  <si>
    <t>All Ages</t>
  </si>
  <si>
    <t>-</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</si>
  <si>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</si>
  <si>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2) Region is based upon the home postcode of the learner. Where the postcode is outside of England, learners are included in the 'Other' category. Where postcode is not known this is also included in the 'Other' category.</t>
  </si>
  <si>
    <t>3)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</si>
  <si>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4)  Figures for 2010/11 onwards are based on postcode to geographic area assignments in the National Statistics Postcode Lookup. Figures for earlier years are based on the Office for National Statistics Postcode Directory. </t>
  </si>
  <si>
    <t>5) Figures for 2014/15 include 100 apprenticeship starts and 50 or fewer apprenticeship achievements on employer defined programmes with no Level assigned.</t>
  </si>
  <si>
    <t>6) For further information on these tables please see the accompanying notes page.</t>
  </si>
  <si>
    <t>2005/06 Full Year</t>
  </si>
  <si>
    <t>2006/07 Full Year</t>
  </si>
  <si>
    <t>2007/08 Full Year</t>
  </si>
  <si>
    <t xml:space="preserve">1)  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  </t>
  </si>
  <si>
    <t>2)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</si>
  <si>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Recent graduates (%)</t>
  </si>
  <si>
    <t>Non-recent graduates (%)</t>
  </si>
  <si>
    <t>Source: ONS Annual Population Survey</t>
  </si>
  <si>
    <t>1. A recent graduate is a graduate who left full-time education within five years of the survey date.</t>
  </si>
  <si>
    <t>A non-recent graduate is a graduate who left full-time education more than five years from the survey date.</t>
  </si>
  <si>
    <t>2. A graduate is defined as a person who is aged over 20, not enrolled on any educational course and who has a level of higher education above</t>
  </si>
  <si>
    <t>A level standard. Male graduates are aged between 21 and 64, female graduates are aged between 21 and 59.</t>
  </si>
  <si>
    <t>3. Researchers at the University of Warwick and the University of the West of England have defined a non-graduate role as one which is associated</t>
  </si>
  <si>
    <t xml:space="preserve">with tasks that do not normally require knowledge and skills developed through higher education to enable them to perform these tasks in a </t>
  </si>
  <si>
    <t>competent manner. Examples of non-graduate jobs include receptionists, sales assistants, many types of factory workers, care workers and home carers.</t>
  </si>
  <si>
    <t>Percentage</t>
  </si>
  <si>
    <t>Country of Birth</t>
  </si>
  <si>
    <t>Republic of Ireland</t>
  </si>
  <si>
    <t>Rest of World</t>
  </si>
  <si>
    <t>1. A graduate is defined as a person who is aged over 20, not enrolled on any educational course and who has a level of higher education above</t>
  </si>
  <si>
    <t>2. Researchers at the University of Warwick and the University of the West of England have defined a non-graduate role as one which is associated</t>
  </si>
  <si>
    <t xml:space="preserve">3. The European Economic Area (EEA) definition includes: Aland Islands, Austria, Belgium, Bulgaria, Croatia, Cyprus, the Czech Republic, Denmark, Estonia, Finland, </t>
  </si>
  <si>
    <t xml:space="preserve">France, Germany, Greece, Hungary, Iceland, the Republic of Ireland, Italy, Latvia, Liechtenstein, Lithuania, Luxembourg, Malta, Monaco, the Netherlands, Norway, </t>
  </si>
  <si>
    <t>Poland, Portugal, Romania, Slovakia, Slovenia, Spain, and Sweden. It specifically excludes: Andorra, San Marino and Vatican City.</t>
  </si>
  <si>
    <t>Although Iceland, Liechtenstein and Norway are not members of the European Union (EU), their citizens currently have the same rights as EU citizens to enter, live in and work in the UK.</t>
  </si>
  <si>
    <t>Income below 60% 2010/11 real terms median (absolute poverty)</t>
  </si>
  <si>
    <t>annual survey of hours and earnings  - workplace analysis</t>
  </si>
  <si>
    <t>area type</t>
  </si>
  <si>
    <t>countries</t>
  </si>
  <si>
    <t>area name</t>
  </si>
  <si>
    <t>item name</t>
  </si>
  <si>
    <t>pay</t>
  </si>
  <si>
    <t>Hourly pay - excluding overtime</t>
  </si>
  <si>
    <t>Standard error as a percentage of the figure</t>
  </si>
  <si>
    <t>Male Full Time Workers</t>
  </si>
  <si>
    <t>Male Part Time Workers</t>
  </si>
  <si>
    <t>Female Full Time Workers</t>
  </si>
  <si>
    <t>Female Part Time Workers</t>
  </si>
  <si>
    <t>Full Time Workers</t>
  </si>
  <si>
    <t>Part Time Workers</t>
  </si>
  <si>
    <t>number</t>
  </si>
  <si>
    <t>conf %</t>
  </si>
  <si>
    <t>Results for 2003 and earlier exclude supplementary surveys. In 2006 there were a number of methodological changes made. For further details goto : http://www.nomisweb.co.uk/articles/341.aspx.</t>
  </si>
  <si>
    <t>Estimates for 2011 and subsequent years use a weighting scheme based on occupations which have been coded according to Standard Occupational Classification (SOC) 2010 that replaced SOC 2000. Therefore care should be taken when making comparisons with earlier years.</t>
  </si>
  <si>
    <t>regions</t>
  </si>
  <si>
    <t>Income Inequality</t>
  </si>
  <si>
    <t>2009/10-2011/12</t>
  </si>
  <si>
    <t>2008/09-2010/11</t>
  </si>
  <si>
    <t>2010/11-2012/13</t>
  </si>
  <si>
    <t>2011/12-2013/14</t>
  </si>
  <si>
    <t>Source: HBAI microdata</t>
  </si>
  <si>
    <t>Grossing factor households</t>
  </si>
  <si>
    <t>(c) Percentage of 18-24 year olds NEET</t>
  </si>
  <si>
    <t>Quarterly LFS series</t>
  </si>
  <si>
    <t>Yorks &amp; Humber</t>
  </si>
  <si>
    <t>Q2</t>
  </si>
  <si>
    <t>Q3</t>
  </si>
  <si>
    <t>Q4</t>
  </si>
  <si>
    <t>Q1</t>
  </si>
  <si>
    <t>1) Age refers to academic age, which is the respondent's age at the preceding 31 August.</t>
  </si>
  <si>
    <t xml:space="preserve">2) All estimates should be viewed in conjunction with their Confidence Intervals. Confidence Intervals indicate how accurate an estimate is. </t>
  </si>
  <si>
    <t xml:space="preserve">     For example, a 95% CI of +/- 1 percentage point (%pt) means that the true value is between 1 percentage point above the estimate and 1 percentage point below the estimate, for 95% of estimates.</t>
  </si>
  <si>
    <t>3) All estimates are taken from the Labour Force Survey.</t>
  </si>
  <si>
    <t>4) All estimates refer to calendar quarters.</t>
  </si>
  <si>
    <t>5) Percentages are rounded to the nearest 1 decimal place.</t>
  </si>
  <si>
    <t>6) Estimates were revised in May 2017 following a reweighting of the Labour Force Survey (LFS) covering 2012 to 2016.</t>
  </si>
  <si>
    <t>Source: ONS Annual Population Survey, January - December</t>
  </si>
  <si>
    <t>n</t>
  </si>
  <si>
    <t>95% CI</t>
  </si>
  <si>
    <t>Jan 2014-Dec 2014</t>
  </si>
  <si>
    <t>Jan 2015-Dec 2015</t>
  </si>
  <si>
    <t>Jan 2016-Dec 2016</t>
  </si>
  <si>
    <t>Parents in employment</t>
  </si>
  <si>
    <t>Population: All residents aged 16-64</t>
  </si>
  <si>
    <t>Codes</t>
  </si>
  <si>
    <t>Government Office Regions</t>
  </si>
  <si>
    <t>W99999999</t>
  </si>
  <si>
    <t>Wales</t>
  </si>
  <si>
    <t>unknown</t>
  </si>
  <si>
    <t>2016</t>
  </si>
  <si>
    <t>Number of new cases</t>
  </si>
  <si>
    <t>Rate per 10,000 adult population</t>
  </si>
  <si>
    <r>
      <t>Table LA4: Average Attainment 8 scores</t>
    </r>
    <r>
      <rPr>
        <b/>
        <vertAlign val="superscript"/>
        <sz val="9"/>
        <rFont val="Arial"/>
        <family val="2"/>
      </rPr>
      <t>1</t>
    </r>
    <r>
      <rPr>
        <b/>
        <sz val="9"/>
        <rFont val="Arial"/>
        <family val="2"/>
      </rPr>
      <t xml:space="preserve"> and components by local authority</t>
    </r>
    <r>
      <rPr>
        <b/>
        <vertAlign val="superscript"/>
        <sz val="9"/>
        <rFont val="Arial"/>
        <family val="2"/>
      </rPr>
      <t>2</t>
    </r>
    <r>
      <rPr>
        <b/>
        <sz val="9"/>
        <rFont val="Arial"/>
        <family val="2"/>
      </rPr>
      <t xml:space="preserve"> and region</t>
    </r>
  </si>
  <si>
    <r>
      <t>Year: 2015/16</t>
    </r>
    <r>
      <rPr>
        <b/>
        <vertAlign val="superscript"/>
        <sz val="9"/>
        <rFont val="Arial"/>
        <family val="2"/>
      </rPr>
      <t>3</t>
    </r>
    <r>
      <rPr>
        <b/>
        <sz val="9"/>
        <rFont val="Arial"/>
        <family val="2"/>
      </rPr>
      <t xml:space="preserve"> (revised)</t>
    </r>
  </si>
  <si>
    <r>
      <t>Region/
Local Authority</t>
    </r>
    <r>
      <rPr>
        <vertAlign val="superscript"/>
        <sz val="8"/>
        <rFont val="Arial"/>
        <family val="2"/>
      </rPr>
      <t>2</t>
    </r>
  </si>
  <si>
    <t>Number of pupils at the end key stage 4</t>
  </si>
  <si>
    <r>
      <t>Average Attainment 8 score per pupil</t>
    </r>
    <r>
      <rPr>
        <vertAlign val="superscript"/>
        <sz val="8"/>
        <rFont val="Arial"/>
        <family val="2"/>
      </rPr>
      <t>1</t>
    </r>
  </si>
  <si>
    <t>Average score per pupil in each element:</t>
  </si>
  <si>
    <t>Average score per pupil in the open element in:</t>
  </si>
  <si>
    <r>
      <t>Average number of slots filled</t>
    </r>
    <r>
      <rPr>
        <vertAlign val="superscript"/>
        <sz val="8"/>
        <rFont val="Arial"/>
        <family val="2"/>
      </rPr>
      <t>7</t>
    </r>
    <r>
      <rPr>
        <sz val="8"/>
        <rFont val="Arial"/>
        <family val="2"/>
      </rPr>
      <t>:</t>
    </r>
  </si>
  <si>
    <t>English</t>
  </si>
  <si>
    <t>Mathematics</t>
  </si>
  <si>
    <r>
      <t>English Baccalaureate</t>
    </r>
    <r>
      <rPr>
        <vertAlign val="superscript"/>
        <sz val="8"/>
        <rFont val="Arial"/>
        <family val="2"/>
      </rPr>
      <t>4</t>
    </r>
  </si>
  <si>
    <r>
      <t>Open</t>
    </r>
    <r>
      <rPr>
        <vertAlign val="superscript"/>
        <sz val="8"/>
        <rFont val="Arial"/>
        <family val="2"/>
      </rPr>
      <t>5</t>
    </r>
  </si>
  <si>
    <t>GCSEs</t>
  </si>
  <si>
    <r>
      <t>non-GCSEs</t>
    </r>
    <r>
      <rPr>
        <vertAlign val="superscript"/>
        <sz val="8"/>
        <rFont val="Arial"/>
        <family val="2"/>
      </rPr>
      <t>6</t>
    </r>
  </si>
  <si>
    <r>
      <t>Total (State-funded sector)</t>
    </r>
    <r>
      <rPr>
        <b/>
        <vertAlign val="superscript"/>
        <sz val="8"/>
        <rFont val="Arial"/>
        <family val="2"/>
      </rPr>
      <t>2</t>
    </r>
  </si>
  <si>
    <r>
      <t>England</t>
    </r>
    <r>
      <rPr>
        <b/>
        <vertAlign val="superscript"/>
        <sz val="8"/>
        <rFont val="Arial"/>
        <family val="2"/>
      </rPr>
      <t>2</t>
    </r>
  </si>
  <si>
    <t>Source: 2015/16 key stage 4 attainment data (revised)</t>
  </si>
  <si>
    <t>1.  Attainment 8 and Progress 8 are part of the new secondary accountability system being implemented for all schools from 2016. More information on the calculation of these measures is available in the Progress 8 guidance:</t>
  </si>
  <si>
    <t>2.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</si>
  <si>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3.  Includes entries and achievements by these pupils in previous academic years.</t>
  </si>
  <si>
    <t>4.  The English Baccalaureate element includes the three highest point scores from any of the English Baccalaureate qualifications in science subjects, computer science, history, geography, and languages.</t>
  </si>
  <si>
    <t>5.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</si>
  <si>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6.  Includes all non-GCSE qualifications on the DfE approved list. When there is a tie on points between a GCSE and non-GCSE qualification, the methodology prioritises the GCSE qualification.</t>
  </si>
  <si>
    <t>7.  U grades or other qualifications scoring 0 points are counted as a non-filled slot.</t>
  </si>
  <si>
    <t>Jan 2004-Dec 2004</t>
  </si>
  <si>
    <t>Jan 2005-Dec 2005</t>
  </si>
  <si>
    <t>Jan 2006-Dec 2006</t>
  </si>
  <si>
    <t>Jan 2007-Dec 2007</t>
  </si>
  <si>
    <t>Jan 2008-Dec 2008</t>
  </si>
  <si>
    <t>Jan 2009-Dec 2009</t>
  </si>
  <si>
    <t>Jan 2010-Dec 2010</t>
  </si>
  <si>
    <t>Jan 2011-Dec 2011</t>
  </si>
  <si>
    <t>Jan 2012-Dec 2012</t>
  </si>
  <si>
    <t>Jan 2013-Dec 2013</t>
  </si>
  <si>
    <t>Percent receiving training in last 3 months</t>
  </si>
  <si>
    <t>Owner occupied</t>
  </si>
  <si>
    <t>Private rented</t>
  </si>
  <si>
    <t>Social rented</t>
  </si>
  <si>
    <t>Sources and notes</t>
  </si>
  <si>
    <t>Chart title</t>
  </si>
  <si>
    <t>A/B</t>
  </si>
  <si>
    <t>C</t>
  </si>
  <si>
    <t>Council rented</t>
  </si>
  <si>
    <t>Housing association rented</t>
  </si>
  <si>
    <t>- English Housing Survey Fuel Poverty data</t>
  </si>
  <si>
    <t>Proportion of households within group (%)</t>
  </si>
  <si>
    <t>Number of households    (000's)</t>
  </si>
  <si>
    <t>Total number of households (000's)</t>
  </si>
  <si>
    <t>Proportion of households fuel poor (%)</t>
  </si>
  <si>
    <t>Not fuel poor</t>
  </si>
  <si>
    <t>Fuel poor</t>
  </si>
  <si>
    <t>All households</t>
  </si>
  <si>
    <t>percentage</t>
  </si>
  <si>
    <t>Area of origin of rough sleepers in London</t>
  </si>
  <si>
    <t>- St Mungo’s and GLA, ‘Street to home’ and CHAIN reports</t>
  </si>
  <si>
    <t>Africa</t>
  </si>
  <si>
    <t>Americas/Australasia</t>
  </si>
  <si>
    <t>Asia</t>
  </si>
  <si>
    <t>Central / Eastern Europe</t>
  </si>
  <si>
    <t>Other Europe</t>
  </si>
  <si>
    <t>Not known</t>
  </si>
  <si>
    <t>Rest of world</t>
  </si>
  <si>
    <t>Non UK or CEE</t>
  </si>
  <si>
    <t>UK %</t>
  </si>
  <si>
    <t>CEE %</t>
  </si>
  <si>
    <t>Households accepted as homeless in London by reason for loss of last settled home, 1998-2016</t>
  </si>
  <si>
    <t>- DCLG, live table 774</t>
  </si>
  <si>
    <t>Relatives / friends no longer willing / able to accommodate</t>
  </si>
  <si>
    <t>Relationship breakdown with partner</t>
  </si>
  <si>
    <t>End of assured shorthold tenancy</t>
  </si>
  <si>
    <t>Loss of other rented or tied housing</t>
  </si>
  <si>
    <t>Support needs of rough sleepers in London, 2015/16</t>
  </si>
  <si>
    <t>- St Mungo's and GLA, Chain annual report 2015/16</t>
  </si>
  <si>
    <t>Alcohol only</t>
  </si>
  <si>
    <t>Drugs only</t>
  </si>
  <si>
    <t>Mental health only</t>
  </si>
  <si>
    <t>Alcohol and drugs</t>
  </si>
  <si>
    <t>Alcohol and mental health</t>
  </si>
  <si>
    <t>Drugs and mental health</t>
  </si>
  <si>
    <t>Alcohol, drugs and mental health</t>
  </si>
  <si>
    <t>All three no</t>
  </si>
  <si>
    <t>All three not known or not assessed</t>
  </si>
  <si>
    <t>All three no, not known or not assessed</t>
  </si>
  <si>
    <t>All known</t>
  </si>
  <si>
    <t>Region/Country (3-year average)</t>
  </si>
  <si>
    <t xml:space="preserve">  England</t>
  </si>
  <si>
    <t xml:space="preserve">     North East</t>
  </si>
  <si>
    <t xml:space="preserve">     North West</t>
  </si>
  <si>
    <t xml:space="preserve">     Yorkshire and the Humber</t>
  </si>
  <si>
    <t xml:space="preserve">     East Midlands</t>
  </si>
  <si>
    <t xml:space="preserve">     West Midlands</t>
  </si>
  <si>
    <t xml:space="preserve">     East of England</t>
  </si>
  <si>
    <t xml:space="preserve">     London</t>
  </si>
  <si>
    <t xml:space="preserve">         Inner</t>
  </si>
  <si>
    <t xml:space="preserve">         Outer</t>
  </si>
  <si>
    <t xml:space="preserve">     South East</t>
  </si>
  <si>
    <t xml:space="preserve">     South West</t>
  </si>
  <si>
    <t xml:space="preserve">  Wales</t>
  </si>
  <si>
    <t xml:space="preserve">  Scotland</t>
  </si>
  <si>
    <t xml:space="preserve">  Northern Ireland</t>
  </si>
  <si>
    <t>1. A family is in low income and material deprivation if they have a material deprivation score of 25 or more and a household income below 70 per cent of contemporary median income, Before Housing Costs. See the HBAI Quality and Methodology Information Report for further details.</t>
  </si>
  <si>
    <t>2. A family is in severe low income and material deprivation if they have a material deprivation score of 25 or more and a household income below 50 per cent of contemporary median income, Before Housing Costs. See the HBAI Quality and Methodology Information Report for further details.</t>
  </si>
  <si>
    <t>3. The totals for all children are shown for the United Kingdom for the latest year and are not three-year averages.</t>
  </si>
  <si>
    <r>
      <t>and low income</t>
    </r>
    <r>
      <rPr>
        <vertAlign val="superscript"/>
        <sz val="10"/>
        <color rgb="FF000000"/>
        <rFont val="Arial"/>
        <family val="2"/>
      </rPr>
      <t>1</t>
    </r>
  </si>
  <si>
    <r>
      <t>and severe low income</t>
    </r>
    <r>
      <rPr>
        <vertAlign val="superscript"/>
        <sz val="10"/>
        <color rgb="FF000000"/>
        <rFont val="Arial"/>
        <family val="2"/>
      </rPr>
      <t>2</t>
    </r>
  </si>
  <si>
    <t>Children with Material deprivation</t>
  </si>
  <si>
    <t>Pensioners with material deprivation</t>
  </si>
  <si>
    <t>Percentage of group</t>
  </si>
  <si>
    <t>2013/14-15/16</t>
  </si>
  <si>
    <r>
      <t>UK</t>
    </r>
    <r>
      <rPr>
        <b/>
        <vertAlign val="superscript"/>
        <sz val="10"/>
        <color rgb="FF000000"/>
        <rFont val="Arial"/>
        <family val="2"/>
      </rPr>
      <t>3</t>
    </r>
  </si>
  <si>
    <t>Gender</t>
  </si>
  <si>
    <t>Reference period for ASHE</t>
  </si>
  <si>
    <t>LLW in place at time of survey (£)</t>
  </si>
  <si>
    <t>April 2005</t>
  </si>
  <si>
    <t>April 2006</t>
  </si>
  <si>
    <t>April 2007</t>
  </si>
  <si>
    <t>April 2008</t>
  </si>
  <si>
    <t>April 2009</t>
  </si>
  <si>
    <t>April 2010</t>
  </si>
  <si>
    <t>April 2011</t>
  </si>
  <si>
    <t>April 2012</t>
  </si>
  <si>
    <t>April 2013</t>
  </si>
  <si>
    <t>April 2014</t>
  </si>
  <si>
    <t>Proportion of employee jobs below the LLW</t>
  </si>
  <si>
    <t>CV for proportion below the LLW</t>
  </si>
  <si>
    <t>Number of employee jobs below the LLW</t>
  </si>
  <si>
    <t>provisional</t>
  </si>
  <si>
    <t>April 2015</t>
  </si>
  <si>
    <t>April 2016</t>
  </si>
  <si>
    <t>April 2017</t>
  </si>
  <si>
    <t>Full-time employees</t>
  </si>
  <si>
    <t>Full-time males</t>
  </si>
  <si>
    <t>Full-time females</t>
  </si>
  <si>
    <t>Part-time employees</t>
  </si>
  <si>
    <t>Part-time males</t>
  </si>
  <si>
    <t>Part-time females</t>
  </si>
  <si>
    <t>2015</t>
  </si>
  <si>
    <t>Number</t>
  </si>
  <si>
    <t>14/15-16/17</t>
  </si>
  <si>
    <r>
      <t>Year: 2016/17</t>
    </r>
    <r>
      <rPr>
        <b/>
        <vertAlign val="superscript"/>
        <sz val="9"/>
        <rFont val="Arial"/>
        <family val="2"/>
      </rPr>
      <t>3</t>
    </r>
    <r>
      <rPr>
        <b/>
        <sz val="9"/>
        <rFont val="Arial"/>
        <family val="2"/>
      </rPr>
      <t xml:space="preserve"> (revised)</t>
    </r>
  </si>
  <si>
    <t>E09000007</t>
  </si>
  <si>
    <t>E09000001</t>
  </si>
  <si>
    <t>E09000012</t>
  </si>
  <si>
    <t>E09000013</t>
  </si>
  <si>
    <t>E09000014</t>
  </si>
  <si>
    <t>E09000019</t>
  </si>
  <si>
    <t>E09000020</t>
  </si>
  <si>
    <t>E09000022</t>
  </si>
  <si>
    <t>E09000023</t>
  </si>
  <si>
    <t>E09000025</t>
  </si>
  <si>
    <t>E09000028</t>
  </si>
  <si>
    <t>E09000030</t>
  </si>
  <si>
    <t>E09000032</t>
  </si>
  <si>
    <t>E09000033</t>
  </si>
  <si>
    <t>5.  The English Baccalaureate element includes the three highest point scores from any of the English Baccalaureate qualifications in science subjects, computer science, history, geography, and languages.</t>
  </si>
  <si>
    <t>7.  Includes all non-GCSE qualifications on the DfE approved list. When there is a tie on points between a GCSE and non-GCSE qualification, the methodology prioritises the GCSE qualification.</t>
  </si>
  <si>
    <t>8.  U grades or other qualifications scoring 0 points are counted as a non-filled slot.</t>
  </si>
  <si>
    <t>9. City of London does not have any state funded secondary schools, therefore no data is presented here.</t>
  </si>
  <si>
    <t>Source: 2016/17 key stage 4 attainment data (revised)</t>
  </si>
  <si>
    <r>
      <t>City of London</t>
    </r>
    <r>
      <rPr>
        <vertAlign val="superscript"/>
        <sz val="8"/>
        <rFont val="Arial"/>
        <family val="2"/>
      </rPr>
      <t>8</t>
    </r>
  </si>
  <si>
    <t>Boys</t>
  </si>
  <si>
    <t>Girls</t>
  </si>
  <si>
    <t>Source: key stage 4 attainment data</t>
  </si>
  <si>
    <t>x = Figures not shown in order to protect confidentiality. See 'confidentiality' within the SFR text for information on data suppression.</t>
  </si>
  <si>
    <t>.  = Not applicable.</t>
  </si>
  <si>
    <t xml:space="preserve">East </t>
  </si>
  <si>
    <t>1.  Includes entries and achievements by these pupils in previous academic years.</t>
  </si>
  <si>
    <t>3.  Pupils at the end of key stage 4 who are included in the measure.</t>
  </si>
  <si>
    <t>Average Attainment 8 score per pupil (4)</t>
  </si>
  <si>
    <r>
      <t>Number of eligible pupils</t>
    </r>
    <r>
      <rPr>
        <vertAlign val="superscript"/>
        <sz val="9"/>
        <rFont val="Arial"/>
        <family val="2"/>
      </rPr>
      <t>(3)</t>
    </r>
  </si>
  <si>
    <r>
      <t>All pupils</t>
    </r>
    <r>
      <rPr>
        <vertAlign val="superscript"/>
        <sz val="9"/>
        <rFont val="Arial"/>
        <family val="2"/>
      </rPr>
      <t>(8)</t>
    </r>
  </si>
  <si>
    <r>
      <t>England</t>
    </r>
    <r>
      <rPr>
        <b/>
        <vertAlign val="superscript"/>
        <sz val="9"/>
        <rFont val="Arial"/>
        <family val="2"/>
      </rPr>
      <t>9</t>
    </r>
  </si>
  <si>
    <t>8.  Includes 'not known but believed to be English'.</t>
  </si>
  <si>
    <t>9.  Includes 'not known but believed to be other than English'.</t>
  </si>
  <si>
    <r>
      <t>Pupils whose first language is English</t>
    </r>
    <r>
      <rPr>
        <vertAlign val="superscript"/>
        <sz val="9"/>
        <rFont val="Arial"/>
        <family val="2"/>
      </rPr>
      <t>(8)</t>
    </r>
  </si>
  <si>
    <r>
      <t>Pupils whose first language is other than English</t>
    </r>
    <r>
      <rPr>
        <vertAlign val="superscript"/>
        <sz val="9"/>
        <rFont val="Arial"/>
        <family val="2"/>
      </rPr>
      <t>(9)</t>
    </r>
  </si>
  <si>
    <r>
      <t>All pupils</t>
    </r>
    <r>
      <rPr>
        <vertAlign val="superscript"/>
        <sz val="9"/>
        <rFont val="Arial"/>
        <family val="2"/>
      </rPr>
      <t>(10)</t>
    </r>
  </si>
  <si>
    <t>8.  Includes pupils not eligible for free school meals and for whom free school meal eligibility was unclassified or could not be determined.</t>
  </si>
  <si>
    <r>
      <t>All other pupils</t>
    </r>
    <r>
      <rPr>
        <vertAlign val="superscript"/>
        <sz val="9"/>
        <rFont val="Arial"/>
        <family val="2"/>
      </rPr>
      <t>(8)</t>
    </r>
  </si>
  <si>
    <t>SEND code of practice: 0 to 25</t>
  </si>
  <si>
    <t>SEN support</t>
  </si>
  <si>
    <t>2.  Includes entries and achievements by these pupils in previous academic years.</t>
  </si>
  <si>
    <t>4.  Pupils at the end of key stage 4 who are included in the measure.</t>
  </si>
  <si>
    <t>Average Attainment 8 score per pupil (5)</t>
  </si>
  <si>
    <r>
      <t>Number of eligible pupils</t>
    </r>
    <r>
      <rPr>
        <vertAlign val="superscript"/>
        <sz val="9"/>
        <rFont val="Arial"/>
        <family val="2"/>
      </rPr>
      <t>(4)</t>
    </r>
  </si>
  <si>
    <r>
      <t>All pupils</t>
    </r>
    <r>
      <rPr>
        <vertAlign val="superscript"/>
        <sz val="9"/>
        <rFont val="Arial"/>
        <family val="2"/>
      </rPr>
      <t>(9)</t>
    </r>
  </si>
  <si>
    <r>
      <t>England</t>
    </r>
    <r>
      <rPr>
        <b/>
        <vertAlign val="superscript"/>
        <sz val="9"/>
        <rFont val="Arial"/>
        <family val="2"/>
      </rPr>
      <t>10</t>
    </r>
  </si>
  <si>
    <t>2012-2016</t>
  </si>
  <si>
    <t>Persistent low income</t>
  </si>
  <si>
    <t>2014/15-16/17</t>
  </si>
  <si>
    <t>Median hourly pay (full-time)</t>
  </si>
  <si>
    <t>Median hourly pay (part-time)</t>
  </si>
  <si>
    <t>Mean hourly pay (full-time)</t>
  </si>
  <si>
    <t>Mean hourly pay (part-time)</t>
  </si>
  <si>
    <t>Pay gap</t>
  </si>
  <si>
    <t>GLA 2017</t>
  </si>
  <si>
    <t>https://www.london.gov.uk/about-us/governance-and-spending/spending-money-wisely/gender-pay-gap-report-march-2017-data</t>
  </si>
  <si>
    <t>Gender Pay Gap (all staff)</t>
  </si>
  <si>
    <t>Ethnicity</t>
  </si>
  <si>
    <t>No. of staff</t>
  </si>
  <si>
    <t>Mean pay gap</t>
  </si>
  <si>
    <t>Median pay gap</t>
  </si>
  <si>
    <t>BAME (Black, Asian, Dual, Other)</t>
  </si>
  <si>
    <t>Asian or Asian British</t>
  </si>
  <si>
    <t>Black or Black British</t>
  </si>
  <si>
    <t>Dual Heritage</t>
  </si>
  <si>
    <t>Other Ethnic Group</t>
  </si>
  <si>
    <t>2017 GLA ethnicity pay gap - (All White is the majority comparator)</t>
  </si>
  <si>
    <t>https://www.london.gov.uk/about-us/organisations-we-work/old-oak-and-park-royal-development-corporation-opdc/opdc-structure-7/being-transparent/opdc-gender-pay-gap-report-march-2017-data</t>
  </si>
  <si>
    <t>https://www.london.gov.uk/what-we-do/mayors-office-policing-and-crime-mopac/about-mayors-office-policing-and-crime-mopac/our-staff/mopac-gender-pay-gap-report-march-2017-data</t>
  </si>
  <si>
    <t>2016*</t>
  </si>
  <si>
    <t>* definitions of earnings used to calculate 2016 pay gaps differ from those used to calculate pay gaps in subsequent years</t>
  </si>
  <si>
    <t>TfL 2017</t>
  </si>
  <si>
    <t>Earnings figures exclude Performance Awards</t>
  </si>
  <si>
    <t>https://tfl.gov.uk/corporate/publications-and-reports/equality-and-inclusion-publications#on-this-page-3</t>
  </si>
  <si>
    <t>2017 TfL ethnicity pay gap - (All White is the majority comparator)</t>
  </si>
  <si>
    <t>Not known/provided (20.5%)</t>
  </si>
  <si>
    <t>Not known/provided (3.5%)</t>
  </si>
  <si>
    <t>http://www.queenelizabetholympicpark.co.uk/our-story/the-legacy-corporation/good-governance/transparency</t>
  </si>
  <si>
    <t>2016 rates are for full-time employees only</t>
  </si>
  <si>
    <t>2017 LLDC ethnicity pay gap - (All White is the majority comparator)</t>
  </si>
  <si>
    <t>Not known/provided (2%)</t>
  </si>
  <si>
    <t>https://www.london-fire.gov.uk/about-us/equality-and-diversity/recruitment-retention-and-development/</t>
  </si>
  <si>
    <t>LLDC 2017</t>
  </si>
  <si>
    <t>LFB 2017</t>
  </si>
  <si>
    <t>2017 LFB ethnicity pay gap - (All White is the majority comparator)</t>
  </si>
  <si>
    <t>2017 MPS ethnicity pay gap - (All White is the majority comparator)</t>
  </si>
  <si>
    <t>Not known/provided (1.8%)</t>
  </si>
  <si>
    <t>Mixed Group</t>
  </si>
  <si>
    <t>https://www.met.police.uk/globalassets/foi-media/priorities_and_how_we_are_doing/corporate/ethnicity-pay-gap-analysis-2017.pdf</t>
  </si>
  <si>
    <t>https://www.london.gov.uk/about-us/governance-and-spending/spending-money-wisely/ethnicity-pay-gap-report-2017</t>
  </si>
  <si>
    <t>2017 OPDC ethnicity pay gap - (All White is the majority comparator)</t>
  </si>
  <si>
    <t>Not known/provided (13.8%)</t>
  </si>
  <si>
    <t>https://www.london.gov.uk/about-us/organisations-we-work/old-oak-and-park-royal-development-corporation-opdc/opdc-structure-7/being-transparent/opdc-ethnicity-pay-gap-audit</t>
  </si>
  <si>
    <t>2017 MOPAC ethnicity pay gap - (All White is the majority comparator)</t>
  </si>
  <si>
    <t>BAME (Black, Asian, Mixed, Other)</t>
  </si>
  <si>
    <t>BAME (Black, Asian, All Other)</t>
  </si>
  <si>
    <t>https://www.london.gov.uk/sites/default/files/mopac_ethnic_pay_audit_2017_final.pdf</t>
  </si>
  <si>
    <t>% missing</t>
  </si>
  <si>
    <t>Ratio of 95th percentile: median, total pay including bonuses</t>
  </si>
  <si>
    <r>
      <t>of jobs</t>
    </r>
    <r>
      <rPr>
        <b/>
        <vertAlign val="superscript"/>
        <sz val="10"/>
        <rFont val="Arial"/>
        <family val="2"/>
      </rPr>
      <t>b</t>
    </r>
  </si>
  <si>
    <t>Description</t>
  </si>
  <si>
    <t>(thousand)</t>
  </si>
  <si>
    <t>a  Employees on adult rates who have been in the same job for more than a year.</t>
  </si>
  <si>
    <t>b  Figures for Number of Jobs are for indicative purposes only and should not be considered an accurate estimate of employee job counts.</t>
  </si>
  <si>
    <t>c  Numbers of jobs have been rounded to the nearest thousand.</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</si>
  <si>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</si>
  <si>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</si>
  <si>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</si>
  <si>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</si>
  <si>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Statistical robustness</t>
  </si>
  <si>
    <t>CV &lt;= 5%</t>
  </si>
  <si>
    <t xml:space="preserve">Estimates are considered precise </t>
  </si>
  <si>
    <t>CV &gt; 5% and &lt;= 10%</t>
  </si>
  <si>
    <t>Estimates are considered reasonably precise</t>
  </si>
  <si>
    <t>CV &gt; 10% and &lt;= 20%</t>
  </si>
  <si>
    <t>Estimates are considered acceptable</t>
  </si>
  <si>
    <t xml:space="preserve"> x = unreliable</t>
  </si>
  <si>
    <t>Estimates are considered unreliable for practical purposes</t>
  </si>
  <si>
    <t>CV &gt; 20% or unavailable</t>
  </si>
  <si>
    <t xml:space="preserve">    .. = disclosive</t>
  </si>
  <si>
    <t xml:space="preserve">   : = not applicable</t>
  </si>
  <si>
    <t xml:space="preserve"> - = nil or negligible </t>
  </si>
  <si>
    <t>Source: ASHE (from NOMIS)</t>
  </si>
  <si>
    <t>Gender pay gap - employee jobs</t>
  </si>
  <si>
    <t>ONS Crown Copyright Reserved [from Nomis on 18 April 2018]</t>
  </si>
  <si>
    <t>aged 16-64 employment rate - white</t>
  </si>
  <si>
    <t>aged 16-64 employment rate - ethnic minority</t>
  </si>
  <si>
    <t>aged 16-64 employment rate - white males</t>
  </si>
  <si>
    <t>aged 16-64 employment rate - ethnic minority males</t>
  </si>
  <si>
    <t>aged 16-64 employment rate - white females</t>
  </si>
  <si>
    <t>aged 16-64 employment rate - ethnic minority females</t>
  </si>
  <si>
    <t>Percentage of  population aged 16-64 who are mixed ethnic group</t>
  </si>
  <si>
    <t>Percentage of  population aged 16-64 who are Indian</t>
  </si>
  <si>
    <t>Percentage of  population aged 16-64 who are Pakistani/Bangladeshi</t>
  </si>
  <si>
    <t>Percentage of  population aged 16-64 who are Black or Black British</t>
  </si>
  <si>
    <t>Percentage of  population aged 16-64 who are of other ethnic group</t>
  </si>
  <si>
    <t>aged 16-64 employment rate for all mixed ethnic group</t>
  </si>
  <si>
    <t>aged 16-64 employment rate for all Indians</t>
  </si>
  <si>
    <t>aged 16-64 employment rate for all Pakistanis/Bangladeshis</t>
  </si>
  <si>
    <t>aged 16-64 employment rate for all Black or black British</t>
  </si>
  <si>
    <t>aged 16-64 employment rate for all other ethnic group</t>
  </si>
  <si>
    <t>aged 16-64 employment rate for mixed ethnic group males</t>
  </si>
  <si>
    <t>aged 16-64 employment rate for Indian males</t>
  </si>
  <si>
    <t>aged 16-64 employment rate for Pakistani/Bangladeshi males</t>
  </si>
  <si>
    <t>aged 16-64 employment rate for Black or Black British  males</t>
  </si>
  <si>
    <t>aged 16-64 employment rate for other ethnic group males</t>
  </si>
  <si>
    <t>aged 16-64 employment rate for mixed ethnic group females</t>
  </si>
  <si>
    <t>aged 16-64 employment rate for Indian females</t>
  </si>
  <si>
    <t>aged 16-64 employment rate for Pakistani/Bangladeshi females</t>
  </si>
  <si>
    <t>aged 16-64 employment rate for Black or Black British females</t>
  </si>
  <si>
    <t>aged 16-64 employment rate for other ethnic group females</t>
  </si>
  <si>
    <t>Jan 2017-Dec 2017</t>
  </si>
  <si>
    <t>Due to changes in the ethnicity questions on the Annual Population Survey during 2011 these estimates should not be used as a timeseries. They can, however, be used to estimate the relative levels of economic activity of the different ethnic groupings. A more detailed note will be placed on the ONS website at: http://www.ons.gov.uk/ons/guide-method/method-quality/specific/labour-market/subnational-labour/index.html.</t>
  </si>
  <si>
    <t>Pakistani/Bangladeshi</t>
  </si>
  <si>
    <t>UK - all people</t>
  </si>
  <si>
    <t>UK - males</t>
  </si>
  <si>
    <t>UK - females</t>
  </si>
  <si>
    <t>London - all people</t>
  </si>
  <si>
    <t>London - males</t>
  </si>
  <si>
    <t>London - females</t>
  </si>
  <si>
    <t>Employment rate males - aged 16-64</t>
  </si>
  <si>
    <t>Employment rate females - aged 16-64</t>
  </si>
  <si>
    <t>- These figures are missing.</t>
  </si>
  <si>
    <t>Due to changes in the health questions on the Annual Population Survey there is quite a large discontinuity in the estimates from the Apr 2012 to Mar 2013 period onwards. These will become available again from the Apr 2013 to March 2014 period as new variables Further information is available at http://www.nomisweb.co.uk/articles/783.aspx.</t>
  </si>
  <si>
    <t>Percentage Point employment gaps</t>
  </si>
  <si>
    <t>UK - male</t>
  </si>
  <si>
    <t>UK-female</t>
  </si>
  <si>
    <t>Comparator group is all male</t>
  </si>
  <si>
    <t>Comparator groups are non-disabled</t>
  </si>
  <si>
    <t>Discontinuities in definition mean that figures up to 2012 are not comparable with those post 2013</t>
  </si>
  <si>
    <t>Data errors mean that data for 2017 is currently not available</t>
  </si>
  <si>
    <t>Comparator groups are White</t>
  </si>
  <si>
    <t>London - male</t>
  </si>
  <si>
    <t>London-female</t>
  </si>
  <si>
    <t>ONS Crown Copyright Reserved [from Nomis on 19 April 2018]</t>
  </si>
  <si>
    <t>Unemployment rate males - aged 16+</t>
  </si>
  <si>
    <t>Unemployment rate females - aged 16+</t>
  </si>
  <si>
    <t>Unemployment rate aged 16-64 - disabled</t>
  </si>
  <si>
    <t>Unemployment rate aged 16-64 - not disabled</t>
  </si>
  <si>
    <t>Unemployment rate males aged 16-64 - not disabled</t>
  </si>
  <si>
    <t>Unemployment rate females aged 16-64 - not disabled</t>
  </si>
  <si>
    <t>16+ unemployment rate - white</t>
  </si>
  <si>
    <t>16+ unemployment rate - ethnic minority</t>
  </si>
  <si>
    <t>16+ unemployment rate - white males</t>
  </si>
  <si>
    <t>16+ unemployment rate - ethnic minority males</t>
  </si>
  <si>
    <t>16+ unemployment rate - white females</t>
  </si>
  <si>
    <t>16+ unemployment rate - ethnic minority females</t>
  </si>
  <si>
    <t>16+ unemployment rate for all mixed ethnic group</t>
  </si>
  <si>
    <t>16+ unemployment rate for all Indians</t>
  </si>
  <si>
    <t>16+ unemployment rate for all Pakistanis/Bangladeshis</t>
  </si>
  <si>
    <t>16+ unemployment rate for all Black or black British</t>
  </si>
  <si>
    <t>16+ unemployment rate for all other ethnic group</t>
  </si>
  <si>
    <t>16+ unemployment rate for mixed ethnic group males</t>
  </si>
  <si>
    <t>16+ unemployment rate for Indian males</t>
  </si>
  <si>
    <t>16+ unemployment rate for Pakistani/Bangladeshi males</t>
  </si>
  <si>
    <t>16+ unemployment rate for Black or Black British males</t>
  </si>
  <si>
    <t>16+ unemployment rate for other ethnic group males</t>
  </si>
  <si>
    <t>16+ unemployment rate for mixed ethnic group females</t>
  </si>
  <si>
    <t>16+ unemployment rate for Indian females</t>
  </si>
  <si>
    <t>16+ unemployment rate for Pakistani/Bangladeshi females</t>
  </si>
  <si>
    <t>16+ unemployment rate for Black or Black British females</t>
  </si>
  <si>
    <t>16+ unemployment rate for other ethnic group females</t>
  </si>
  <si>
    <t>* Estimate and confidence interval unreliable since the group sample size is small (3-9).</t>
  </si>
  <si>
    <t>Disability related figures for 2004-2012 refer to DDA and/or work-limiting disabled, figures for 2014 onwards refer to EA core or work-limiting disabled</t>
  </si>
  <si>
    <t>Unemployment rate males aged 16-64 - disabled</t>
  </si>
  <si>
    <t>Unemployment rate females aged 16-64 - disabled</t>
  </si>
  <si>
    <t>% aged 16-64 who are disabled</t>
  </si>
  <si>
    <t>% of males aged 16-64 who are disabled</t>
  </si>
  <si>
    <t>% of females aged 16-64 who are disabled</t>
  </si>
  <si>
    <t>Employment rate aged 16-64 - disabled</t>
  </si>
  <si>
    <t>Employment rate aged 16-64 - not disabled</t>
  </si>
  <si>
    <t>Employment rate males aged 16-64 - disabled</t>
  </si>
  <si>
    <t>Employment rate males aged 16-64 - not disabled</t>
  </si>
  <si>
    <t>Employment rate females aged 16-64 - disabled</t>
  </si>
  <si>
    <t>Employment rate females aged 16-64 - not disabled</t>
  </si>
  <si>
    <t>Ethnicity Pay gaps</t>
  </si>
  <si>
    <t>Unemployment rates</t>
  </si>
  <si>
    <t>All 16+</t>
  </si>
  <si>
    <t>Employment gaps</t>
  </si>
  <si>
    <t>APS Resident basis</t>
  </si>
  <si>
    <t>Proportion of employee jobs in London paid less than the London Living Wage (LLW)</t>
  </si>
  <si>
    <t>D and above</t>
  </si>
  <si>
    <t>2014/15-2016/17</t>
  </si>
  <si>
    <t>Trend in median SAP (energy efficiency) rating by tenure, London 1996 to 2015</t>
  </si>
  <si>
    <t>- English House Condition Survey and English Housing Survey stock data, 1996 to 2015
- This analysis uses the 2012 SAP definition throughout</t>
  </si>
  <si>
    <t>Whether any accounts</t>
  </si>
  <si>
    <t>Yes</t>
  </si>
  <si>
    <t>No</t>
  </si>
  <si>
    <t>Don't Know</t>
  </si>
  <si>
    <t>Savings under £1500</t>
  </si>
  <si>
    <t>Region in UK (original codes)</t>
  </si>
  <si>
    <t>Yorks and Humberside</t>
  </si>
  <si>
    <t>Eastern</t>
  </si>
  <si>
    <t>Scotland</t>
  </si>
  <si>
    <t>Northern Ireland</t>
  </si>
  <si>
    <t>Savings £0</t>
  </si>
  <si>
    <t>Savings but under £1500</t>
  </si>
  <si>
    <t>Savings £1500 or more</t>
  </si>
  <si>
    <t>Source: Family Resources Survey</t>
  </si>
  <si>
    <t>Average of three years 2014/15 - 2016/17</t>
  </si>
  <si>
    <t>Refuse</t>
  </si>
  <si>
    <t>Total with under £1500 savings</t>
  </si>
  <si>
    <t>Benefit unit level savings</t>
  </si>
  <si>
    <t>Percentage of families with less than £1500 in savings</t>
  </si>
  <si>
    <t xml:space="preserve">Region in UK </t>
  </si>
  <si>
    <t>Total benefit units</t>
  </si>
  <si>
    <t>Families in arrears on at least one household bill</t>
  </si>
  <si>
    <t>Percentage in arrears</t>
  </si>
  <si>
    <t>Adults with access to bank accounts</t>
  </si>
  <si>
    <t>Percentage of adults with at least one account (excluding those who refuse)</t>
  </si>
  <si>
    <t>Total Benefit Units</t>
  </si>
  <si>
    <t>In arrears on household bills</t>
  </si>
  <si>
    <t>Capacity to meet unexpected expense of £800</t>
  </si>
  <si>
    <t>Percentage of families not able to meet unexpected but necessary bill of £800</t>
  </si>
  <si>
    <t>% families unable to meet unexpected bills</t>
  </si>
  <si>
    <t>Rest of UK</t>
  </si>
  <si>
    <t>Decile 10 (highest)</t>
  </si>
  <si>
    <t>Rest of GB</t>
  </si>
  <si>
    <t>https://www.gov.uk/government/collections/statistics-neet</t>
  </si>
  <si>
    <t>England excluding London</t>
  </si>
  <si>
    <t>England outside London</t>
  </si>
  <si>
    <t>Proportion of employee jobs in UK outside London paid less than the UK Living Wage (UKLW)</t>
  </si>
  <si>
    <t>After school club 15 hours</t>
  </si>
  <si>
    <t>Average hourly cost of part-time (25 hours) childcare for a child aged under 2</t>
  </si>
  <si>
    <t>These figures are indicative only, based on calculating a simple, unweighted average of the relevant constituent figures</t>
  </si>
  <si>
    <t>The hourly rate is a simple calculation of the cost eg for 25 hours of childcare divided by 25. This does not mean the same hourly rate would apply for longer or shorter duration. It may also be a fixed cost regardless of number of hours used eg five half day sessions.</t>
  </si>
  <si>
    <t>No data were available to provide a weighted average for childcare spaces by age (DfE and OFSTED publish figures by provider type, but not by age)</t>
  </si>
  <si>
    <t>All figures quoted are averages taken from the Childcare Survey carried out annually by Family and Childcare Trust. There is considerable variation in the actual cost of childcare.</t>
  </si>
  <si>
    <t>See: https://www.familyandchildcaretrust.org/childcare-survey-and-holiday-childcare-survey for more detail</t>
  </si>
  <si>
    <t>MOPAC/MPS</t>
  </si>
  <si>
    <t>&lt;= £20,000 £20,001 to £30,000</t>
  </si>
  <si>
    <t>£30,001 to £40,000</t>
  </si>
  <si>
    <t>£40,001 to £50,000</t>
  </si>
  <si>
    <t>£50,001 to £60,000</t>
  </si>
  <si>
    <t>£60,001 to £70,000</t>
  </si>
  <si>
    <t>£70,001 to £80,000</t>
  </si>
  <si>
    <t>£80,001 to £90,000</t>
  </si>
  <si>
    <t>£90,001 to £100,000</t>
  </si>
  <si>
    <t>&gt;£100,000</t>
  </si>
  <si>
    <t>Dual-heritage</t>
  </si>
  <si>
    <t>Other ethnic group</t>
  </si>
  <si>
    <t>Not stated/provided</t>
  </si>
  <si>
    <t>Disabled/Not disabled</t>
  </si>
  <si>
    <t>Not Disabled</t>
  </si>
  <si>
    <t xml:space="preserve">&lt;= £20,000 </t>
  </si>
  <si>
    <t>£20,001 to £30,000</t>
  </si>
  <si>
    <t>top row is empty</t>
  </si>
  <si>
    <t>TFL</t>
  </si>
  <si>
    <t>Transgendered Women</t>
  </si>
  <si>
    <t>Transgendered Man</t>
  </si>
  <si>
    <t>Gender Neutral</t>
  </si>
  <si>
    <t>&lt;= £40,000 £20,001 to £30,000 £30,001 to £40,000</t>
  </si>
  <si>
    <t>&gt;£40,000 £40,001 to £50,000 £50,001 to £60,000 £60,001 and over</t>
  </si>
  <si>
    <t>Unspecified</t>
  </si>
  <si>
    <t>*Not stated is assumed, calculated as the difference between the sum of the given categories and the totals</t>
  </si>
  <si>
    <t>Dual heritage</t>
  </si>
  <si>
    <t>Not stated</t>
  </si>
  <si>
    <t>Page</t>
  </si>
  <si>
    <t>LFEPA/LFB</t>
  </si>
  <si>
    <t xml:space="preserve"> £20,001 to £30,000</t>
  </si>
  <si>
    <t>MPS/MOPAC</t>
  </si>
  <si>
    <t>£60,001 to £110,000</t>
  </si>
  <si>
    <t>£70,001 to £110,000</t>
  </si>
  <si>
    <t>£80,001 to £100,000</t>
  </si>
  <si>
    <t>Tfl</t>
  </si>
  <si>
    <t>GLA group Employee characteristics and salary bands</t>
  </si>
  <si>
    <t>All figures in above tables are percentages of total employees</t>
  </si>
  <si>
    <t>Source: Mayor's Annual Report appendix tables</t>
  </si>
  <si>
    <t>Percentages and numbers of employee jobs in the United Kingdom excluding London paid less than the UK Living Wage, held by those aged 18 or over</t>
  </si>
  <si>
    <t>The estimated number of employee jobs (thousand) and % of employee jobs below the UK living wage</t>
  </si>
  <si>
    <t>UKLW in place at time of survey (£)</t>
  </si>
  <si>
    <t>Source: APS Jan-Dec 2017</t>
  </si>
  <si>
    <t>Number employed in insecure employment</t>
  </si>
  <si>
    <t>Percent employed in insecure employment</t>
  </si>
  <si>
    <t>Numbers of workers in insecure employment</t>
  </si>
  <si>
    <t>Insecure employment in this case is defined as either:</t>
  </si>
  <si>
    <t>• Self-employed in SOC2010 occupational groups 6, 8 or 9</t>
  </si>
  <si>
    <t>• In a job that is not permanent</t>
  </si>
  <si>
    <t>• Paid salary by an employment agency</t>
  </si>
  <si>
    <t>SOC2010 Occupational Groups 6, 8 &amp; 9 are as follows:</t>
  </si>
  <si>
    <t>6 - Caring, leisure and other service occupations</t>
  </si>
  <si>
    <t>8 - Process, plant and machine operatives</t>
  </si>
  <si>
    <t>9 - Elementary occupations</t>
  </si>
  <si>
    <t>Employee profiles</t>
  </si>
  <si>
    <t>London-wide % of economically active resident population aged 16-64</t>
  </si>
  <si>
    <t>ONS Crown Copyright Reserved [from Nomis]</t>
  </si>
  <si>
    <t>https://www.ons.gov.uk/employmentandlabourmarket/peopleinwork/employmentandemployeetypes/adhocs/007413percentageofrecentgraduatesandnonrecentgraduatesworkinginnongraduateroles2011to2016ukscotlandandlondon</t>
  </si>
  <si>
    <t>https://www.ons.gov.uk/employmentandlabourmarket/peopleinwork/employmentandemployeetypes/adhocs/008090percentageoftotalgraduatesworkinginnongraduaterolesbycountryofbirth2011to2016ukandlondon</t>
  </si>
  <si>
    <t>Proportion of households in fuel poverty, London and England 2003 to 2016</t>
  </si>
  <si>
    <t>2017/18</t>
  </si>
  <si>
    <t>Other/Europe</t>
  </si>
  <si>
    <t>per thousand households</t>
  </si>
  <si>
    <t>1998/99</t>
  </si>
  <si>
    <t>2017</t>
  </si>
  <si>
    <t>2014</t>
  </si>
  <si>
    <t>Source: Individual Insolvencies by Location, Age and Gender, The Insolvency Service</t>
  </si>
  <si>
    <t>2009</t>
  </si>
  <si>
    <t>2010</t>
  </si>
  <si>
    <t>2011</t>
  </si>
  <si>
    <t>2012</t>
  </si>
  <si>
    <t>2013</t>
  </si>
  <si>
    <t>Benefit unit level</t>
  </si>
  <si>
    <t>3-year average median equivalised weekly income AHC indexed to 2016 prices</t>
  </si>
  <si>
    <t>90:10 ratio of household equivalised weekly income</t>
  </si>
  <si>
    <t>The estimated number of employee jobs (thousand) and % of employee jobs below the London living wage</t>
  </si>
  <si>
    <r>
      <rPr>
        <b/>
        <sz val="9"/>
        <rFont val="Arial"/>
        <family val="2"/>
      </rPr>
      <t xml:space="preserve">Source: </t>
    </r>
    <r>
      <rPr>
        <sz val="9"/>
        <rFont val="Arial"/>
        <family val="2"/>
      </rPr>
      <t>Annual Survey of Hours and Earnings (2012-2016 revised, 2017 provisional), Office for National Statistics</t>
    </r>
  </si>
  <si>
    <t>1. This analysis uses the Living Wage as defined by the Living Wage Foundation. The value of the Living Wage</t>
  </si>
  <si>
    <t>is re-calculated each year, with the relevant value for each year shown in the table below.</t>
  </si>
  <si>
    <t>For further information about the London Living Wage, please refer to the Living Wave Foundation website:</t>
  </si>
  <si>
    <t>www.livingwage.org.uk/calculation</t>
  </si>
  <si>
    <t>2. Results are for employees aged 18 or over on adult rates of pay, whose pay for the survey pay-period was not</t>
  </si>
  <si>
    <t>affected by absence. Employees may have more than one job.</t>
  </si>
  <si>
    <t>3. The methodology is designed to produce estimates of proportions of jobs below living wage thresholds in the</t>
  </si>
  <si>
    <t>main sectors of the economy excluding jobs of employees who are paid on youth, training and apprentice rates.</t>
  </si>
  <si>
    <t>The method also produces estimates of numbers of jobs held by such employees, but these are for indicative</t>
  </si>
  <si>
    <t>purposes and should not be considered an accurate estimate of employee job counts.</t>
  </si>
  <si>
    <t>4. Numbers may not not sum to their totals due to rounding.</t>
  </si>
  <si>
    <t>5. Figures in the table above are for UK jobs excluding those jobs located in London.</t>
  </si>
  <si>
    <t>6. The estimates are produced using the methodology recommended for living wage estimates, as explained here:</t>
  </si>
  <si>
    <t>www.ons.gov.uk/employmentandlabourmarket/peopleinwork/earningsandworkinghours/methodologies/calculatingtheproportionofemployeejobsunderthelivingwageamethodologyarticle</t>
  </si>
  <si>
    <t>KEY - The colour coding indicates the quality of each estimate: percentages and number of jobs.</t>
  </si>
  <si>
    <t>The quality of an estimate is measured by its coefficient of variation (CV), which is the ratio of the standard error of an estimate to the estimate itself.</t>
  </si>
  <si>
    <t>Proportion of employee jobs below the UKLW</t>
  </si>
  <si>
    <t>CV for proportion below the UKLW</t>
  </si>
  <si>
    <t>Number of employee jobs below the UKLW</t>
  </si>
  <si>
    <t>Source: Annual Population Survey</t>
  </si>
  <si>
    <t>https://www.ons.gov.uk/peoplepopulationandcommunity/personalandhouseholdfinances/incomeandwealth/adhocs/007253distributionoftotalwealthforgreatbritainandlondonjuly2010tojune2014</t>
  </si>
  <si>
    <t>2014-16</t>
  </si>
  <si>
    <t>Overemployment of Persons Working in London</t>
  </si>
  <si>
    <t xml:space="preserve">London (thousands) </t>
  </si>
  <si>
    <t>ALL IN EMPLOYMENT</t>
  </si>
  <si>
    <t>OVEREMPLOYMENT</t>
  </si>
  <si>
    <t>SUB-COMPONENTS OF OVEREMPLOYMENT</t>
  </si>
  <si>
    <t>Wants fewer hours</t>
  </si>
  <si>
    <t xml:space="preserve">Wants fewer  hours </t>
  </si>
  <si>
    <t>Wants fewer  hours with less pay</t>
  </si>
  <si>
    <t>Wants neither more
nor fewer hours</t>
  </si>
  <si>
    <t>But not
with less pay</t>
  </si>
  <si>
    <t>With less pay</t>
  </si>
  <si>
    <t>Don't know about less pay</t>
  </si>
  <si>
    <t>In current job</t>
  </si>
  <si>
    <t>In different job</t>
  </si>
  <si>
    <t>of which</t>
  </si>
  <si>
    <t>Full-time Male</t>
  </si>
  <si>
    <t>Full-time Female</t>
  </si>
  <si>
    <t>Part-time Male</t>
  </si>
  <si>
    <t>Part-time Female</t>
  </si>
  <si>
    <t>1. Totals include those of unknown working pattern, so subcomponents by working pattern may not sum.</t>
  </si>
  <si>
    <t>3. Data is on a worksplace basis: it shows those who are employed in London.</t>
  </si>
  <si>
    <t>https://www.ons.gov.uk/employmentandlabourmarket/peopleinwork/employmentandemployeetypes/adhocs/008944overemploymentofpersonsworkinginlondon2006to2017</t>
  </si>
  <si>
    <t>Overemployment</t>
  </si>
  <si>
    <t>https://www.ons.gov.uk/employmentandlabourmarket/peopleinwork/employmentandemployeetypes/datasets/underemploymentandoveremploymentemp16</t>
  </si>
  <si>
    <t>https://www.ons.gov.uk/employmentandlabourmarket/peopleinwork/employmentandemployeetypes/adhocs/007108londonandukresidentsinzerohourscontracts2010to2016</t>
  </si>
  <si>
    <t>2. Rates shown are the proportion of total employment, with no adjustment for unknowns.</t>
  </si>
  <si>
    <t>Overemployment of those aged 16 and over (UK)</t>
  </si>
  <si>
    <r>
      <t>Overemployment rate</t>
    </r>
    <r>
      <rPr>
        <vertAlign val="superscript"/>
        <sz val="10"/>
        <rFont val="Arial"/>
        <family val="2"/>
      </rPr>
      <t>2</t>
    </r>
  </si>
  <si>
    <t>Source: Labour Force Survey (four quarter average)</t>
  </si>
  <si>
    <t>1. The UK figures are derived by averaging the figures from four quarters of the Labour Force Survey, which may result in very marginal differences from using the Annual Population Survey</t>
  </si>
  <si>
    <t>(figures are in thousands)</t>
  </si>
  <si>
    <t>4. Rates shown are the proportion of total employment, with no adjustment for unknowns.</t>
  </si>
  <si>
    <t>https://www.gov.uk/government/collections/statistics-early-years-foundation-stage-profile</t>
  </si>
  <si>
    <r>
      <t>Year:  2017</t>
    </r>
    <r>
      <rPr>
        <vertAlign val="superscript"/>
        <sz val="10"/>
        <rFont val="Arial"/>
        <family val="2"/>
      </rPr>
      <t>1</t>
    </r>
  </si>
  <si>
    <t>Statistics: early years foundation stage profile</t>
  </si>
  <si>
    <t>Use the filters below to select options</t>
  </si>
  <si>
    <t>Number of children</t>
  </si>
  <si>
    <t>Average total point score</t>
  </si>
  <si>
    <t>% achieving at least expected level across all ELGs</t>
  </si>
  <si>
    <t>% achieving a good level of development</t>
  </si>
  <si>
    <t>LA code</t>
  </si>
  <si>
    <t>LA new code</t>
  </si>
  <si>
    <t>LA/region name</t>
  </si>
  <si>
    <t>All</t>
  </si>
  <si>
    <t>Gap</t>
  </si>
  <si>
    <t>ENG</t>
  </si>
  <si>
    <t>ENGLAND</t>
  </si>
  <si>
    <t>LONDON</t>
  </si>
  <si>
    <t>Source: EYFSP attainment data</t>
  </si>
  <si>
    <t>`</t>
  </si>
  <si>
    <t>Main table 1: EYFSP key measures by year, gender and local authority</t>
  </si>
  <si>
    <t>29-May-2018</t>
  </si>
  <si>
    <t>Employer Skills Survey (ESS) 2017</t>
  </si>
  <si>
    <t>Table 85/ 1</t>
  </si>
  <si>
    <t>Work life balance</t>
  </si>
  <si>
    <t>Homelessness</t>
  </si>
  <si>
    <t>Flexible working</t>
  </si>
  <si>
    <t>https://www.gov.uk/government/collections/uk-employer-skills-survey-2017</t>
  </si>
  <si>
    <t>https://www.ons.gov.uk/peoplepopulationandcommunity/personalandhouseholdfinances/incomeandwealth/adhocs/008321distributionoftotalwealthforgreatbritainandlondonjuly2012tojune2016</t>
  </si>
  <si>
    <t>Total Wealth in London by total wealth decile July 2014 to June 2016</t>
  </si>
  <si>
    <t>Source: Office for National Statistics, Wealth and Assets Survey</t>
  </si>
  <si>
    <t>Total Wealth in Great Britain by total wealth decile July 2014 to June 2016</t>
  </si>
  <si>
    <t>Percentage of total wealth owned in London, rest of Great Britain and Great Britain (total) by national decile</t>
  </si>
  <si>
    <t>Age Band</t>
  </si>
  <si>
    <t>Unweighted Frequency</t>
  </si>
  <si>
    <t>Weighted Frequency</t>
  </si>
  <si>
    <t>Aggregated Total (£ million)</t>
  </si>
  <si>
    <t>16 to 34</t>
  </si>
  <si>
    <t>35 to 44</t>
  </si>
  <si>
    <t>45 to 54</t>
  </si>
  <si>
    <t>55 to 64</t>
  </si>
  <si>
    <t>65 and over</t>
  </si>
  <si>
    <t>https://www.ons.gov.uk/peoplepopulationandcommunity/personalandhouseholdfinances/incomeandwealth/adhocs/008867nettotalwealthbyagebandofhouseholdreferencepersonandregiongreatbritainjuly2014tojune2016</t>
  </si>
  <si>
    <t>Deciles of income distribution after housing costs</t>
  </si>
  <si>
    <t>parental employment</t>
  </si>
  <si>
    <t>Measure of underutility</t>
  </si>
  <si>
    <t>Economic Fairness Measures</t>
  </si>
  <si>
    <t>Relative poverty</t>
  </si>
  <si>
    <t>Persistent poverty</t>
  </si>
  <si>
    <t>Absolute poverty</t>
  </si>
  <si>
    <t>Material deprivation</t>
  </si>
  <si>
    <t>Rough sleepers</t>
  </si>
  <si>
    <t>count</t>
  </si>
  <si>
    <t>Individual Insolvencies</t>
  </si>
  <si>
    <t>Material Deprivation</t>
  </si>
  <si>
    <t>BHC is Before Housing Costs</t>
  </si>
  <si>
    <t>AHC is After Housing Costs</t>
  </si>
  <si>
    <t>Income is equivalised to take account of the composition of the household</t>
  </si>
  <si>
    <t>From Table 1 and Table 74 in file: "UK Employer Skills Survey 2017: LEP results data tables (standard)"</t>
  </si>
  <si>
    <t>Total in employment</t>
  </si>
  <si>
    <t>% Flexible working</t>
  </si>
  <si>
    <t>Flexible working arrangements in this case are defined as any of the following:</t>
  </si>
  <si>
    <t>• Flexitime (Flexible working hours)</t>
  </si>
  <si>
    <t>• Annualised hours contract</t>
  </si>
  <si>
    <t>• Term-time working</t>
  </si>
  <si>
    <t>• Job sharing</t>
  </si>
  <si>
    <t>• Nine-day fortnight</t>
  </si>
  <si>
    <t>• Four-and-a-half day week</t>
  </si>
  <si>
    <t>Source: Labour Force Survey Q4</t>
  </si>
  <si>
    <t>Savings</t>
  </si>
  <si>
    <t>Ethnicity Pay Gap</t>
  </si>
  <si>
    <t>All White/BAME comparison</t>
  </si>
  <si>
    <t>Residents on zero hours contracts</t>
  </si>
  <si>
    <t>Underutility</t>
  </si>
  <si>
    <t>School readiness</t>
  </si>
  <si>
    <t>Source: DfE Early Years tables</t>
  </si>
  <si>
    <t>KS4 attainment</t>
  </si>
  <si>
    <t>18-24 year olds NEET</t>
  </si>
  <si>
    <t>Alternative training measures</t>
  </si>
  <si>
    <t>Apprenticeship Starts and Achievements</t>
  </si>
  <si>
    <t>Wealth Inequality</t>
  </si>
  <si>
    <t>Disposable Income</t>
  </si>
  <si>
    <t>Source: Households Below Average Income</t>
  </si>
  <si>
    <t>Energy Efficiency</t>
  </si>
  <si>
    <t>Fuel Poverty</t>
  </si>
  <si>
    <t>Low Income High Costs measure</t>
  </si>
  <si>
    <t>Relative Poverty</t>
  </si>
  <si>
    <t>Median hourly pay (all employees)</t>
  </si>
  <si>
    <t>MOPAC 2017</t>
  </si>
  <si>
    <t>N/A</t>
  </si>
  <si>
    <t>MPS 2017</t>
  </si>
  <si>
    <t>OPDC 2017</t>
  </si>
  <si>
    <t>Mean hourly pay (all employees)</t>
  </si>
  <si>
    <t>https://www.met.police.uk/SysSiteAssets/foi-media/metropolitan-police/priorities_and_how_we_are_doing/corporate/met-hq---people--change---mps-gender-pay-gap-analysis-2017</t>
  </si>
  <si>
    <t>GLA 2018</t>
  </si>
  <si>
    <t>TfL 2018</t>
  </si>
  <si>
    <t>LLDC 2018</t>
  </si>
  <si>
    <t>LFB 2018</t>
  </si>
  <si>
    <t>MOPAC 2018</t>
  </si>
  <si>
    <t>MPS 2018</t>
  </si>
  <si>
    <t>OPDC 2018</t>
  </si>
  <si>
    <t>https://www.queenelizabetholympicpark.co.uk/-/media/gender-pay-audit--march-2018-v1.ashx?la=en</t>
  </si>
  <si>
    <t>http://content.tfl.gov.uk/tfl-annual-gender-pay-gap-report-2018.pdf</t>
  </si>
  <si>
    <t>https://www.london.gov.uk/sites/default/files/gla_gender_pay_report_2018.pdf</t>
  </si>
  <si>
    <t>https://www.london-fire.gov.uk/media/3414/london-fire-brigade-gender-pay-gap-reporting-march-2018-data.pdf</t>
  </si>
  <si>
    <t>https://www.london.gov.uk/sites/default/files/mopac_gender_pay_gap_report_2018.pdf</t>
  </si>
  <si>
    <t>https://www.london.gov.uk/about-us/organisations-we-work/old-oak-and-park-royal-development-corporation-opdc/opdc-structure-7/being-transparent/opdc-gender-pay-gap-report-march-2018-data</t>
  </si>
  <si>
    <t>2018 GLA ethnicity pay gap - (All White is the majority comparator)</t>
  </si>
  <si>
    <t>Not known/provided (3.6%)</t>
  </si>
  <si>
    <t>2018 TfL ethnicity pay gap - (All White is the majority comparator)</t>
  </si>
  <si>
    <t>2018 MOPAC ethnicity pay gap - (All White is the majority comparator)</t>
  </si>
  <si>
    <t>Not known/provided (10.6%)</t>
  </si>
  <si>
    <t>2018 OPDC ethnicity pay gap - (All White is the majority comparator)</t>
  </si>
  <si>
    <t>2018 LLDC ethnicity pay gap - (All White is the majority comparator)</t>
  </si>
  <si>
    <t>2018 LFB ethnicity pay gap - (All White is the majority comparator)</t>
  </si>
  <si>
    <t>Not known/provided (23.8%)</t>
  </si>
  <si>
    <r>
      <t>Not k</t>
    </r>
    <r>
      <rPr>
        <sz val="11"/>
        <color theme="2" tint="-0.89999084444715716"/>
        <rFont val="Arial"/>
        <family val="2"/>
      </rPr>
      <t>now</t>
    </r>
    <r>
      <rPr>
        <sz val="11"/>
        <color rgb="FF353D42"/>
        <rFont val="Arial"/>
        <family val="2"/>
      </rPr>
      <t>n/provided (</t>
    </r>
    <r>
      <rPr>
        <sz val="11"/>
        <color theme="2" tint="-0.89999084444715716"/>
        <rFont val="Arial"/>
        <family val="2"/>
      </rPr>
      <t>1.3</t>
    </r>
    <r>
      <rPr>
        <sz val="11"/>
        <color rgb="FF353D42"/>
        <rFont val="Arial"/>
        <family val="2"/>
      </rPr>
      <t>%)</t>
    </r>
  </si>
  <si>
    <r>
      <t>Not known/provided (</t>
    </r>
    <r>
      <rPr>
        <sz val="11"/>
        <color theme="2" tint="-0.89999084444715716"/>
        <rFont val="Arial"/>
        <family val="2"/>
      </rPr>
      <t>0</t>
    </r>
    <r>
      <rPr>
        <sz val="11"/>
        <color rgb="FF353D42"/>
        <rFont val="Arial"/>
        <family val="2"/>
      </rPr>
      <t>%)</t>
    </r>
  </si>
  <si>
    <t>https://www.london.gov.uk/about-us/organisations-we-work/old-oak-and-park-royal-development-corporation-opdc/opdc-structure-7/being-transparent/opdc-ethnicity-pay-gap-audit-march-2018-data</t>
  </si>
  <si>
    <t>https://www.queenelizabetholympicpark.co.uk/-/media/equality--diversity-pay-gap-audit-2018-002.ashx?la=en</t>
  </si>
  <si>
    <t>https://www.london.gov.uk/sites/default/files/mopac_ethnicity_pay_gap_report_2018.pdf</t>
  </si>
  <si>
    <t>https://www.london.gov.uk/about-us/governance-and-spending/spending-money-wisely/ethnicity-pay-gap-report-2018</t>
  </si>
  <si>
    <t>http://content.tfl.gov.uk/tfl-annual-ethnicity-pay-gap-report-2018.pdf</t>
  </si>
  <si>
    <t>https://www.london-fire.gov.uk/media/3431/lfb-ethnicity-pay-gap-reporting-march-2018.pdf</t>
  </si>
  <si>
    <t>https://www.london-fire.gov.uk/media/2674/lfb_ethnicity_pay_gap_summary_2016-17.pdf</t>
  </si>
  <si>
    <t>Not known/provided (1.5%)</t>
  </si>
  <si>
    <t>https://www.met.police.uk/SysSiteAssets/foi-media/metropolitan-police/priorities_and_how_we_are_doing/corporate/mps_ethnicity_pay_gap_analysis_2018.pdf</t>
  </si>
  <si>
    <t>https://www.met.police.uk/SysSiteAssets/foi-media/metropolitan-police/priorities_and_how_we_are_doing/corporate/mps_gender_pay_gap_analysis_2018.pdf</t>
  </si>
  <si>
    <t>2018 MPS ethnicity pay gap - (All White is the majority comparator)</t>
  </si>
  <si>
    <t>Not known/provided (2.1%)</t>
  </si>
  <si>
    <t>https://www.london-fire.gov.uk/about-us/our-decisions/</t>
  </si>
  <si>
    <r>
      <t>Year:  2018</t>
    </r>
    <r>
      <rPr>
        <vertAlign val="superscript"/>
        <sz val="10"/>
        <rFont val="Arial"/>
        <family val="2"/>
      </rPr>
      <t>1</t>
    </r>
  </si>
  <si>
    <t>E92000002</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</si>
  <si>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pupil referral units and  alternative provision. Alternative provision includes academy and free school alternative provision.</t>
  </si>
  <si>
    <t>3.  Attainment 8 and Progress 8 are part of the new secondary accountability system that was implemented for all schools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</si>
  <si>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 xml:space="preserve">4. New GCSEs were taught from September 2015 with the first examinations taking place in Summer 2017. New GCSEs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includeded only reformed GCSEs in English and mathematics, and in 2018, this included a further 20 new GCSEs). As part of these reforms, a new grading system was introduced from 2017 to replace the A* to G system with a new 9 to 1 scale for new reformed GCSEs. </t>
  </si>
  <si>
    <t>6.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</si>
  <si>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Source: 2017/18 key stage 4 attainment data (revised)</t>
  </si>
  <si>
    <t>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</si>
  <si>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4. Attainment 8 and Progress 8 are part of the secondary accountability system that was implemented for all schools from 2016.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</si>
  <si>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 xml:space="preserve">https://www.gov.uk/government/publications/progress-8-school-performance-measure </t>
  </si>
  <si>
    <t>5.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</si>
  <si>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</si>
  <si>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 xml:space="preserve">7.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</si>
  <si>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8.  Includes pupils for whom ethnicity was not obtained, refused or could not be determined. This figure also includes pupils at further education colleges: as FE colleges do not complete the school census, we do not have matched pupil characteristics data of pupils in FE colleges and therefore these pupils are not included in characteristics breakdowns. This means that there are some cases where the individual characteristics breakdowns will not add up to the all pupils figure.</t>
  </si>
  <si>
    <t>9.  The England, region and local authority figures in this table do not include pupils recently arrived from overseas. Therefore the England total will not match with state-funded figures in the main national tables as these tables include overseas pupils.</t>
  </si>
  <si>
    <t>10.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</si>
  <si>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2.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 (including pupil referral units, AP free schools and AP academies as well as state-funded AP placements in other institutions).</t>
  </si>
  <si>
    <t>4. Attainment 8 and Progress 8 are part of the secondary accountability system that was implemented for all schools from 2016.In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</si>
  <si>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 xml:space="preserve">10. Includes pupils for whom first language was not obtained, refused, or could not be determined. This figure also includes pupils at further education colleges: as FE colleges do not complete the school census, we do not have matched pupil characteristics data of pupils in FE colleges and therefore these pupils are not included in characteristics breakdowns. </t>
  </si>
  <si>
    <t>11.  The England, region and local authority figures in this table do not include pupils recently arrived from overseas. Therefore the England total will not match with state-funded figures in the main national tables as these tables include overseas pupils.</t>
  </si>
  <si>
    <t xml:space="preserve"> 12.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</si>
  <si>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2.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(including pupil referral units, AP free schools and AP academies as well as state-funded AP placements in other institutions).</t>
  </si>
  <si>
    <t>4. Attainment 8 and Progress 8 are part of the secondary accountability system that was implemented for all schools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</si>
  <si>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10.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</si>
  <si>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1.  Following SEND reforms in 2014/15, SEN pupils are categorised as 'SEN with a statement or Education, health and care (EHC) plan' and 'SEN support'. SEN support replaces school action and school action plus (grouped as SEN without a statement up to and including 2013/14) but some pupils remain with these provision types in first year of transition. More detailed information on the reforms can be found in the link below:</t>
  </si>
  <si>
    <t>3.  State-funded schools include academies, free schools, city technology colleges, further education colleges with provision for 14- to 16-year-olds and state-funded special schools. They exclude independent schools, independent special schools, non-maintained special schools, hospital schools and alternative provision (including pupil referral units, AP free schools and AP academies as well as state-funded AP placements in other institutions).</t>
  </si>
  <si>
    <t>5. Attainment 8 and Progress 8 are part of the secondary accountability system that was implemented for all schools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</si>
  <si>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t>6.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</si>
  <si>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7. As a percentage of all pupils at the end of key stage 4. In 2014/15 and earlier, where the English language and English literature option was chosen in English, exams in both had to be taken and a C grade or above achieved in English language. From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The 9-4 measure shows pupils who achieved a grade 4 or above in either English language or English literature and maths and is shown alongside the headline measure for transparency and comparability.</t>
  </si>
  <si>
    <t xml:space="preserve">8.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</si>
  <si>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9.  Includes pupils for whom SEN provision could not be determined. This figure also includes pupils at further education colleges: as FE colleges do not complete the school census, we do not have matched pupil characteristics data of pupils in FE colleges and therefore these pupils are not included in characteristics breakdowns. This means that there are some cases where the individual characteristics breakdowns will not add up to the all pupils figure.</t>
  </si>
  <si>
    <t>10.  The England, region and local authority figures in this table do not include pupils recently arrived from overseas. Therefore the England total will not match with state-funded figures in the main national tables as these tables include overseas pupils.</t>
  </si>
  <si>
    <t>11.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</si>
  <si>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r>
      <t>Year: 2017/18</t>
    </r>
    <r>
      <rPr>
        <b/>
        <vertAlign val="superscript"/>
        <sz val="9"/>
        <rFont val="Arial"/>
        <family val="2"/>
      </rPr>
      <t>3</t>
    </r>
    <r>
      <rPr>
        <b/>
        <sz val="9"/>
        <rFont val="Arial"/>
        <family val="2"/>
      </rPr>
      <t xml:space="preserve"> (revised)</t>
    </r>
  </si>
  <si>
    <t>&lt;= £20,000</t>
  </si>
  <si>
    <t>Black , Asian and minority ethnic</t>
  </si>
  <si>
    <t>*Excluding Crossrail and TfL apprentices</t>
  </si>
  <si>
    <t>£80,001 and over</t>
  </si>
  <si>
    <t xml:space="preserve">&lt;= £30,000 </t>
  </si>
  <si>
    <t>&gt;£60,000</t>
  </si>
  <si>
    <t>MPS/MOPAC combined</t>
  </si>
  <si>
    <t>Source: APS Jan-Dec 2018</t>
  </si>
  <si>
    <t>Sources: Annual Reports and Workforce Reports</t>
  </si>
  <si>
    <t>2015/16-2017/18</t>
  </si>
  <si>
    <t>Decile 10 (highest) run</t>
  </si>
  <si>
    <t>Note figures for 2012-2014 and 2014-2016 revised May 2019 following error found in original statistics</t>
  </si>
  <si>
    <t>Table 4 - Fuel poverty by region, 2003-2017</t>
  </si>
  <si>
    <r>
      <t>Aggregate fuel poverty gap (£m):                   Real Terms</t>
    </r>
    <r>
      <rPr>
        <b/>
        <vertAlign val="superscript"/>
        <sz val="9"/>
        <rFont val="Arial"/>
        <family val="2"/>
      </rPr>
      <t>1</t>
    </r>
  </si>
  <si>
    <r>
      <t>Average fuel poverty gap (£): 
Real Terms</t>
    </r>
    <r>
      <rPr>
        <b/>
        <vertAlign val="superscript"/>
        <sz val="9"/>
        <rFont val="Arial"/>
        <family val="2"/>
      </rPr>
      <t>1</t>
    </r>
  </si>
  <si>
    <t>1. Produced using the Gross Domestic Product (GDP) deflators (March 2019), published in April 2019 and available at the following link:</t>
  </si>
  <si>
    <t>https://www.gov.uk/government/statistics/gdp-deflators-at-market-prices-and-money-gdp-march-2019-spring-statement</t>
  </si>
  <si>
    <t>Source: BEIS, Trends tables</t>
  </si>
  <si>
    <t>https://www.gov.uk/government/collections/fuel-poverty-statistics</t>
  </si>
  <si>
    <t>https://www.ons.gov.uk/employmentandlabourmarket/peopleinwork/earningsandworkinghours/adhocs/009294annualsurveyofhoursandearningsashegrossannualearningsforthe90to99percentilesofemployeejobsbysectorandregionintheuk2017revisedand2018provisional</t>
  </si>
  <si>
    <r>
      <t>Gross annual pay (£) - employee jobs</t>
    </r>
    <r>
      <rPr>
        <b/>
        <vertAlign val="superscript"/>
        <sz val="12"/>
        <rFont val="Arial"/>
        <family val="2"/>
      </rPr>
      <t>a</t>
    </r>
    <r>
      <rPr>
        <b/>
        <sz val="12"/>
        <rFont val="Arial"/>
        <family val="2"/>
      </rPr>
      <t>, 2017 (revised)</t>
    </r>
  </si>
  <si>
    <t>April 2018</t>
  </si>
  <si>
    <t>2008</t>
  </si>
  <si>
    <t>2007</t>
  </si>
  <si>
    <t>2006</t>
  </si>
  <si>
    <t>2005</t>
  </si>
  <si>
    <t>https://www.ons.gov.uk/employmentandlabourmarket/peopleinwork/earningsandworkinghours/adhocs/009171percentageofjobsemployeejobsinlondonpayinglessthanthelondonlivingwagebrokendownbysexandworkingpattern2005to2017</t>
  </si>
  <si>
    <t>15/16-17/18</t>
  </si>
  <si>
    <t>2013-2017</t>
  </si>
  <si>
    <t xml:space="preserve">Wants fewer hours </t>
  </si>
  <si>
    <t>Wants fewer hours with less pay</t>
  </si>
  <si>
    <t>2. Figures for 2006 to 2011 use the 2014-based weights, and figures for years 2012 to 2018 use the 2018-based weights.</t>
  </si>
  <si>
    <t>2. Figures for 2010 and 2011 use the 2014-based weights, and figures for years 2012 to 2018 use the 2018-based weights, which are all the latest available weights for their respective years.</t>
  </si>
  <si>
    <t>https://www.ons.gov.uk/employmentandlabourmarket/peopleinwork/earningsandworkinghours/adhocs/005780londonresidentsaged18to24inzerohourcontracts2008to2015</t>
  </si>
  <si>
    <t>For further details about zero hour methodology, please see the publication "Contracts that do not guarantee a minimum number of hours: April 2018" at:</t>
  </si>
  <si>
    <t>https://www.ons.gov.uk/employmentandlabourmarket/peopleinwork/earningsandworkinghours/articles/contractsthatdonotguaranteeaminimumnumberofhours/april2018</t>
  </si>
  <si>
    <t>Under the terms of the Open Government Licence (OGL) and UK Government Licensing Framework, anyone wishing to</t>
  </si>
  <si>
    <t>owner occupied</t>
  </si>
  <si>
    <t>private rented</t>
  </si>
  <si>
    <t>local authority</t>
  </si>
  <si>
    <t>housing association</t>
  </si>
  <si>
    <t>Energy efficiency rating band (SAP 2012)</t>
  </si>
  <si>
    <t>SAP Energy efficiency band by tenure, London (4 year averages)</t>
  </si>
  <si>
    <t>2014/15-2017/18</t>
  </si>
  <si>
    <t>English Housing Survey stock data, four year averages</t>
  </si>
  <si>
    <t>Four year averages are calculated as average of 'stock' data from two alternate years eg 2014/15-2017/18 is an average of data referred to by MHCLG as '2015' and '2017' stock data</t>
  </si>
  <si>
    <t>'2017' stock data is derived from interviews across two financial years - 2016/17 amd 2017/18</t>
  </si>
  <si>
    <r>
      <t xml:space="preserve">Fuel poverty rates by tenure, London and England </t>
    </r>
    <r>
      <rPr>
        <b/>
        <sz val="11"/>
        <color theme="1"/>
        <rFont val="Calibri"/>
        <family val="2"/>
        <scheme val="minor"/>
      </rPr>
      <t>2017</t>
    </r>
  </si>
  <si>
    <r>
      <t xml:space="preserve">Fuel poverty rates by tenure, London and England </t>
    </r>
    <r>
      <rPr>
        <b/>
        <sz val="11"/>
        <color theme="1"/>
        <rFont val="Calibri"/>
        <family val="2"/>
        <scheme val="minor"/>
      </rPr>
      <t>2016</t>
    </r>
  </si>
  <si>
    <r>
      <t xml:space="preserve">Fuel poverty rates by tenure, London and England </t>
    </r>
    <r>
      <rPr>
        <b/>
        <sz val="11"/>
        <color theme="1"/>
        <rFont val="Calibri"/>
        <family val="2"/>
        <scheme val="minor"/>
      </rPr>
      <t>2015</t>
    </r>
  </si>
  <si>
    <t>2015/16-17/18</t>
  </si>
  <si>
    <r>
      <t>European Economic Area</t>
    </r>
    <r>
      <rPr>
        <b/>
        <vertAlign val="superscript"/>
        <sz val="11"/>
        <color indexed="8"/>
        <rFont val="Calibri"/>
        <family val="2"/>
      </rPr>
      <t>3</t>
    </r>
    <r>
      <rPr>
        <b/>
        <sz val="11"/>
        <color theme="1"/>
        <rFont val="Calibri"/>
        <family val="2"/>
        <scheme val="minor"/>
      </rPr>
      <t xml:space="preserve"> (Exc UK &amp; RoI)</t>
    </r>
  </si>
  <si>
    <t>Source: ONS Annual Population Survey (2012-2018 reweighted to 2018 population weights)</t>
  </si>
  <si>
    <t>Percentage of recent graduates and non-recent graduates working in non-graduate roles in the UK, Scotland and London, 2011 to 2018</t>
  </si>
  <si>
    <r>
      <t>Percentage of graduates</t>
    </r>
    <r>
      <rPr>
        <b/>
        <vertAlign val="superscript"/>
        <sz val="12"/>
        <color indexed="8"/>
        <rFont val="Calibri"/>
        <family val="2"/>
      </rPr>
      <t>1</t>
    </r>
    <r>
      <rPr>
        <b/>
        <sz val="12"/>
        <color indexed="8"/>
        <rFont val="Calibri"/>
        <family val="2"/>
      </rPr>
      <t xml:space="preserve"> working in non-graduate roles</t>
    </r>
    <r>
      <rPr>
        <b/>
        <vertAlign val="superscript"/>
        <sz val="12"/>
        <color indexed="8"/>
        <rFont val="Calibri"/>
        <family val="2"/>
      </rPr>
      <t>2</t>
    </r>
    <r>
      <rPr>
        <b/>
        <sz val="12"/>
        <color indexed="8"/>
        <rFont val="Calibri"/>
        <family val="2"/>
      </rPr>
      <t xml:space="preserve"> by country of birth, 2012 to 2018, London</t>
    </r>
  </si>
  <si>
    <r>
      <t>Percentage of graduates</t>
    </r>
    <r>
      <rPr>
        <b/>
        <vertAlign val="superscript"/>
        <sz val="12"/>
        <color indexed="8"/>
        <rFont val="Calibri"/>
        <family val="2"/>
      </rPr>
      <t>1</t>
    </r>
    <r>
      <rPr>
        <b/>
        <sz val="12"/>
        <color indexed="8"/>
        <rFont val="Calibri"/>
        <family val="2"/>
      </rPr>
      <t xml:space="preserve"> working in non-graduate roles</t>
    </r>
    <r>
      <rPr>
        <b/>
        <vertAlign val="superscript"/>
        <sz val="12"/>
        <color indexed="8"/>
        <rFont val="Calibri"/>
        <family val="2"/>
      </rPr>
      <t>2</t>
    </r>
    <r>
      <rPr>
        <b/>
        <sz val="12"/>
        <color indexed="8"/>
        <rFont val="Calibri"/>
        <family val="2"/>
      </rPr>
      <t xml:space="preserve"> by country of birth, 2012 to 2018, UK</t>
    </r>
  </si>
  <si>
    <t>https://www.ons.gov.uk/employmentandlabourmarket/peopleinwork/employmentandemployeetypes/adhocs/10364percentageoftotalgraduatesworkinginnongraduaterolesbycountryofbirthinpartsoftheukandlondon2012to2018</t>
  </si>
  <si>
    <t>Level and rate of London residents of all ages on zero-hours contracts, 2010 to 2018</t>
  </si>
  <si>
    <t>Level and rate of UK residents of all ages on zero-hours contracts, 2010 to 2018</t>
  </si>
  <si>
    <t>Jan 2018-Dec 2018</t>
  </si>
  <si>
    <t>Overemployment rate (wants fewer hours with less pay / total in employment)</t>
  </si>
  <si>
    <t>(d) 95% Confidence Intervals (+/-%)</t>
  </si>
  <si>
    <t>Percentage of 18-24 year olds Not in Education, Employment or Training (NEET) and (d) associated Confidence Intervals by Region</t>
  </si>
  <si>
    <t>Taken from annual brief underlying data</t>
  </si>
  <si>
    <t>4 quarter average</t>
  </si>
  <si>
    <t>2000*</t>
  </si>
  <si>
    <t>Source: Calculated from annual brief underlying data at https://www.gov.uk/government/collections/statistics-neet</t>
  </si>
  <si>
    <t>* 2000 data is 3 quarter average</t>
  </si>
  <si>
    <t xml:space="preserve">Percentage of 18-24 year olds Not in Education, Employment or Training (NEET) </t>
  </si>
  <si>
    <t>https://www.gov.uk/government/statistical-data-sets/fe-data-library-apprenticeships#apprenticeship-and-traineeships-annual-data</t>
  </si>
  <si>
    <t>Totals</t>
  </si>
  <si>
    <t>2016/17
Full Year</t>
  </si>
  <si>
    <t>2017/18
Full Year</t>
  </si>
  <si>
    <t>Apprenticeship Framework Achievements by Region (2005/06 to 2017/18)</t>
  </si>
  <si>
    <t>Apprenticeship Programme Starts by Region (2005/06 to 2017/18)  - Learner Volumes</t>
  </si>
  <si>
    <t>Apprenticeship Framework Achievements by Region, Level and Age (2014/15 to 2017/18)</t>
  </si>
  <si>
    <t>Under 20</t>
  </si>
  <si>
    <t>19-25</t>
  </si>
  <si>
    <t>Under 21</t>
  </si>
  <si>
    <t>19-26</t>
  </si>
  <si>
    <t>Under 22</t>
  </si>
  <si>
    <t>19-27</t>
  </si>
  <si>
    <t>2014/15 Full Year</t>
  </si>
  <si>
    <t>2015/16 Full Year</t>
  </si>
  <si>
    <t>2016/17 Full Year</t>
  </si>
  <si>
    <t>2017/18 Full Year</t>
  </si>
  <si>
    <t>Workplaces Employing Apprentices by Region (2009/10 to 2017/18)</t>
  </si>
  <si>
    <t>Starts</t>
  </si>
  <si>
    <t>Achievements</t>
  </si>
  <si>
    <t>Apprenticeship Programme Learner Volumes</t>
  </si>
  <si>
    <t>Percentage of full time workers wanting to work fewer hours (for less pay)</t>
  </si>
  <si>
    <t>low</t>
  </si>
  <si>
    <t>high</t>
  </si>
  <si>
    <t>more equal</t>
  </si>
  <si>
    <t>same</t>
  </si>
  <si>
    <t>2018/19</t>
  </si>
  <si>
    <t xml:space="preserve">Number </t>
  </si>
  <si>
    <t>2018</t>
  </si>
  <si>
    <t>Average of three years 2015/16 - 2017/18</t>
  </si>
  <si>
    <t>Percentage of families with no capacity to meet unexpected bills</t>
  </si>
  <si>
    <t>RoUK</t>
  </si>
  <si>
    <t>no longer available</t>
  </si>
  <si>
    <t>ONS Crown Copyright Reserved [from Nomis on 17 September 2019]</t>
  </si>
  <si>
    <t>Variable</t>
  </si>
  <si>
    <t>% of all who received job related training in last  13 wks - aged 16-64</t>
  </si>
  <si>
    <t>% of all who received job related training in last  13 wks - aged 25-64</t>
  </si>
  <si>
    <t>% all who received job rel. train. in last 13 wks - employees &amp; self emp. aged 16-64</t>
  </si>
  <si>
    <t>% all who received job rel. train. in last 13 wks - in managerial &amp; prof. occups.</t>
  </si>
  <si>
    <t>!</t>
  </si>
  <si>
    <t>% all who received job rel. train. in last 13 wks - in service industries (SIC 2007)</t>
  </si>
  <si>
    <t>% all who received job rel. train. in last 13 wks - in private services  (SIC 2007)</t>
  </si>
  <si>
    <t>% all who received job rel. train. in last 13 wks - in production (SIC 2007)</t>
  </si>
  <si>
    <t>% all who received job rel. train. in last 13 wks - public sector (SIC 2007)</t>
  </si>
  <si>
    <t>% all who received job rel. train. in last 13 wks - NVQ Level 4 equivalent and above</t>
  </si>
  <si>
    <t>% all who received job rel. train. in last 13 wks - NVQ Level 3 equivalent and below</t>
  </si>
  <si>
    <t>% all who received job rel. train. in last  13 wks - working full-time</t>
  </si>
  <si>
    <t>% all who received job rel. train. in last  13 wks - working part-time</t>
  </si>
  <si>
    <t>% males who received job rel. train. in last 13 wks - aged 16-64</t>
  </si>
  <si>
    <t>% males who received job rel. train. in last 13 wks - aged 25-64</t>
  </si>
  <si>
    <t>% males who received job rel. train. in last 13 wks - employees &amp; self emp. aged 16-64</t>
  </si>
  <si>
    <t>% males who received job rel. train. in last 13 wks - in managerial &amp; prof occs</t>
  </si>
  <si>
    <t>% males who received job rel. train. in last 13 wks - in service industries (SIC 2007)</t>
  </si>
  <si>
    <t>% males who received job rel. train. in last 13 wks - in private services  (SIC 2007)</t>
  </si>
  <si>
    <t>% males who received job rel. train. in last 13 wks - in production (SIC 2007)</t>
  </si>
  <si>
    <t>% males who received job rel. train. in last 13 wks - public sector (SIC 2007)</t>
  </si>
  <si>
    <t>% males who received job rel. train. in last 13 wks - NVQ Level 4 equivalent &amp; above</t>
  </si>
  <si>
    <t>% males who received job rel. train. in last 13 wks - NVQ Level 3 equivalent &amp; below</t>
  </si>
  <si>
    <t>% males who received job rel. train. in last 13 wks - working full-time</t>
  </si>
  <si>
    <t>% males who received job rel. train. in last 13 wks - working part-time</t>
  </si>
  <si>
    <t>% females who received job rel. train. in last 13 wks - aged 16-64</t>
  </si>
  <si>
    <t>% females who received job rel. train. in last 13 wks - aged 25-64</t>
  </si>
  <si>
    <t>% females who received job rel. train. in last 13 wks - employees &amp; self emp. aged 16-64</t>
  </si>
  <si>
    <t>% females who received job rel. train. in last 13 wks - in managerial &amp; prof occs</t>
  </si>
  <si>
    <t>%  females who received job rel. train. in last  13 wks - in service industries (SIC 2007)</t>
  </si>
  <si>
    <t>% females who received job rel. train. in last 13 wks - in private services  (SIC 2007)</t>
  </si>
  <si>
    <t>% females who received job rel. train. in last 13 wks - in production (SIC 2007)</t>
  </si>
  <si>
    <t>% females who received job rel. train. in last 13 wks - public sector (SIC 2007)</t>
  </si>
  <si>
    <t>% females who received job rel. train. in last 13 wks - NVQ Level 4 equivalent &amp; above</t>
  </si>
  <si>
    <t>% females who received job rel. train. in last 13 wks - NVQ Level 3 equivalent &amp; below</t>
  </si>
  <si>
    <t>% females who received job rel. train. in last 13 wks - working full-time</t>
  </si>
  <si>
    <t>% females who received job rel. train. in last 13 wks - working part-time</t>
  </si>
  <si>
    <t>! Estimate and confidence interval not available since the group sample size is zero or disclosive (0-2).</t>
  </si>
  <si>
    <t>Received job related training in the last 3 months</t>
  </si>
  <si>
    <t>Population: Residents who are employees or self-employed (aged 16+)</t>
  </si>
  <si>
    <t>Total employees/ self-employed (16+)</t>
  </si>
  <si>
    <t>Part-time: could not find full-time job</t>
  </si>
  <si>
    <t>Percentage underemployed</t>
  </si>
  <si>
    <t>2013/14-2016/17</t>
  </si>
  <si>
    <t>2012/13-2015/16</t>
  </si>
  <si>
    <t>2011/12-2014/15</t>
  </si>
  <si>
    <t>Bed and breakfast (including shared annexe)</t>
  </si>
  <si>
    <t>Hostels</t>
  </si>
  <si>
    <t>LA/HA stock</t>
  </si>
  <si>
    <t>Private sector leased (by LA or HA)</t>
  </si>
  <si>
    <t>Other types (including private landlord)</t>
  </si>
  <si>
    <t>Total in temporary accommodation</t>
  </si>
  <si>
    <t>Number per 1,000 households</t>
  </si>
  <si>
    <t>Duty owed but no accommodation has been secured at end of March</t>
  </si>
  <si>
    <t>Households in temporary accommodation (stock at end March)</t>
  </si>
  <si>
    <t>Source: MHCLG Live table on homeslessness: 2018/19 onwards - initial assessment tables and temporary accommodation tables; up to 2017/18 - live table 784; UK Housing Review 1999/00; UK Housing Finance Review 1995/96</t>
  </si>
  <si>
    <t>Source: Annual Survey of Hours and Earnings Ad hoc requests, ONS</t>
  </si>
  <si>
    <t>UK - 16-64</t>
  </si>
  <si>
    <t>Homelessness- Rough Sleepers</t>
  </si>
  <si>
    <t>Homeless acceptances under legislation</t>
  </si>
  <si>
    <t xml:space="preserve"> homeless acceptances and temporary accommodation</t>
  </si>
  <si>
    <t>Homelessness (Apr 2018 onwards)</t>
  </si>
  <si>
    <t>April 2018-March 2019</t>
  </si>
  <si>
    <t>Apr-Jun</t>
  </si>
  <si>
    <t>Jul-Sep</t>
  </si>
  <si>
    <t>Oct-Dec</t>
  </si>
  <si>
    <t>Jan-Mar</t>
  </si>
  <si>
    <t>Sum of 4 quarters</t>
  </si>
  <si>
    <t>Total Households Assessed as owed a duty</t>
  </si>
  <si>
    <t xml:space="preserve">   Prevention Duty owed</t>
  </si>
  <si>
    <t xml:space="preserve">       Prevention Duty ended</t>
  </si>
  <si>
    <t xml:space="preserve">   Relief Duty owed</t>
  </si>
  <si>
    <t xml:space="preserve">       Relief Duty ended</t>
  </si>
  <si>
    <t>Main duty acceptances</t>
  </si>
  <si>
    <t>Households in temporary accommodation at end of quarter</t>
  </si>
  <si>
    <t xml:space="preserve">     Including children</t>
  </si>
  <si>
    <t>Rest of England</t>
  </si>
  <si>
    <t>Notes: Following changes in legislation which came into force in April 2018, households who are in touch with local authorities regarding homelessness are assessed and assisted in different ways.</t>
  </si>
  <si>
    <t>Prevention Duty applies for households threatened with homelessness within 56 days</t>
  </si>
  <si>
    <t>Relief Duty applies for up to 56 days for households that are homeless (who may previously have been included in the Prevention Duty category)</t>
  </si>
  <si>
    <t>Main Duty applies to households that are homeless, in priority need and unintentionally homeless. These households would previously have been included in the Relief Duty category</t>
  </si>
  <si>
    <t>The Main Duty figures are lower than the "equivalent" figures prior to 2018/19, as the process aims to help families into housing before they reach this category.</t>
  </si>
  <si>
    <t>Further detail on decisions and outcomes, including LA level breakdowns can be found at: https://www.gov.uk/government/statistical-data-sets/live-tables-on-homelessness</t>
  </si>
  <si>
    <r>
      <t>Ethnicity of main applicants owed a prevention or relief duty</t>
    </r>
    <r>
      <rPr>
        <b/>
        <vertAlign val="superscript"/>
        <sz val="12"/>
        <color theme="0"/>
        <rFont val="Arial"/>
        <family val="2"/>
      </rPr>
      <t>7</t>
    </r>
    <r>
      <rPr>
        <b/>
        <sz val="12"/>
        <color theme="0"/>
        <rFont val="Arial"/>
        <family val="2"/>
      </rPr>
      <t>:</t>
    </r>
  </si>
  <si>
    <t>Black / African / Caribbean / Black British</t>
  </si>
  <si>
    <t>Asian / Asian British</t>
  </si>
  <si>
    <t>Mixed / Multiple ethnic groups</t>
  </si>
  <si>
    <t>Other ethnic groups</t>
  </si>
  <si>
    <r>
      <t>Not known</t>
    </r>
    <r>
      <rPr>
        <vertAlign val="superscript"/>
        <sz val="10"/>
        <color theme="1"/>
        <rFont val="Arial"/>
        <family val="2"/>
      </rPr>
      <t>8</t>
    </r>
  </si>
  <si>
    <t>Total Households (2018)</t>
  </si>
  <si>
    <t>Rate (per thousand)</t>
  </si>
  <si>
    <t>Total households figures are from ONS Household projections for England (2016-based: Principal projection, table 406)</t>
  </si>
  <si>
    <t>Sources:</t>
  </si>
  <si>
    <t>https://www.gov.uk/government/statistical-data-sets/live-tables-on-homelessness</t>
  </si>
  <si>
    <t>Live Tables on homelessness (MHCLG)</t>
  </si>
  <si>
    <t>ONS Crown Copyright Reserved [from Nomis on 19 November 2019]</t>
  </si>
  <si>
    <t>2019 (provisional)</t>
  </si>
  <si>
    <t>GLA 2019</t>
  </si>
  <si>
    <t>TfL 2019</t>
  </si>
  <si>
    <t>LLDC 2019</t>
  </si>
  <si>
    <t>LFB 2019</t>
  </si>
  <si>
    <t>MPS 2019</t>
  </si>
  <si>
    <t>OPDC 2019</t>
  </si>
  <si>
    <t xml:space="preserve"> - </t>
  </si>
  <si>
    <t>Source: Jan-Dec APS</t>
  </si>
  <si>
    <t>1. The definition of disability used is consistent with the core definition of disability under the Equality Act 2010. A person is considered to have a disability if they have a long-standing illness, disability or impairment which causes difficulty with day-to-day activities.</t>
  </si>
  <si>
    <r>
      <t>Disability</t>
    </r>
    <r>
      <rPr>
        <b/>
        <vertAlign val="superscript"/>
        <sz val="14"/>
        <color theme="1"/>
        <rFont val="Calibri"/>
        <family val="2"/>
        <scheme val="minor"/>
      </rPr>
      <t>1</t>
    </r>
    <r>
      <rPr>
        <b/>
        <sz val="14"/>
        <color theme="1"/>
        <rFont val="Calibri"/>
        <family val="2"/>
        <scheme val="minor"/>
      </rPr>
      <t xml:space="preserve"> pay gap</t>
    </r>
  </si>
  <si>
    <r>
      <t>Gross annual pay (£) - employee jobs</t>
    </r>
    <r>
      <rPr>
        <b/>
        <vertAlign val="superscript"/>
        <sz val="12"/>
        <rFont val="Arial"/>
        <family val="2"/>
      </rPr>
      <t>a</t>
    </r>
    <r>
      <rPr>
        <b/>
        <sz val="12"/>
        <rFont val="Arial"/>
        <family val="2"/>
      </rPr>
      <t>, 2018 (revised)</t>
    </r>
  </si>
  <si>
    <r>
      <t>Gross annual pay (£) - employee jobs</t>
    </r>
    <r>
      <rPr>
        <b/>
        <vertAlign val="superscript"/>
        <sz val="12"/>
        <rFont val="Arial"/>
        <family val="2"/>
      </rPr>
      <t>a</t>
    </r>
    <r>
      <rPr>
        <b/>
        <sz val="12"/>
        <rFont val="Arial"/>
        <family val="2"/>
      </rPr>
      <t>, 2019 (provisional)</t>
    </r>
  </si>
  <si>
    <t>http://content.tfl.gov.uk/tfl-annual-report-and-statement-of-accounts-2018-19.pdf</t>
  </si>
  <si>
    <t>https://www.london.gov.uk/sites/default/files/7a_-_workforce_report_0.pdf</t>
  </si>
  <si>
    <t>https://www.london-fire.gov.uk/media/3785/londonfireint-dfs-homedirs-olarewajuo-documents-lfc-0177-d-local-pay-policy.pdf</t>
  </si>
  <si>
    <t>April 2019</t>
  </si>
  <si>
    <t>https://www.ons.gov.uk/employmentandlabourmarket/peopleinwork/earningsandworkinghours/adhocs/11001percentagesofjobsunderthelivingwagefoundationsuklivingwageukexcludinglondon2012to2019</t>
  </si>
  <si>
    <t>RoEW</t>
  </si>
  <si>
    <t>Median Pay Gaps (White to BAME)</t>
  </si>
  <si>
    <t>RoGB*</t>
  </si>
  <si>
    <t>RoEW**</t>
  </si>
  <si>
    <t>* RoEW is Rest of England &amp; Wales, ie England &amp; Wales, excluding London</t>
  </si>
  <si>
    <t>* RoGB is Rest of Great Britain, ie Great Britain, excluding London</t>
  </si>
  <si>
    <t>Median pay gaps</t>
  </si>
  <si>
    <t>White/BAME</t>
  </si>
  <si>
    <t>White British/White Irish</t>
  </si>
  <si>
    <t>White British/Mixed or Multiple ethnic groups</t>
  </si>
  <si>
    <t>White British/Chinese</t>
  </si>
  <si>
    <t>White British/Indian</t>
  </si>
  <si>
    <t>White British/Pakistani</t>
  </si>
  <si>
    <t>White British/Bangladeshi</t>
  </si>
  <si>
    <t>White British/Any other Asian</t>
  </si>
  <si>
    <t>White British/Any Other White</t>
  </si>
  <si>
    <t>White British/Black African</t>
  </si>
  <si>
    <t>White British/Black Caribbean or any other Black</t>
  </si>
  <si>
    <t>White British/Any other ethnic group</t>
  </si>
  <si>
    <t>White British</t>
  </si>
  <si>
    <t>Median pay (£ per hour)</t>
  </si>
  <si>
    <t>Source: APS (Workplace- based)</t>
  </si>
  <si>
    <t>The calculation is (median pay for White group - median pay for all combined BAME groups)/median pay from White group</t>
  </si>
  <si>
    <t>Only the median is presented, as calculations of mean pay gaps from the survey data are not sufficiently robust</t>
  </si>
  <si>
    <t xml:space="preserve">This work was produced using statistical data from ONS. </t>
  </si>
  <si>
    <t>This work uses research datasets which do not exactly reproduce National Statistics aggregates.</t>
  </si>
  <si>
    <t>The use of the ONS statistical data in this work does not imply the endorsement of the ONS in relation to the interpretation or analysis of the statistical data. However, the approach was discussed and agreed with ONS as being the most appropriate for regional level analysis.</t>
  </si>
  <si>
    <t>salary in 2018/19</t>
  </si>
  <si>
    <t>2019 GLA ethnicity pay gap - (All White is the majority comparator)</t>
  </si>
  <si>
    <t>2019 TfL ethnicity pay gap - (All White is the majority comparator)</t>
  </si>
  <si>
    <t>2019 MPS ethnicity pay gap - (All White is the majority comparator)</t>
  </si>
  <si>
    <t>Not known/provided (17.4%)</t>
  </si>
  <si>
    <t>2019 MOPAC ethnicity pay gap - (All White is the majority comparator)</t>
  </si>
  <si>
    <t>Not known/provided (18.3%)</t>
  </si>
  <si>
    <t>Not known/provided (4.7%)</t>
  </si>
  <si>
    <t>Not known/provided (1.2%)</t>
  </si>
  <si>
    <t>2019 OPDC ethnicity pay gap - (All White is the majority comparator)</t>
  </si>
  <si>
    <t>2019 LLDC ethnicity pay gap - (All White is the majority comparator)</t>
  </si>
  <si>
    <t>2019 LFB ethnicity pay gap - (All White is the majority comparator)</t>
  </si>
  <si>
    <t>https://www.london.gov.uk/about-us/governance-and-spending/spending-money-wisely/gender-pay-gap-report-march-2019-data</t>
  </si>
  <si>
    <t>http://content.tfl.gov.uk/tfl-ethnicity-pay-gap-summary-report-2019.pdf</t>
  </si>
  <si>
    <t>https://airdrive-secure.s3-eu-west-1.amazonaws.com/london/dataset/london-fire-brigade---gender-and-ethnicity-pay-gap/2019-12-20T12%3A22%3A27/LFB%20Ethnicity%20and%20Pay%20Gap%20Report%20as%20at%2031%20March%202019%20and%20Action%20Plan%202019.pdf?X-Amz-Algorithm=AWS4-HMAC-SHA256&amp;X-Amz-Credential=AKIAJJDIMAIVZJDICKHA%2F20200121%2Feu-west-1%2Fs3%2Faws4_request&amp;X-Amz-Date=20200121T165359Z&amp;X-Amz-Expires=300&amp;X-Amz-Signature=fac98c45b4596034e282ece1ccd8ea7f7b67d7c71fc8d4b3713b1cf23c927922&amp;X-Amz-SignedHeaders=host</t>
  </si>
  <si>
    <t>Not known/provided (%)</t>
  </si>
  <si>
    <r>
      <t>Not k</t>
    </r>
    <r>
      <rPr>
        <sz val="11"/>
        <color theme="2" tint="-0.89999084444715716"/>
        <rFont val="Arial"/>
        <family val="2"/>
      </rPr>
      <t>now</t>
    </r>
    <r>
      <rPr>
        <sz val="11"/>
        <color rgb="FF353D42"/>
        <rFont val="Arial"/>
        <family val="2"/>
      </rPr>
      <t>n/provided (%)</t>
    </r>
  </si>
  <si>
    <t>RoGB</t>
  </si>
  <si>
    <t>All figures are median pay in main job (£ per hour)</t>
  </si>
  <si>
    <t>Not known/provided (5%)</t>
  </si>
  <si>
    <t>£60,001 and over</t>
  </si>
  <si>
    <t>£20,001 to £29,999</t>
  </si>
  <si>
    <t>£30,000 to £39,999</t>
  </si>
  <si>
    <t>£40,000 to £49,999</t>
  </si>
  <si>
    <t>£50,000 to £59,999</t>
  </si>
  <si>
    <t>£60,000 to £69,999</t>
  </si>
  <si>
    <t>£70,000 to £79,999</t>
  </si>
  <si>
    <t>£80,000 to £89,999</t>
  </si>
  <si>
    <t>£90,000 to £99,999</t>
  </si>
  <si>
    <t>£100,000 and over</t>
  </si>
  <si>
    <t>The figures in this table are shown as percentage only due to the small numbers and risk of identification of individuals.</t>
  </si>
  <si>
    <t>Non-parent</t>
  </si>
  <si>
    <t>Parent</t>
  </si>
  <si>
    <t>Total (000s)</t>
  </si>
  <si>
    <t>% in employment</t>
  </si>
  <si>
    <t>Residents with no/low qualifications</t>
  </si>
  <si>
    <t>Population: All residents aged 18-65</t>
  </si>
  <si>
    <t>Note "low qualifications" means with highest qualification below National Qualification Framework Level 2. Level 2 qualifications are equivalent to a GCSE "pass" (Grade A*-C or new grades 9-4)</t>
  </si>
  <si>
    <t>No/low qualifications here does not include "other qualifications" not classified under the NQF, including some foreign qualifications</t>
  </si>
  <si>
    <t>Level of highest qualification held</t>
  </si>
  <si>
    <t>NQF Level 4 and above</t>
  </si>
  <si>
    <t>NQF Level 3</t>
  </si>
  <si>
    <t>Trade apprenticeships</t>
  </si>
  <si>
    <t>NQF Level 2</t>
  </si>
  <si>
    <t>Below NQF Level 2</t>
  </si>
  <si>
    <t>Other qualifications</t>
  </si>
  <si>
    <t>No qualifications</t>
  </si>
  <si>
    <t>Count</t>
  </si>
  <si>
    <t>Row Total N %</t>
  </si>
  <si>
    <t>% with no/low qualifications</t>
  </si>
  <si>
    <t>Yorkshire &amp; Humberside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</si>
</sst>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_-* #,##0_-;\-* #,##0_-;_-* &quot;-&quot;??_-;_-@_-"/>
    <numFmt numFmtId="168" formatCode="#,##0_ ;\-#,##0\ "/>
    <numFmt numFmtId="169" formatCode="###0"/>
    <numFmt numFmtId="170" formatCode="General_)"/>
    <numFmt numFmtId="171" formatCode="[$-10809]#,##0;\(#,##0\);&quot;-&quot;"/>
    <numFmt numFmtId="172" formatCode="_-[$€-2]* #,##0.00_-;\-[$€-2]* #,##0.00_-;_-[$€-2]* &quot;-&quot;??_-"/>
    <numFmt numFmtId="173" formatCode="&quot; &quot;#,##0.00&quot; &quot;;&quot;-&quot;#,##0.00&quot; &quot;;&quot; -&quot;00&quot; &quot;;&quot; &quot;@&quot; &quot;"/>
    <numFmt numFmtId="174" formatCode="&quot; &quot;#,##0.00&quot; &quot;;&quot; (&quot;#,##0.00&quot;)&quot;;&quot; -&quot;00&quot; &quot;;&quot; &quot;@&quot; &quot;"/>
    <numFmt numFmtId="175" formatCode="#,##0&quot; &quot;;&quot;-&quot;#,##0&quot; &quot;"/>
    <numFmt numFmtId="176" formatCode="&quot; &quot;[$£-809]#,##0.00&quot; &quot;;&quot;-&quot;[$£-809]#,##0.00&quot; &quot;;&quot; &quot;[$£-809]&quot;-&quot;00&quot; &quot;;&quot; &quot;@&quot; &quot;"/>
    <numFmt numFmtId="177" formatCode="0.0%"/>
    <numFmt numFmtId="178" formatCode="&quot;+/-&quot;\ 0.0%&quot;pt&quot;"/>
    <numFmt numFmtId="179" formatCode="&quot;+/-&quot;\ 0.0%"/>
    <numFmt numFmtId="180" formatCode="_-* #,##0.0_-;\-* #,##0.0_-;_-* &quot;-&quot;??_-;_-@_-"/>
    <numFmt numFmtId="181" formatCode="0.0000"/>
    <numFmt numFmtId="182" formatCode="####"/>
    <numFmt numFmtId="183" formatCode="####.0"/>
    <numFmt numFmtId="184" formatCode="_-[$£-809]* #,##0.00_-;\-[$£-809]* #,##0.00_-;_-[$£-809]* &quot;-&quot;??_-;_-@_-"/>
    <numFmt numFmtId="185" formatCode="###0.00"/>
    <numFmt numFmtId="186" formatCode="_(&quot;$&quot;* #,##0.00_);_(&quot;$&quot;* \(#,##0.00\);_(&quot;$&quot;* &quot;-&quot;??_);_(@_)"/>
    <numFmt numFmtId="187" formatCode="0000"/>
    <numFmt numFmtId="188" formatCode="\$#,##0\ ;\(\$#,##0\)"/>
    <numFmt numFmtId="189" formatCode="#,##0_);;&quot;- &quot;_);@_)\ "/>
    <numFmt numFmtId="190" formatCode="_(General"/>
    <numFmt numFmtId="191" formatCode="mmmm\ d\,\ yyyy"/>
    <numFmt numFmtId="192" formatCode="&quot; &quot;General"/>
    <numFmt numFmtId="193" formatCode="[$-10409]#,##0.00000000000000;\(#,##0.00000000000000\)"/>
    <numFmt numFmtId="194" formatCode="[$-10409]#,##0;\(#,##0\)"/>
    <numFmt numFmtId="195" formatCode="[$-F800]dddd\,\ mmmm\ dd\,\ yyyy"/>
    <numFmt numFmtId="196" formatCode="&quot;£&quot;#,##0.0000;[Red]\-&quot;£&quot;#,##0.0000"/>
    <numFmt numFmtId="197" formatCode="0.000"/>
    <numFmt numFmtId="198" formatCode="#,##0.0_-;\(#,##0.0\);_-* &quot;-&quot;??_-"/>
    <numFmt numFmtId="199" formatCode="&quot;to &quot;0.0000;&quot;to &quot;\-0.0000;&quot;to 0&quot;"/>
    <numFmt numFmtId="200" formatCode="#,##0;\-#,##0;\-"/>
    <numFmt numFmtId="201" formatCode="#\ ##0"/>
    <numFmt numFmtId="202" formatCode="[&lt;0.0001]&quot;&lt;0.0001&quot;;0.0000"/>
    <numFmt numFmtId="203" formatCode="#,##0.0,,;\-#,##0.0,,;\-"/>
    <numFmt numFmtId="204" formatCode="#,##0,;\-#,##0,;\-"/>
    <numFmt numFmtId="205" formatCode="0.0%;\-0.0%;\-"/>
    <numFmt numFmtId="206" formatCode="#,##0.0,,;\-#,##0.0,,"/>
    <numFmt numFmtId="207" formatCode="#,##0,;\-#,##0,"/>
    <numFmt numFmtId="208" formatCode="0.0%;\-0.0%"/>
    <numFmt numFmtId="209" formatCode="[$-10409]#,##0.0;\(#,##0.0\)"/>
    <numFmt numFmtId="210" formatCode="###0%"/>
  </numFmts>
  <fonts count="337">
    <font>
      <sz val="11"/>
      <color theme="1"/>
      <name val="Calibri"/>
      <family val="2"/>
      <scheme val="minor"/>
    </font>
    <font>
      <b/>
      <sz val="14"/>
      <color indexed="8"/>
      <name val="Arial"/>
      <family val="2"/>
    </font>
    <font>
      <b/>
      <sz val="10"/>
      <color theme="1"/>
      <name val="Arial"/>
      <family val="2"/>
    </font>
    <font>
      <b/>
      <sz val="11"/>
      <color theme="1"/>
      <name val="Arial"/>
      <family val="2"/>
    </font>
    <font>
      <b/>
      <sz val="11"/>
      <color rgb="FF000000"/>
      <name val="Arial"/>
      <family val="2"/>
    </font>
    <font>
      <sz val="11"/>
      <color theme="1"/>
      <name val="Arial"/>
      <family val="2"/>
    </font>
    <font>
      <i/>
      <strike/>
      <sz val="8"/>
      <color theme="1"/>
      <name val="Arial"/>
      <family val="2"/>
    </font>
    <font>
      <i/>
      <strike/>
      <sz val="8"/>
      <color rgb="FF000000"/>
      <name val="Arial"/>
      <family val="2"/>
    </font>
    <font>
      <u/>
      <sz val="11"/>
      <color theme="10"/>
      <name val="Calibri"/>
      <family val="2"/>
    </font>
    <font>
      <sz val="11"/>
      <name val="Calibri"/>
      <family val="2"/>
      <scheme val="minor"/>
    </font>
    <font>
      <sz val="10"/>
      <name val="Arial"/>
      <family val="2"/>
    </font>
    <font>
      <sz val="11"/>
      <color theme="4" tint="-0.249977111117893"/>
      <name val="Calibri"/>
      <family val="2"/>
      <scheme val="minor"/>
    </font>
    <font>
      <sz val="10"/>
      <color rgb="FF000000"/>
      <name val="Arial"/>
      <family val="2"/>
    </font>
    <font>
      <sz val="10"/>
      <color theme="4" tint="-0.249977111117893"/>
      <name val="Arial"/>
      <family val="2"/>
    </font>
    <font>
      <sz val="11"/>
      <color theme="1"/>
      <name val="Wingdings"/>
      <charset val="2"/>
    </font>
    <font>
      <sz val="11"/>
      <color theme="1"/>
      <name val="Calibri"/>
      <family val="2"/>
      <scheme val="minor"/>
    </font>
    <font>
      <sz val="11"/>
      <color theme="0"/>
      <name val="Calibri"/>
      <family val="2"/>
      <scheme val="minor"/>
    </font>
    <font>
      <sz val="9"/>
      <name val="Calibri"/>
      <family val="2"/>
    </font>
    <font>
      <u/>
      <sz val="11"/>
      <color theme="10"/>
      <name val="Calibri"/>
      <family val="2"/>
      <scheme val="minor"/>
    </font>
    <font>
      <sz val="10"/>
      <color theme="1"/>
      <name val="Calibri"/>
      <family val="2"/>
      <scheme val="minor"/>
    </font>
    <font>
      <sz val="10"/>
      <color theme="1"/>
      <name val="Arial"/>
      <family val="2"/>
    </font>
    <font>
      <b/>
      <sz val="11"/>
      <color theme="1"/>
      <name val="Calibri"/>
      <family val="2"/>
      <scheme val="minor"/>
    </font>
    <font>
      <b/>
      <sz val="14"/>
      <name val="Arial"/>
      <family val="2"/>
    </font>
    <font>
      <b/>
      <sz val="10"/>
      <name val="Arial"/>
      <family val="2"/>
    </font>
    <font>
      <u/>
      <sz val="10"/>
      <color indexed="12"/>
      <name val="MS Sans Serif"/>
      <family val="2"/>
    </font>
    <font>
      <u/>
      <sz val="10"/>
      <color indexed="12"/>
      <name val="Arial"/>
      <family val="2"/>
    </font>
    <font>
      <sz val="9"/>
      <name val="Arial"/>
      <family val="2"/>
    </font>
    <font>
      <b/>
      <sz val="9"/>
      <name val="Arial"/>
      <family val="2"/>
    </font>
    <font>
      <u/>
      <sz val="11"/>
      <color rgb="FF0066AA"/>
      <name val="Calibri"/>
      <family val="2"/>
      <scheme val="minor"/>
    </font>
    <font>
      <u/>
      <sz val="10"/>
      <color rgb="FF0066AA"/>
      <name val="Arial"/>
      <family val="2"/>
    </font>
    <font>
      <sz val="10"/>
      <name val="MS Sans Serif"/>
      <family val="2"/>
    </font>
    <font>
      <u/>
      <sz val="9"/>
      <color indexed="12"/>
      <name val="Arial"/>
      <family val="2"/>
    </font>
    <font>
      <b/>
      <vertAlign val="superscript"/>
      <sz val="10"/>
      <name val="Arial"/>
      <family val="2"/>
    </font>
    <font>
      <b/>
      <sz val="11"/>
      <name val="Arial"/>
      <family val="2"/>
    </font>
    <font>
      <sz val="9"/>
      <color theme="1"/>
      <name val="Arial"/>
      <family val="2"/>
    </font>
    <font>
      <b/>
      <sz val="10"/>
      <color theme="1"/>
      <name val="Calibri"/>
      <family val="2"/>
      <scheme val="minor"/>
    </font>
    <font>
      <sz val="12"/>
      <name val="Arial"/>
      <family val="2"/>
    </font>
    <font>
      <u/>
      <sz val="9.35"/>
      <color theme="10"/>
      <name val="Calibri"/>
      <family val="2"/>
    </font>
    <font>
      <sz val="12"/>
      <color theme="1"/>
      <name val="Arial"/>
      <family val="2"/>
    </font>
    <font>
      <sz val="11"/>
      <color indexed="8"/>
      <name val="Calibri"/>
      <family val="2"/>
      <scheme val="minor"/>
    </font>
    <font>
      <sz val="10"/>
      <name val="Arial"/>
      <family val="2"/>
    </font>
    <font>
      <b/>
      <sz val="9"/>
      <color indexed="8"/>
      <name val="Arial Bold"/>
    </font>
    <font>
      <sz val="11"/>
      <color rgb="FFFF0000"/>
      <name val="Calibri"/>
      <family val="2"/>
      <scheme val="minor"/>
    </font>
    <font>
      <b/>
      <sz val="11"/>
      <color rgb="FFFF0000"/>
      <name val="Calibri"/>
      <family val="2"/>
      <scheme val="minor"/>
    </font>
    <font>
      <sz val="11"/>
      <name val="Calibri"/>
      <family val="2"/>
    </font>
    <font>
      <sz val="11"/>
      <name val="Foundry Form Sans"/>
    </font>
    <font>
      <sz val="10"/>
      <name val="Foundry Form Sans"/>
    </font>
    <font>
      <b/>
      <sz val="11"/>
      <name val="Foundry Form Sans"/>
    </font>
    <font>
      <i/>
      <sz val="11"/>
      <color theme="1"/>
      <name val="Calibri"/>
      <family val="2"/>
      <scheme val="minor"/>
    </font>
    <font>
      <vertAlign val="superscript"/>
      <sz val="10"/>
      <name val="Arial"/>
      <family val="2"/>
    </font>
    <font>
      <sz val="8"/>
      <name val="Arial"/>
      <family val="2"/>
    </font>
    <font>
      <b/>
      <sz val="8"/>
      <name val="Arial"/>
      <family val="2"/>
    </font>
    <font>
      <b/>
      <vertAlign val="superscript"/>
      <sz val="8"/>
      <name val="Arial"/>
      <family val="2"/>
    </font>
    <font>
      <vertAlign val="superscript"/>
      <sz val="8"/>
      <name val="Arial"/>
      <family val="2"/>
      <charset val="238"/>
    </font>
    <font>
      <sz val="10"/>
      <name val="Arial"/>
      <family val="2"/>
    </font>
    <font>
      <i/>
      <sz val="8"/>
      <name val="Arial"/>
      <family val="2"/>
    </font>
    <font>
      <sz val="8"/>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vertAlign val="superscript"/>
      <sz val="9"/>
      <name val="Arial"/>
      <family val="2"/>
    </font>
    <font>
      <vertAlign val="superscript"/>
      <sz val="8"/>
      <name val="Arial"/>
      <family val="2"/>
    </font>
    <font>
      <b/>
      <sz val="10"/>
      <color indexed="10"/>
      <name val="Arial"/>
      <family val="2"/>
    </font>
    <font>
      <sz val="8"/>
      <name val="Arial Narrow"/>
      <family val="2"/>
    </font>
    <font>
      <b/>
      <sz val="8"/>
      <color rgb="FFFF0000"/>
      <name val="Arial"/>
      <family val="2"/>
    </font>
    <font>
      <u/>
      <sz val="12"/>
      <color theme="10"/>
      <name val="Arial"/>
      <family val="2"/>
    </font>
    <font>
      <u/>
      <sz val="8"/>
      <color indexed="12"/>
      <name val="Arial"/>
      <family val="2"/>
    </font>
    <font>
      <b/>
      <sz val="10"/>
      <color rgb="FFFF0000"/>
      <name val="Arial"/>
      <family val="2"/>
    </font>
    <font>
      <sz val="16"/>
      <color theme="5" tint="-0.249977111117893"/>
      <name val="Calibri"/>
      <family val="2"/>
      <scheme val="minor"/>
    </font>
    <font>
      <sz val="18"/>
      <color theme="5" tint="-0.249977111117893"/>
      <name val="Calibri"/>
      <family val="2"/>
      <scheme val="minor"/>
    </font>
    <font>
      <sz val="11"/>
      <color rgb="FF006100"/>
      <name val="Calibri"/>
      <family val="2"/>
      <scheme val="minor"/>
    </font>
    <font>
      <u/>
      <sz val="8.5"/>
      <color indexed="12"/>
      <name val="Arial"/>
      <family val="2"/>
    </font>
    <font>
      <sz val="10"/>
      <color indexed="8"/>
      <name val="Arial"/>
      <family val="2"/>
    </font>
    <font>
      <u/>
      <sz val="9"/>
      <color theme="10"/>
      <name val="Arial"/>
      <family val="2"/>
    </font>
    <font>
      <sz val="11"/>
      <color indexed="8"/>
      <name val="Calibri"/>
      <family val="2"/>
    </font>
    <font>
      <sz val="11"/>
      <color indexed="8"/>
      <name val="Arial"/>
      <family val="2"/>
    </font>
    <font>
      <b/>
      <sz val="10"/>
      <color rgb="FF000000"/>
      <name val="Arial"/>
      <family val="2"/>
    </font>
    <font>
      <b/>
      <sz val="10"/>
      <color indexed="8"/>
      <name val="Arial"/>
      <family val="2"/>
    </font>
    <font>
      <sz val="11"/>
      <color rgb="FF000000"/>
      <name val="Calibri"/>
      <family val="2"/>
      <scheme val="minor"/>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b/>
      <sz val="18"/>
      <color indexed="8"/>
      <name val="Cambria"/>
      <family val="1"/>
    </font>
    <font>
      <b/>
      <sz val="9"/>
      <name val="Times New Roman"/>
      <family val="1"/>
    </font>
    <font>
      <sz val="11"/>
      <color indexed="10"/>
      <name val="Calibri"/>
      <family val="2"/>
    </font>
    <font>
      <u/>
      <sz val="12"/>
      <color indexed="12"/>
      <name val="Arial"/>
      <family val="2"/>
    </font>
    <font>
      <sz val="11"/>
      <name val="Arial"/>
      <family val="2"/>
    </font>
    <font>
      <b/>
      <sz val="12"/>
      <color theme="1"/>
      <name val="Calibri"/>
      <family val="2"/>
      <scheme val="minor"/>
    </font>
    <font>
      <b/>
      <vertAlign val="superscript"/>
      <sz val="12"/>
      <color indexed="8"/>
      <name val="Calibri"/>
      <family val="2"/>
    </font>
    <font>
      <b/>
      <sz val="12"/>
      <color indexed="8"/>
      <name val="Calibri"/>
      <family val="2"/>
    </font>
    <font>
      <b/>
      <vertAlign val="superscript"/>
      <sz val="11"/>
      <color indexed="8"/>
      <name val="Calibri"/>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sz val="12"/>
      <color rgb="FF0061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Helvetica"/>
    </font>
    <font>
      <b/>
      <sz val="12"/>
      <color rgb="FF3F3F3F"/>
      <name val="Arial"/>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2"/>
      <color rgb="FFFF0000"/>
      <name val="Arial"/>
      <family val="2"/>
    </font>
    <font>
      <sz val="11"/>
      <color rgb="FFFF0000"/>
      <name val="Calibri"/>
      <family val="2"/>
    </font>
    <font>
      <b/>
      <sz val="12"/>
      <name val="Arial"/>
      <family val="2"/>
    </font>
    <font>
      <b/>
      <u/>
      <sz val="12"/>
      <name val="Arial"/>
      <family val="2"/>
    </font>
    <font>
      <i/>
      <sz val="10"/>
      <name val="Arial"/>
      <family val="2"/>
    </font>
    <font>
      <b/>
      <u/>
      <sz val="10"/>
      <name val="Arial"/>
      <family val="2"/>
    </font>
    <font>
      <b/>
      <sz val="14"/>
      <color theme="1"/>
      <name val="Calibri"/>
      <family val="2"/>
      <scheme val="minor"/>
    </font>
    <font>
      <sz val="10"/>
      <name val="Arial"/>
      <family val="2"/>
    </font>
    <font>
      <sz val="14"/>
      <name val="Arial"/>
      <family val="2"/>
    </font>
    <font>
      <i/>
      <sz val="9"/>
      <name val="Arial"/>
      <family val="2"/>
    </font>
    <font>
      <b/>
      <sz val="11"/>
      <name val="Calibri"/>
      <family val="2"/>
    </font>
    <font>
      <sz val="10"/>
      <color rgb="FF000000"/>
      <name val="Courier"/>
      <family val="3"/>
    </font>
    <font>
      <vertAlign val="superscript"/>
      <sz val="10"/>
      <color rgb="FF000000"/>
      <name val="Arial"/>
      <family val="2"/>
    </font>
    <font>
      <b/>
      <vertAlign val="superscript"/>
      <sz val="10"/>
      <color rgb="FF000000"/>
      <name val="Arial"/>
      <family val="2"/>
    </font>
    <font>
      <sz val="10"/>
      <name val="Arial"/>
      <family val="2"/>
    </font>
    <font>
      <b/>
      <sz val="11"/>
      <color rgb="FF000000"/>
      <name val="Calibri"/>
      <family val="2"/>
      <scheme val="minor"/>
    </font>
    <font>
      <b/>
      <sz val="9"/>
      <color rgb="FFFF0000"/>
      <name val="Arial"/>
      <family val="2"/>
    </font>
    <font>
      <vertAlign val="superscript"/>
      <sz val="9"/>
      <name val="Arial"/>
      <family val="2"/>
    </font>
    <font>
      <b/>
      <sz val="9"/>
      <color theme="0"/>
      <name val="Arial"/>
      <family val="2"/>
    </font>
    <font>
      <sz val="11"/>
      <color rgb="FF353D42"/>
      <name val="Arial"/>
      <family val="2"/>
    </font>
    <font>
      <b/>
      <sz val="11"/>
      <color rgb="FF353D42"/>
      <name val="Arial"/>
      <family val="2"/>
    </font>
    <font>
      <b/>
      <sz val="11"/>
      <color rgb="FF9E0059"/>
      <name val="Arial"/>
      <family val="2"/>
    </font>
    <font>
      <sz val="11"/>
      <color rgb="FFFF0000"/>
      <name val="Arial"/>
      <family val="2"/>
    </font>
    <font>
      <b/>
      <vertAlign val="superscript"/>
      <sz val="12"/>
      <name val="Arial"/>
      <family val="2"/>
    </font>
    <font>
      <b/>
      <sz val="10"/>
      <color indexed="44"/>
      <name val="Arial"/>
      <family val="2"/>
    </font>
    <font>
      <b/>
      <sz val="12"/>
      <name val="Arial"/>
      <family val="2"/>
    </font>
    <font>
      <sz val="10"/>
      <name val="Arial"/>
      <family val="2"/>
    </font>
    <font>
      <b/>
      <sz val="10"/>
      <name val="Arial"/>
      <family val="2"/>
    </font>
    <font>
      <sz val="9"/>
      <color indexed="8"/>
      <name val="Arial"/>
      <family val="2"/>
    </font>
    <font>
      <u/>
      <sz val="10"/>
      <color theme="10"/>
      <name val="Arial"/>
      <family val="2"/>
    </font>
    <font>
      <sz val="11"/>
      <color theme="1"/>
      <name val="Foundry Form Sans"/>
    </font>
    <font>
      <u/>
      <sz val="11"/>
      <color rgb="FF0000F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name val="Times New Roman"/>
      <family val="1"/>
    </font>
    <font>
      <sz val="11"/>
      <name val="lr oSVbN"/>
      <charset val="128"/>
    </font>
    <font>
      <sz val="12"/>
      <name val="CG Times"/>
      <family val="1"/>
    </font>
    <font>
      <sz val="9"/>
      <name val="Tms Rmn"/>
    </font>
    <font>
      <sz val="10"/>
      <name val="Helv"/>
    </font>
    <font>
      <sz val="12"/>
      <name val="Helv"/>
    </font>
    <font>
      <b/>
      <sz val="15"/>
      <color indexed="62"/>
      <name val="Calibri"/>
      <family val="2"/>
    </font>
    <font>
      <b/>
      <sz val="13"/>
      <color indexed="62"/>
      <name val="Calibri"/>
      <family val="2"/>
    </font>
    <font>
      <b/>
      <sz val="11"/>
      <color indexed="62"/>
      <name val="Calibri"/>
      <family val="2"/>
    </font>
    <font>
      <b/>
      <sz val="18"/>
      <name val="Arial"/>
      <family val="2"/>
    </font>
    <font>
      <u/>
      <sz val="12"/>
      <color indexed="12"/>
      <name val="CG Times"/>
      <family val="1"/>
    </font>
    <font>
      <u/>
      <sz val="10"/>
      <color indexed="30"/>
      <name val="Arial"/>
      <family val="2"/>
    </font>
    <font>
      <u/>
      <sz val="7.5"/>
      <color indexed="12"/>
      <name val="Arial"/>
      <family val="2"/>
    </font>
    <font>
      <u/>
      <sz val="7"/>
      <color indexed="12"/>
      <name val="Arial"/>
      <family val="2"/>
    </font>
    <font>
      <sz val="11"/>
      <name val="Times New Roman"/>
      <family val="1"/>
    </font>
    <font>
      <sz val="10"/>
      <name val="Times New Roman"/>
      <family val="1"/>
    </font>
    <font>
      <sz val="10"/>
      <color indexed="64"/>
      <name val="Arial"/>
      <family val="2"/>
    </font>
    <font>
      <sz val="10"/>
      <name val="Tahoma"/>
      <family val="2"/>
    </font>
    <font>
      <sz val="10"/>
      <name val="Times"/>
      <family val="1"/>
    </font>
    <font>
      <sz val="10"/>
      <name val="Times"/>
    </font>
    <font>
      <sz val="11"/>
      <name val="ＭＳ 明朝"/>
      <family val="1"/>
      <charset val="128"/>
    </font>
    <font>
      <b/>
      <sz val="14"/>
      <name val="Times New Roman"/>
      <family val="1"/>
    </font>
    <font>
      <b/>
      <sz val="18"/>
      <color indexed="62"/>
      <name val="Cambria"/>
      <family val="2"/>
    </font>
    <font>
      <sz val="11"/>
      <name val="ＭＳ Ｐゴシック"/>
      <family val="3"/>
      <charset val="128"/>
    </font>
    <font>
      <sz val="10"/>
      <name val="Verdana"/>
      <family val="2"/>
    </font>
    <font>
      <sz val="10"/>
      <name val="Courier"/>
      <family val="3"/>
    </font>
    <font>
      <sz val="10"/>
      <color indexed="8"/>
      <name val="Verdana"/>
      <family val="2"/>
    </font>
    <font>
      <b/>
      <sz val="11"/>
      <name val="Times New Roman"/>
      <family val="1"/>
    </font>
    <font>
      <b/>
      <sz val="12"/>
      <name val="Times New Roman"/>
      <family val="1"/>
    </font>
    <font>
      <sz val="9"/>
      <name val="Geneva"/>
    </font>
    <font>
      <u/>
      <sz val="10"/>
      <color indexed="12"/>
      <name val="Verdana"/>
      <family val="2"/>
    </font>
    <font>
      <shadow/>
      <sz val="10"/>
      <name val="Times New Roman"/>
      <family val="1"/>
    </font>
    <font>
      <sz val="12"/>
      <name val="CG Times"/>
    </font>
    <font>
      <u/>
      <sz val="12"/>
      <color indexed="12"/>
      <name val="CG Times"/>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sz val="12"/>
      <color theme="1"/>
      <name val="Calibri"/>
      <family val="2"/>
      <scheme val="minor"/>
    </font>
    <font>
      <sz val="11"/>
      <color theme="4" tint="-0.499984740745262"/>
      <name val="Calibri"/>
      <family val="2"/>
      <scheme val="minor"/>
    </font>
    <font>
      <i/>
      <sz val="10"/>
      <color rgb="FF7F7F7F"/>
      <name val="Calibri"/>
      <family val="2"/>
      <scheme val="minor"/>
    </font>
    <font>
      <sz val="10"/>
      <color rgb="FF006100"/>
      <name val="Calibri"/>
      <family val="2"/>
      <scheme val="minor"/>
    </font>
    <font>
      <u/>
      <sz val="10"/>
      <color theme="10"/>
      <name val="Times"/>
      <family val="1"/>
    </font>
    <font>
      <u/>
      <sz val="10"/>
      <color theme="10"/>
      <name val="Verdana"/>
      <family val="2"/>
    </font>
    <font>
      <sz val="11"/>
      <color rgb="FFFFFFFF"/>
      <name val="Calibri"/>
      <family val="2"/>
      <scheme val="minor"/>
    </font>
    <font>
      <sz val="10"/>
      <color rgb="FF3F3F76"/>
      <name val="Calibri"/>
      <family val="2"/>
      <scheme val="minor"/>
    </font>
    <font>
      <sz val="11"/>
      <color rgb="FF660066"/>
      <name val="Calibri"/>
      <family val="2"/>
      <scheme val="minor"/>
    </font>
    <font>
      <sz val="10"/>
      <color rgb="FFFA7D00"/>
      <name val="Calibri"/>
      <family val="2"/>
      <scheme val="minor"/>
    </font>
    <font>
      <i/>
      <sz val="11"/>
      <color rgb="FF660033"/>
      <name val="Calibri"/>
      <family val="2"/>
      <scheme val="minor"/>
    </font>
    <font>
      <sz val="10"/>
      <color rgb="FF9C6500"/>
      <name val="Calibri"/>
      <family val="2"/>
      <scheme val="minor"/>
    </font>
    <font>
      <sz val="10"/>
      <color theme="1"/>
      <name val="Verdana"/>
      <family val="2"/>
    </font>
    <font>
      <sz val="10"/>
      <color theme="1"/>
      <name val="Tahoma"/>
      <family val="2"/>
    </font>
    <font>
      <b/>
      <sz val="10"/>
      <color rgb="FF3F3F3F"/>
      <name val="Calibri"/>
      <family val="2"/>
      <scheme val="minor"/>
    </font>
    <font>
      <sz val="11"/>
      <color theme="9" tint="-0.499984740745262"/>
      <name val="Calibri"/>
      <family val="2"/>
      <scheme val="minor"/>
    </font>
    <font>
      <sz val="10"/>
      <color rgb="FF006600"/>
      <name val="Calibri"/>
      <family val="2"/>
      <scheme val="minor"/>
    </font>
    <font>
      <sz val="10"/>
      <color rgb="FFFF0000"/>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7"/>
      <name val="Arial"/>
      <family val="2"/>
    </font>
    <font>
      <b/>
      <i/>
      <sz val="12"/>
      <name val="Arial"/>
      <family val="2"/>
    </font>
    <font>
      <sz val="8"/>
      <color rgb="FFFF0000"/>
      <name val="Arial"/>
      <family val="2"/>
    </font>
    <font>
      <sz val="8"/>
      <color theme="1"/>
      <name val="Arial"/>
      <family val="2"/>
    </font>
    <font>
      <u/>
      <sz val="11"/>
      <color theme="10"/>
      <name val="Arial"/>
      <family val="2"/>
    </font>
    <font>
      <i/>
      <sz val="10"/>
      <color theme="1"/>
      <name val="Arial"/>
      <family val="2"/>
    </font>
    <font>
      <b/>
      <sz val="16"/>
      <color theme="1"/>
      <name val="Calibri"/>
      <family val="2"/>
      <scheme val="minor"/>
    </font>
    <font>
      <sz val="11"/>
      <color rgb="FF9C6500"/>
      <name val="Calibri"/>
      <family val="2"/>
      <scheme val="minor"/>
    </font>
    <font>
      <b/>
      <sz val="18"/>
      <color theme="3"/>
      <name val="Calibri Light"/>
      <family val="2"/>
      <scheme val="major"/>
    </font>
    <font>
      <b/>
      <sz val="14"/>
      <name val="Calibri"/>
      <family val="2"/>
      <scheme val="minor"/>
    </font>
    <font>
      <b/>
      <sz val="16"/>
      <name val="Calibri"/>
      <family val="2"/>
      <scheme val="minor"/>
    </font>
    <font>
      <sz val="11"/>
      <color theme="2" tint="-0.89999084444715716"/>
      <name val="Arial"/>
      <family val="2"/>
    </font>
    <font>
      <sz val="11"/>
      <color theme="2" tint="-0.749992370372631"/>
      <name val="Arial"/>
      <family val="2"/>
    </font>
    <font>
      <sz val="10"/>
      <name val="Arial"/>
      <family val="2"/>
    </font>
    <font>
      <b/>
      <sz val="8"/>
      <color theme="1"/>
      <name val="Arial"/>
      <family val="2"/>
    </font>
    <font>
      <sz val="9"/>
      <color rgb="FFFF0000"/>
      <name val="Arial"/>
      <family val="2"/>
    </font>
    <font>
      <u/>
      <sz val="9"/>
      <name val="Arial"/>
      <family val="2"/>
    </font>
    <font>
      <b/>
      <sz val="11"/>
      <name val="Calibri"/>
      <family val="2"/>
      <scheme val="minor"/>
    </font>
    <font>
      <sz val="9"/>
      <color indexed="8"/>
      <name val="Arial"/>
      <family val="2"/>
    </font>
    <font>
      <b/>
      <sz val="9"/>
      <color theme="1"/>
      <name val="Calibri"/>
      <family val="2"/>
      <scheme val="minor"/>
    </font>
    <font>
      <sz val="9"/>
      <color theme="1"/>
      <name val="Calibri"/>
      <family val="2"/>
      <scheme val="minor"/>
    </font>
    <font>
      <sz val="12"/>
      <name val="Arial"/>
      <family val="2"/>
    </font>
    <font>
      <b/>
      <sz val="10"/>
      <color indexed="18"/>
      <name val="Arial"/>
      <family val="2"/>
    </font>
    <font>
      <sz val="10"/>
      <name val="System"/>
      <family val="2"/>
    </font>
    <font>
      <b/>
      <sz val="11"/>
      <color indexed="55"/>
      <name val="Arial"/>
      <family val="2"/>
    </font>
    <font>
      <sz val="11"/>
      <color indexed="10"/>
      <name val="Arial"/>
      <family val="2"/>
    </font>
    <font>
      <i/>
      <sz val="8"/>
      <name val="Times New Roman"/>
      <family val="1"/>
    </font>
    <font>
      <b/>
      <sz val="9"/>
      <color indexed="18"/>
      <name val="Arial"/>
      <family val="2"/>
    </font>
    <font>
      <b/>
      <sz val="9"/>
      <color indexed="8"/>
      <name val="Arial"/>
      <family val="2"/>
    </font>
    <font>
      <b/>
      <sz val="12"/>
      <color indexed="12"/>
      <name val="Arial"/>
      <family val="2"/>
    </font>
    <font>
      <b/>
      <i/>
      <sz val="10"/>
      <name val="Arial"/>
      <family val="2"/>
    </font>
    <font>
      <u/>
      <sz val="10"/>
      <color indexed="12"/>
      <name val="System"/>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6"/>
      <color indexed="23"/>
      <name val="Arial"/>
      <family val="2"/>
    </font>
    <font>
      <sz val="10"/>
      <color indexed="10"/>
      <name val="Arial"/>
      <family val="2"/>
    </font>
    <font>
      <b/>
      <sz val="10"/>
      <name val="Tahoma"/>
      <family val="2"/>
    </font>
    <font>
      <i/>
      <sz val="7"/>
      <name val="Arial"/>
      <family val="2"/>
    </font>
    <font>
      <b/>
      <sz val="8"/>
      <color indexed="12"/>
      <name val="Arial"/>
      <family val="2"/>
    </font>
    <font>
      <i/>
      <sz val="8"/>
      <color indexed="12"/>
      <name val="Arial"/>
      <family val="2"/>
    </font>
    <font>
      <sz val="10"/>
      <name val="Arial"/>
      <family val="2"/>
    </font>
    <font>
      <sz val="10"/>
      <name val="Calibri"/>
      <family val="2"/>
      <scheme val="minor"/>
    </font>
    <font>
      <sz val="10"/>
      <color theme="1"/>
      <name val="Arial"/>
      <family val="2"/>
    </font>
    <font>
      <b/>
      <sz val="12"/>
      <name val="Arial"/>
      <family val="2"/>
    </font>
    <font>
      <b/>
      <sz val="10"/>
      <name val="Arial"/>
      <family val="2"/>
    </font>
    <font>
      <i/>
      <sz val="11"/>
      <color theme="0" tint="-0.499984740745262"/>
      <name val="Calibri"/>
      <family val="2"/>
      <scheme val="minor"/>
    </font>
    <font>
      <b/>
      <i/>
      <sz val="10"/>
      <color rgb="FF000000"/>
      <name val="Arial"/>
      <family val="2"/>
    </font>
    <font>
      <b/>
      <sz val="12"/>
      <color theme="0"/>
      <name val="Arial"/>
      <family val="2"/>
    </font>
    <font>
      <b/>
      <vertAlign val="superscript"/>
      <sz val="12"/>
      <color theme="0"/>
      <name val="Arial"/>
      <family val="2"/>
    </font>
    <font>
      <b/>
      <i/>
      <sz val="12"/>
      <color theme="0"/>
      <name val="Arial"/>
      <family val="2"/>
    </font>
    <font>
      <vertAlign val="superscript"/>
      <sz val="10"/>
      <color theme="1"/>
      <name val="Arial"/>
      <family val="2"/>
    </font>
    <font>
      <b/>
      <sz val="12"/>
      <name val="Arial"/>
      <family val="2"/>
    </font>
    <font>
      <sz val="10"/>
      <name val="Arial"/>
      <family val="2"/>
    </font>
    <font>
      <b/>
      <sz val="10"/>
      <name val="Arial"/>
      <family val="2"/>
    </font>
    <font>
      <b/>
      <vertAlign val="superscript"/>
      <sz val="14"/>
      <color theme="1"/>
      <name val="Calibri"/>
      <family val="2"/>
      <scheme val="minor"/>
    </font>
    <font>
      <sz val="9"/>
      <color indexed="60"/>
      <name val="Arial"/>
      <family val="2"/>
    </font>
    <font>
      <sz val="9"/>
      <color indexed="60"/>
      <name val="Arial"/>
      <family val="2"/>
    </font>
    <font>
      <sz val="9"/>
      <color indexed="8"/>
      <name val="Arial"/>
      <family val="2"/>
    </font>
    <font>
      <b/>
      <sz val="11"/>
      <color theme="1"/>
      <name val="Foundry Form Sans"/>
    </font>
    <font>
      <sz val="11"/>
      <color theme="0" tint="-0.34998626667073579"/>
      <name val="Calibri"/>
      <family val="2"/>
      <scheme val="minor"/>
    </font>
    <font>
      <i/>
      <sz val="10"/>
      <color theme="1"/>
      <name val="Calibri"/>
      <family val="2"/>
      <scheme val="minor"/>
    </font>
    <font>
      <sz val="10"/>
      <name val="arial"/>
    </font>
    <font>
      <sz val="9"/>
      <color indexed="60"/>
      <name val="Arial"/>
    </font>
  </fonts>
  <fills count="16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lightGray">
        <fgColor theme="0"/>
        <bgColor rgb="FF66FFFF"/>
      </patternFill>
    </fill>
    <fill>
      <patternFill patternType="solid">
        <fgColor rgb="FF33CC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lightUp">
        <fgColor indexed="9"/>
        <bgColor indexed="27"/>
      </patternFill>
    </fill>
    <fill>
      <patternFill patternType="lightUp">
        <fgColor indexed="9"/>
        <bgColor indexed="26"/>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lightGray">
        <fgColor indexed="9"/>
        <bgColor theme="0"/>
      </patternFill>
    </fill>
    <fill>
      <patternFill patternType="solid">
        <fgColor rgb="FFFFE5F4"/>
        <bgColor indexed="64"/>
      </patternFill>
    </fill>
    <fill>
      <patternFill patternType="solid">
        <fgColor rgb="FFFFFFFF"/>
        <bgColor indexed="64"/>
      </patternFill>
    </fill>
    <fill>
      <patternFill patternType="solid">
        <fgColor rgb="FFF5F5F5"/>
        <bgColor indexed="64"/>
      </patternFill>
    </fill>
    <fill>
      <patternFill patternType="solid">
        <fgColor indexed="49"/>
        <bgColor indexed="64"/>
      </patternFill>
    </fill>
    <fill>
      <patternFill patternType="solid">
        <fgColor indexed="44"/>
        <bgColor indexed="64"/>
      </patternFill>
    </fill>
    <fill>
      <patternFill patternType="lightGray">
        <fgColor indexed="9"/>
        <bgColor indexed="15"/>
      </patternFill>
    </fill>
    <fill>
      <patternFill patternType="lightGray">
        <fgColor rgb="FFFFFFFF"/>
        <bgColor rgb="FF7FFFFF"/>
      </patternFill>
    </fill>
    <fill>
      <patternFill patternType="solid">
        <fgColor theme="1"/>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6"/>
      </patternFill>
    </fill>
    <fill>
      <patternFill patternType="solid">
        <fgColor indexed="54"/>
      </patternFill>
    </fill>
    <fill>
      <patternFill patternType="solid">
        <fgColor indexed="9"/>
      </patternFill>
    </fill>
    <fill>
      <patternFill patternType="solid">
        <fgColor indexed="8"/>
      </patternFill>
    </fill>
    <fill>
      <patternFill patternType="solid">
        <fgColor theme="4" tint="0.39994506668294322"/>
        <bgColor indexed="64"/>
      </patternFill>
    </fill>
    <fill>
      <patternFill patternType="solid">
        <fgColor rgb="FFCC99FF"/>
        <bgColor indexed="64"/>
      </patternFill>
    </fill>
    <fill>
      <patternFill patternType="solid">
        <fgColor rgb="FFFF99CC"/>
        <bgColor indexed="64"/>
      </patternFill>
    </fill>
    <fill>
      <patternFill patternType="solid">
        <fgColor rgb="FFFFD5D5"/>
        <bgColor indexed="64"/>
      </patternFill>
    </fill>
    <fill>
      <patternFill patternType="solid">
        <fgColor rgb="FFFEFCA4"/>
        <bgColor indexed="64"/>
      </patternFill>
    </fill>
    <fill>
      <patternFill patternType="solid">
        <fgColor rgb="FFCCFFCC"/>
        <bgColor indexed="64"/>
      </patternFill>
    </fill>
    <fill>
      <patternFill patternType="solid">
        <fgColor indexed="43"/>
        <bgColor indexed="64"/>
      </patternFill>
    </fill>
    <fill>
      <patternFill patternType="solid">
        <fgColor indexed="20"/>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FF0000"/>
        <bgColor indexed="64"/>
      </patternFill>
    </fill>
    <fill>
      <patternFill patternType="solid">
        <fgColor theme="8" tint="-0.249977111117893"/>
        <bgColor indexed="64"/>
      </patternFill>
    </fill>
    <fill>
      <patternFill patternType="solid">
        <fgColor rgb="FFFF9C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7C80"/>
        <bgColor indexed="64"/>
      </patternFill>
    </fill>
    <fill>
      <patternFill patternType="solid">
        <fgColor rgb="FFE3DAF2"/>
        <bgColor indexed="64"/>
      </patternFill>
    </fill>
  </fills>
  <borders count="2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right/>
      <top/>
      <bottom style="thin">
        <color rgb="FF000000"/>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9"/>
      </right>
      <top/>
      <bottom style="thin">
        <color indexed="64"/>
      </bottom>
      <diagonal/>
    </border>
    <border>
      <left style="medium">
        <color indexed="9"/>
      </left>
      <right style="medium">
        <color indexed="9"/>
      </right>
      <top/>
      <bottom style="thin">
        <color indexed="64"/>
      </bottom>
      <diagonal/>
    </border>
    <border>
      <left style="medium">
        <color indexed="9"/>
      </left>
      <right/>
      <top/>
      <bottom style="thin">
        <color indexed="64"/>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style="medium">
        <color theme="0"/>
      </right>
      <top/>
      <bottom style="thin">
        <color indexed="64"/>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thin">
        <color indexed="64"/>
      </top>
      <bottom/>
      <diagonal/>
    </border>
    <border>
      <left style="medium">
        <color indexed="9"/>
      </left>
      <right/>
      <top/>
      <bottom/>
      <diagonal/>
    </border>
    <border>
      <left style="medium">
        <color indexed="64"/>
      </left>
      <right style="medium">
        <color theme="0"/>
      </right>
      <top style="thin">
        <color indexed="64"/>
      </top>
      <bottom/>
      <diagonal/>
    </border>
    <border>
      <left/>
      <right style="medium">
        <color theme="0"/>
      </right>
      <top/>
      <bottom/>
      <diagonal/>
    </border>
    <border>
      <left style="medium">
        <color indexed="64"/>
      </left>
      <right/>
      <top/>
      <bottom/>
      <diagonal/>
    </border>
    <border>
      <left style="medium">
        <color indexed="9"/>
      </left>
      <right style="medium">
        <color theme="0"/>
      </right>
      <top/>
      <bottom/>
      <diagonal/>
    </border>
    <border>
      <left/>
      <right style="medium">
        <color indexed="9"/>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9"/>
      </left>
      <right style="medium">
        <color theme="0"/>
      </right>
      <top style="thin">
        <color indexed="64"/>
      </top>
      <bottom style="thin">
        <color indexed="64"/>
      </bottom>
      <diagonal/>
    </border>
    <border>
      <left style="medium">
        <color theme="0"/>
      </left>
      <right style="medium">
        <color theme="0"/>
      </right>
      <top style="thin">
        <color indexed="8"/>
      </top>
      <bottom style="thin">
        <color indexed="8"/>
      </bottom>
      <diagonal/>
    </border>
    <border>
      <left style="medium">
        <color theme="0"/>
      </left>
      <right style="medium">
        <color theme="0"/>
      </right>
      <top/>
      <bottom/>
      <diagonal/>
    </border>
    <border>
      <left/>
      <right/>
      <top style="medium">
        <color rgb="FF000000"/>
      </top>
      <bottom style="medium">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theme="0"/>
      </right>
      <top style="medium">
        <color indexed="64"/>
      </top>
      <bottom style="medium">
        <color indexed="64"/>
      </bottom>
      <diagonal/>
    </border>
    <border>
      <left style="medium">
        <color indexed="64"/>
      </left>
      <right/>
      <top/>
      <bottom style="thin">
        <color indexed="64"/>
      </bottom>
      <diagonal/>
    </border>
    <border>
      <left style="medium">
        <color theme="0"/>
      </left>
      <right style="medium">
        <color theme="0"/>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medium">
        <color indexed="64"/>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medium">
        <color theme="0"/>
      </left>
      <right style="medium">
        <color theme="0"/>
      </right>
      <top style="thin">
        <color indexed="64"/>
      </top>
      <bottom/>
      <diagonal/>
    </border>
    <border>
      <left style="medium">
        <color theme="0"/>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rgb="FF000000"/>
      </right>
      <top style="thin">
        <color rgb="FF000000"/>
      </top>
      <bottom/>
      <diagonal/>
    </border>
    <border>
      <left/>
      <right style="thin">
        <color indexed="8"/>
      </right>
      <top style="thin">
        <color indexed="8"/>
      </top>
      <bottom/>
      <diagonal/>
    </border>
    <border>
      <left/>
      <right style="thin">
        <color indexed="8"/>
      </right>
      <top/>
      <bottom style="thin">
        <color indexed="8"/>
      </bottom>
      <diagonal/>
    </border>
    <border>
      <left/>
      <right style="thin">
        <color rgb="FF000000"/>
      </right>
      <top/>
      <bottom style="thin">
        <color rgb="FF000000"/>
      </bottom>
      <diagonal/>
    </border>
    <border>
      <left/>
      <right style="thin">
        <color indexed="8"/>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medium">
        <color indexed="8"/>
      </top>
      <bottom style="medium">
        <color indexed="8"/>
      </bottom>
      <diagonal/>
    </border>
    <border>
      <left/>
      <right style="thin">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8"/>
      </left>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medium">
        <color rgb="FFC9C1C6"/>
      </left>
      <right style="medium">
        <color rgb="FFC9C1C6"/>
      </right>
      <top style="medium">
        <color rgb="FFC9C1C6"/>
      </top>
      <bottom style="medium">
        <color rgb="FFC9C1C6"/>
      </bottom>
      <diagonal/>
    </border>
    <border>
      <left style="medium">
        <color rgb="FFC9C1C6"/>
      </left>
      <right/>
      <top style="medium">
        <color rgb="FFC9C1C6"/>
      </top>
      <bottom style="medium">
        <color rgb="FFC9C1C6"/>
      </bottom>
      <diagonal/>
    </border>
    <border>
      <left/>
      <right/>
      <top style="medium">
        <color rgb="FFC9C1C6"/>
      </top>
      <bottom style="medium">
        <color rgb="FFC9C1C6"/>
      </bottom>
      <diagonal/>
    </border>
    <border>
      <left/>
      <right style="medium">
        <color rgb="FFC9C1C6"/>
      </right>
      <top style="medium">
        <color rgb="FFC9C1C6"/>
      </top>
      <bottom style="medium">
        <color rgb="FFC9C1C6"/>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A6A6A6"/>
      </right>
      <top/>
      <bottom style="medium">
        <color rgb="FFA6A6A6"/>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thin">
        <color indexed="64"/>
      </bottom>
      <diagonal/>
    </border>
    <border>
      <left style="thick">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1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style="dotted">
        <color indexed="64"/>
      </top>
      <bottom/>
      <diagonal/>
    </border>
    <border>
      <left/>
      <right style="thin">
        <color indexed="62"/>
      </right>
      <top/>
      <bottom/>
      <diagonal/>
    </border>
    <border>
      <left style="thin">
        <color indexed="62"/>
      </left>
      <right/>
      <top/>
      <bottom/>
      <diagonal/>
    </border>
    <border>
      <left/>
      <right/>
      <top style="thin">
        <color indexed="61"/>
      </top>
      <bottom style="thin">
        <color indexed="63"/>
      </bottom>
      <diagonal/>
    </border>
    <border>
      <left/>
      <right style="thin">
        <color indexed="62"/>
      </right>
      <top style="thin">
        <color indexed="61"/>
      </top>
      <bottom style="thin">
        <color indexed="63"/>
      </bottom>
      <diagonal/>
    </border>
    <border>
      <left/>
      <right/>
      <top style="thin">
        <color indexed="63"/>
      </top>
      <bottom style="thin">
        <color indexed="63"/>
      </bottom>
      <diagonal/>
    </border>
    <border>
      <left/>
      <right style="thin">
        <color indexed="62"/>
      </right>
      <top style="thin">
        <color indexed="63"/>
      </top>
      <bottom style="thin">
        <color indexed="63"/>
      </bottom>
      <diagonal/>
    </border>
    <border>
      <left/>
      <right/>
      <top style="thin">
        <color indexed="63"/>
      </top>
      <bottom style="thin">
        <color indexed="61"/>
      </bottom>
      <diagonal/>
    </border>
    <border>
      <left/>
      <right style="thin">
        <color indexed="62"/>
      </right>
      <top style="thin">
        <color indexed="63"/>
      </top>
      <bottom style="thin">
        <color indexed="61"/>
      </bottom>
      <diagonal/>
    </border>
    <border>
      <left style="thin">
        <color indexed="62"/>
      </left>
      <right style="thin">
        <color indexed="62"/>
      </right>
      <top/>
      <bottom/>
      <diagonal/>
    </border>
    <border>
      <left style="thin">
        <color indexed="62"/>
      </left>
      <right style="thin">
        <color indexed="62"/>
      </right>
      <top style="thin">
        <color indexed="61"/>
      </top>
      <bottom style="thin">
        <color indexed="63"/>
      </bottom>
      <diagonal/>
    </border>
    <border>
      <left style="thin">
        <color indexed="62"/>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1"/>
      </bottom>
      <diagonal/>
    </border>
    <border>
      <left/>
      <right style="medium">
        <color rgb="FFA6A6A6"/>
      </right>
      <top/>
      <bottom style="thick">
        <color rgb="FFA6A6A6"/>
      </bottom>
      <diagonal/>
    </border>
    <border>
      <left/>
      <right style="thick">
        <color rgb="FFA6A6A6"/>
      </right>
      <top/>
      <bottom style="thick">
        <color rgb="FFA6A6A6"/>
      </bottom>
      <diagonal/>
    </border>
    <border>
      <left/>
      <right style="thin">
        <color indexed="62"/>
      </right>
      <top/>
      <bottom style="thin">
        <color indexed="61"/>
      </bottom>
      <diagonal/>
    </border>
    <border>
      <left style="thin">
        <color indexed="62"/>
      </left>
      <right style="thin">
        <color indexed="62"/>
      </right>
      <top/>
      <bottom style="thin">
        <color indexed="61"/>
      </bottom>
      <diagonal/>
    </border>
    <border>
      <left style="thin">
        <color indexed="62"/>
      </left>
      <right/>
      <top/>
      <bottom style="thin">
        <color indexed="61"/>
      </bottom>
      <diagonal/>
    </border>
  </borders>
  <cellStyleXfs count="10866">
    <xf numFmtId="0" fontId="0" fillId="0" borderId="0"/>
    <xf numFmtId="0" fontId="8" fillId="0" borderId="0" applyNumberFormat="0" applyFill="0" applyBorder="0" applyAlignment="0" applyProtection="0">
      <alignment vertical="top"/>
      <protection locked="0"/>
    </xf>
    <xf numFmtId="0" fontId="12" fillId="0" borderId="0" applyNumberFormat="0" applyFont="0" applyBorder="0">
      <protection locked="0"/>
    </xf>
    <xf numFmtId="0" fontId="16"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0" fillId="0" borderId="0"/>
    <xf numFmtId="0" fontId="18" fillId="0" borderId="0" applyNumberFormat="0" applyFill="0" applyBorder="0" applyAlignment="0" applyProtection="0"/>
    <xf numFmtId="43" fontId="15" fillId="0" borderId="0" applyFont="0" applyFill="0" applyBorder="0" applyAlignment="0" applyProtection="0"/>
    <xf numFmtId="0" fontId="15" fillId="0" borderId="0"/>
    <xf numFmtId="0" fontId="10" fillId="0" borderId="0"/>
    <xf numFmtId="0" fontId="28" fillId="0" borderId="0" applyNumberFormat="0" applyFill="0" applyBorder="0" applyAlignment="0" applyProtection="0"/>
    <xf numFmtId="0" fontId="30" fillId="0" borderId="0"/>
    <xf numFmtId="43" fontId="1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xf numFmtId="9" fontId="10" fillId="0" borderId="0" applyFont="0" applyFill="0" applyBorder="0" applyAlignment="0" applyProtection="0"/>
    <xf numFmtId="0" fontId="37" fillId="0" borderId="0" applyNumberFormat="0" applyFill="0" applyBorder="0" applyAlignment="0" applyProtection="0">
      <alignment vertical="top"/>
      <protection locked="0"/>
    </xf>
    <xf numFmtId="0" fontId="15" fillId="0" borderId="0"/>
    <xf numFmtId="0" fontId="39" fillId="0" borderId="0"/>
    <xf numFmtId="0" fontId="40" fillId="0" borderId="0"/>
    <xf numFmtId="9" fontId="10"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54" fillId="0" borderId="0"/>
    <xf numFmtId="44" fontId="10" fillId="0" borderId="0" applyFont="0" applyFill="0" applyBorder="0" applyAlignment="0" applyProtection="0"/>
    <xf numFmtId="0" fontId="30" fillId="0" borderId="0"/>
    <xf numFmtId="0" fontId="54" fillId="0" borderId="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16" borderId="0" applyNumberFormat="0" applyBorder="0" applyAlignment="0" applyProtection="0"/>
    <xf numFmtId="0" fontId="57" fillId="19"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30" borderId="0" applyNumberFormat="0" applyBorder="0" applyAlignment="0" applyProtection="0"/>
    <xf numFmtId="0" fontId="59" fillId="14" borderId="0" applyNumberFormat="0" applyBorder="0" applyAlignment="0" applyProtection="0"/>
    <xf numFmtId="0" fontId="60" fillId="31" borderId="39" applyNumberFormat="0" applyAlignment="0" applyProtection="0"/>
    <xf numFmtId="0" fontId="61" fillId="32" borderId="40" applyNumberFormat="0" applyAlignment="0" applyProtection="0"/>
    <xf numFmtId="0" fontId="62" fillId="0" borderId="0" applyNumberFormat="0" applyFill="0" applyBorder="0" applyAlignment="0" applyProtection="0"/>
    <xf numFmtId="0" fontId="63" fillId="15" borderId="0" applyNumberFormat="0" applyBorder="0" applyAlignment="0" applyProtection="0"/>
    <xf numFmtId="0" fontId="64" fillId="0" borderId="41" applyNumberFormat="0" applyFill="0" applyAlignment="0" applyProtection="0"/>
    <xf numFmtId="0" fontId="65" fillId="0" borderId="42" applyNumberFormat="0" applyFill="0" applyAlignment="0" applyProtection="0"/>
    <xf numFmtId="0" fontId="66" fillId="0" borderId="43"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alignment vertical="top"/>
      <protection locked="0"/>
    </xf>
    <xf numFmtId="0" fontId="67" fillId="18" borderId="39" applyNumberFormat="0" applyAlignment="0" applyProtection="0"/>
    <xf numFmtId="0" fontId="68" fillId="0" borderId="44" applyNumberFormat="0" applyFill="0" applyAlignment="0" applyProtection="0"/>
    <xf numFmtId="0" fontId="69" fillId="33" borderId="0" applyNumberFormat="0" applyBorder="0" applyAlignment="0" applyProtection="0"/>
    <xf numFmtId="0" fontId="10" fillId="0" borderId="0"/>
    <xf numFmtId="0" fontId="10" fillId="34" borderId="45" applyNumberFormat="0" applyFont="0" applyAlignment="0" applyProtection="0"/>
    <xf numFmtId="0" fontId="70" fillId="31" borderId="46" applyNumberFormat="0" applyAlignment="0" applyProtection="0"/>
    <xf numFmtId="0" fontId="71" fillId="0" borderId="0" applyNumberFormat="0" applyFill="0" applyBorder="0" applyAlignment="0" applyProtection="0"/>
    <xf numFmtId="0" fontId="72" fillId="0" borderId="47" applyNumberFormat="0" applyFill="0" applyAlignment="0" applyProtection="0"/>
    <xf numFmtId="0" fontId="73" fillId="0" borderId="0" applyNumberFormat="0" applyFill="0" applyBorder="0" applyAlignment="0" applyProtection="0"/>
    <xf numFmtId="0" fontId="10" fillId="0" borderId="0"/>
    <xf numFmtId="0" fontId="5" fillId="0" borderId="0"/>
    <xf numFmtId="0" fontId="5" fillId="0" borderId="0"/>
    <xf numFmtId="43" fontId="10" fillId="0" borderId="0" applyFont="0" applyFill="0" applyBorder="0" applyAlignment="0" applyProtection="0"/>
    <xf numFmtId="0" fontId="5" fillId="0" borderId="0"/>
    <xf numFmtId="0" fontId="10" fillId="34" borderId="45" applyNumberFormat="0" applyFont="0" applyAlignment="0" applyProtection="0"/>
    <xf numFmtId="0" fontId="15" fillId="0" borderId="0"/>
    <xf numFmtId="0" fontId="38" fillId="0" borderId="0"/>
    <xf numFmtId="0" fontId="15" fillId="0" borderId="0"/>
    <xf numFmtId="0" fontId="15" fillId="0" borderId="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12" fillId="0" borderId="0" applyNumberFormat="0" applyFont="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16" borderId="0" applyNumberFormat="0" applyBorder="0" applyAlignment="0" applyProtection="0"/>
    <xf numFmtId="0" fontId="57" fillId="19"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30" borderId="0" applyNumberFormat="0" applyBorder="0" applyAlignment="0" applyProtection="0"/>
    <xf numFmtId="0" fontId="59" fillId="14" borderId="0" applyNumberFormat="0" applyBorder="0" applyAlignment="0" applyProtection="0"/>
    <xf numFmtId="0" fontId="61" fillId="32" borderId="40"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0" fontId="62" fillId="0" borderId="0" applyNumberFormat="0" applyFill="0" applyBorder="0" applyAlignment="0" applyProtection="0"/>
    <xf numFmtId="0" fontId="63" fillId="15" borderId="0" applyNumberFormat="0" applyBorder="0" applyAlignment="0" applyProtection="0"/>
    <xf numFmtId="0" fontId="64" fillId="0" borderId="41" applyNumberFormat="0" applyFill="0" applyAlignment="0" applyProtection="0"/>
    <xf numFmtId="0" fontId="65" fillId="0" borderId="42" applyNumberFormat="0" applyFill="0" applyAlignment="0" applyProtection="0"/>
    <xf numFmtId="0" fontId="66" fillId="0" borderId="43" applyNumberFormat="0" applyFill="0" applyAlignment="0" applyProtection="0"/>
    <xf numFmtId="0" fontId="66" fillId="0" borderId="0" applyNumberFormat="0" applyFill="0" applyBorder="0" applyAlignment="0" applyProtection="0"/>
    <xf numFmtId="0" fontId="79" fillId="0" borderId="0" applyNumberFormat="0" applyFill="0" applyBorder="0" applyAlignment="0" applyProtection="0"/>
    <xf numFmtId="0" fontId="68" fillId="0" borderId="44" applyNumberFormat="0" applyFill="0" applyAlignment="0" applyProtection="0"/>
    <xf numFmtId="0" fontId="69" fillId="33" borderId="0" applyNumberFormat="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0" fillId="34" borderId="45" applyNumberFormat="0" applyFont="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0" fillId="31" borderId="46" applyNumberFormat="0" applyAlignment="0" applyProtection="0"/>
    <xf numFmtId="43" fontId="10" fillId="0" borderId="0" applyFont="0" applyFill="0" applyBorder="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67" fillId="18"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60" fillId="31" borderId="39" applyNumberFormat="0" applyAlignment="0" applyProtection="0"/>
    <xf numFmtId="0" fontId="10" fillId="34" borderId="45" applyNumberFormat="0" applyFont="0" applyAlignment="0" applyProtection="0"/>
    <xf numFmtId="0" fontId="10" fillId="34" borderId="45" applyNumberFormat="0" applyFont="0" applyAlignment="0" applyProtection="0"/>
    <xf numFmtId="43" fontId="10" fillId="0" borderId="0" applyFont="0" applyFill="0" applyBorder="0" applyAlignment="0" applyProtection="0"/>
    <xf numFmtId="0" fontId="10" fillId="34" borderId="45" applyNumberFormat="0" applyFont="0" applyAlignment="0" applyProtection="0"/>
    <xf numFmtId="0" fontId="10" fillId="34" borderId="45" applyNumberFormat="0" applyFont="0" applyAlignment="0" applyProtection="0"/>
    <xf numFmtId="0" fontId="15" fillId="0" borderId="0"/>
    <xf numFmtId="0" fontId="10" fillId="34" borderId="45" applyNumberFormat="0" applyFont="0" applyAlignment="0" applyProtection="0"/>
    <xf numFmtId="0" fontId="15" fillId="0" borderId="0"/>
    <xf numFmtId="0" fontId="15" fillId="0" borderId="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10" fillId="34" borderId="45" applyNumberFormat="0" applyFont="0" applyAlignment="0" applyProtection="0"/>
    <xf numFmtId="0" fontId="72" fillId="0" borderId="47" applyNumberFormat="0" applyFill="0" applyAlignment="0" applyProtection="0"/>
    <xf numFmtId="0" fontId="70" fillId="31" borderId="46" applyNumberFormat="0" applyAlignment="0" applyProtection="0"/>
    <xf numFmtId="0" fontId="10" fillId="34" borderId="45" applyNumberFormat="0" applyFont="0" applyAlignment="0" applyProtection="0"/>
    <xf numFmtId="0" fontId="67" fillId="18" borderId="39" applyNumberFormat="0" applyAlignment="0" applyProtection="0"/>
    <xf numFmtId="0" fontId="60" fillId="31" borderId="39" applyNumberFormat="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0" fillId="31" borderId="46"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10" fillId="34" borderId="45" applyNumberFormat="0" applyFont="0" applyAlignment="0" applyProtection="0"/>
    <xf numFmtId="0" fontId="10" fillId="34" borderId="45" applyNumberFormat="0" applyFon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0" fillId="31"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67" fillId="18" borderId="3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0" fontId="70" fillId="31" borderId="4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72" fillId="0" borderId="47"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0" fillId="0" borderId="0"/>
    <xf numFmtId="0" fontId="10" fillId="0" borderId="0"/>
    <xf numFmtId="0" fontId="36" fillId="0" borderId="0"/>
    <xf numFmtId="0" fontId="36" fillId="0" borderId="0"/>
    <xf numFmtId="0" fontId="88" fillId="0" borderId="0"/>
    <xf numFmtId="0" fontId="36" fillId="0" borderId="0"/>
    <xf numFmtId="43" fontId="36" fillId="0" borderId="0" applyFont="0" applyFill="0" applyBorder="0" applyAlignment="0" applyProtection="0"/>
    <xf numFmtId="0" fontId="10" fillId="0" borderId="0"/>
    <xf numFmtId="9" fontId="38" fillId="0" borderId="0" applyFont="0" applyFill="0" applyBorder="0" applyAlignment="0" applyProtection="0"/>
    <xf numFmtId="0" fontId="92" fillId="0" borderId="0"/>
    <xf numFmtId="0" fontId="9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2" fillId="0" borderId="0"/>
    <xf numFmtId="9" fontId="3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88" fillId="22"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58" fillId="23" borderId="0" applyNumberFormat="0" applyBorder="0" applyAlignment="0" applyProtection="0"/>
    <xf numFmtId="0" fontId="94" fillId="23"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58" fillId="20"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58" fillId="21" borderId="0" applyNumberFormat="0" applyBorder="0" applyAlignment="0" applyProtection="0"/>
    <xf numFmtId="0" fontId="94" fillId="21"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58" fillId="24"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58" fillId="25"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58" fillId="26"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58" fillId="27"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94" fillId="28" borderId="0" applyNumberFormat="0" applyBorder="0" applyAlignment="0" applyProtection="0"/>
    <xf numFmtId="0" fontId="58" fillId="28"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58" fillId="29" borderId="0" applyNumberFormat="0" applyBorder="0" applyAlignment="0" applyProtection="0"/>
    <xf numFmtId="0" fontId="94" fillId="29"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58" fillId="24"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58" fillId="25" borderId="0" applyNumberFormat="0" applyBorder="0" applyAlignment="0" applyProtection="0"/>
    <xf numFmtId="0" fontId="94" fillId="25"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94" fillId="30" borderId="0" applyNumberFormat="0" applyBorder="0" applyAlignment="0" applyProtection="0"/>
    <xf numFmtId="0" fontId="58" fillId="30" borderId="0" applyNumberFormat="0" applyBorder="0" applyAlignment="0" applyProtection="0"/>
    <xf numFmtId="0" fontId="94" fillId="3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59" fillId="14" borderId="0" applyNumberFormat="0" applyBorder="0" applyAlignment="0" applyProtection="0"/>
    <xf numFmtId="0" fontId="95" fillId="14" borderId="0" applyNumberFormat="0" applyBorder="0" applyAlignment="0" applyProtection="0"/>
    <xf numFmtId="0" fontId="96" fillId="31" borderId="86" applyNumberFormat="0" applyAlignment="0" applyProtection="0"/>
    <xf numFmtId="0" fontId="96" fillId="31" borderId="86" applyNumberFormat="0" applyAlignment="0" applyProtection="0"/>
    <xf numFmtId="0" fontId="96" fillId="31" borderId="86" applyNumberFormat="0" applyAlignment="0" applyProtection="0"/>
    <xf numFmtId="0" fontId="96" fillId="31" borderId="86" applyNumberFormat="0" applyAlignment="0" applyProtection="0"/>
    <xf numFmtId="0" fontId="96" fillId="31" borderId="86" applyNumberFormat="0" applyAlignment="0" applyProtection="0"/>
    <xf numFmtId="0" fontId="60" fillId="31" borderId="86" applyNumberFormat="0" applyAlignment="0" applyProtection="0"/>
    <xf numFmtId="0" fontId="96" fillId="31" borderId="86" applyNumberFormat="0" applyAlignment="0" applyProtection="0"/>
    <xf numFmtId="0" fontId="97" fillId="32" borderId="40" applyNumberFormat="0" applyAlignment="0" applyProtection="0"/>
    <xf numFmtId="0" fontId="97" fillId="32" borderId="40" applyNumberFormat="0" applyAlignment="0" applyProtection="0"/>
    <xf numFmtId="0" fontId="97" fillId="32" borderId="40" applyNumberFormat="0" applyAlignment="0" applyProtection="0"/>
    <xf numFmtId="0" fontId="97" fillId="32" borderId="40" applyNumberFormat="0" applyAlignment="0" applyProtection="0"/>
    <xf numFmtId="0" fontId="97" fillId="32" borderId="40" applyNumberFormat="0" applyAlignment="0" applyProtection="0"/>
    <xf numFmtId="0" fontId="61" fillId="32" borderId="40" applyNumberFormat="0" applyAlignment="0" applyProtection="0"/>
    <xf numFmtId="0" fontId="97" fillId="32" borderId="4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98" fillId="0" borderId="0">
      <alignment horizontal="left"/>
      <protection hidden="1"/>
    </xf>
    <xf numFmtId="0" fontId="72"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2" fillId="0" borderId="0" applyNumberFormat="0" applyFill="0" applyBorder="0" applyAlignment="0" applyProtection="0"/>
    <xf numFmtId="0" fontId="99" fillId="0" borderId="0" applyNumberFormat="0" applyFill="0" applyBorder="0" applyAlignment="0" applyProtection="0"/>
    <xf numFmtId="3" fontId="67" fillId="0" borderId="0"/>
    <xf numFmtId="0" fontId="100" fillId="15" borderId="0" applyNumberFormat="0" applyBorder="0" applyAlignment="0" applyProtection="0"/>
    <xf numFmtId="0" fontId="100" fillId="15" borderId="0" applyNumberFormat="0" applyBorder="0" applyAlignment="0" applyProtection="0"/>
    <xf numFmtId="0" fontId="100" fillId="15" borderId="0" applyNumberFormat="0" applyBorder="0" applyAlignment="0" applyProtection="0"/>
    <xf numFmtId="0" fontId="100" fillId="15" borderId="0" applyNumberFormat="0" applyBorder="0" applyAlignment="0" applyProtection="0"/>
    <xf numFmtId="0" fontId="63" fillId="15" borderId="0" applyNumberFormat="0" applyBorder="0" applyAlignment="0" applyProtection="0"/>
    <xf numFmtId="0" fontId="100" fillId="15" borderId="0" applyNumberFormat="0" applyBorder="0" applyAlignment="0" applyProtection="0"/>
    <xf numFmtId="0" fontId="84" fillId="35" borderId="0" applyNumberFormat="0" applyBorder="0" applyAlignment="0" applyProtection="0"/>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101" fillId="0" borderId="41" applyNumberFormat="0" applyFill="0" applyAlignment="0" applyProtection="0"/>
    <xf numFmtId="0" fontId="64" fillId="0" borderId="41" applyNumberFormat="0" applyFill="0" applyAlignment="0" applyProtection="0"/>
    <xf numFmtId="0" fontId="101" fillId="0" borderId="41" applyNumberFormat="0" applyFill="0" applyAlignment="0" applyProtection="0"/>
    <xf numFmtId="0" fontId="102" fillId="0" borderId="42" applyNumberFormat="0" applyFill="0" applyAlignment="0" applyProtection="0"/>
    <xf numFmtId="0" fontId="102" fillId="0" borderId="42" applyNumberFormat="0" applyFill="0" applyAlignment="0" applyProtection="0"/>
    <xf numFmtId="0" fontId="102" fillId="0" borderId="42" applyNumberFormat="0" applyFill="0" applyAlignment="0" applyProtection="0"/>
    <xf numFmtId="0" fontId="102" fillId="0" borderId="42" applyNumberFormat="0" applyFill="0" applyAlignment="0" applyProtection="0"/>
    <xf numFmtId="0" fontId="102" fillId="0" borderId="42" applyNumberFormat="0" applyFill="0" applyAlignment="0" applyProtection="0"/>
    <xf numFmtId="0" fontId="65" fillId="0" borderId="42" applyNumberFormat="0" applyFill="0" applyAlignment="0" applyProtection="0"/>
    <xf numFmtId="0" fontId="102" fillId="0" borderId="42"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103" fillId="0" borderId="43" applyNumberFormat="0" applyFill="0" applyAlignment="0" applyProtection="0"/>
    <xf numFmtId="0" fontId="66" fillId="0" borderId="43" applyNumberFormat="0" applyFill="0" applyAlignment="0" applyProtection="0"/>
    <xf numFmtId="0" fontId="103" fillId="0" borderId="43"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6" fillId="0" borderId="0" applyNumberFormat="0" applyFill="0" applyBorder="0" applyAlignment="0" applyProtection="0"/>
    <xf numFmtId="0" fontId="103" fillId="0" borderId="0" applyNumberFormat="0" applyFill="0" applyBorder="0" applyAlignment="0" applyProtection="0"/>
    <xf numFmtId="0" fontId="85"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79" fillId="0" borderId="0" applyNumberFormat="0" applyFill="0" applyBorder="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67" fillId="18" borderId="86" applyNumberFormat="0" applyAlignment="0" applyProtection="0"/>
    <xf numFmtId="0" fontId="104" fillId="18" borderId="86" applyNumberFormat="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105" fillId="0" borderId="44" applyNumberFormat="0" applyFill="0" applyAlignment="0" applyProtection="0"/>
    <xf numFmtId="0" fontId="68" fillId="0" borderId="44" applyNumberFormat="0" applyFill="0" applyAlignment="0" applyProtection="0"/>
    <xf numFmtId="0" fontId="105" fillId="0" borderId="44" applyNumberFormat="0" applyFill="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69" fillId="33" borderId="0" applyNumberFormat="0" applyBorder="0" applyAlignment="0" applyProtection="0"/>
    <xf numFmtId="0" fontId="106" fillId="33" borderId="0" applyNumberFormat="0" applyBorder="0" applyAlignment="0" applyProtection="0"/>
    <xf numFmtId="0" fontId="88" fillId="0" borderId="0"/>
    <xf numFmtId="0" fontId="88" fillId="0" borderId="0"/>
    <xf numFmtId="0" fontId="88" fillId="0" borderId="0"/>
    <xf numFmtId="0" fontId="8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8" fillId="0" borderId="0"/>
    <xf numFmtId="0" fontId="38" fillId="0" borderId="0"/>
    <xf numFmtId="0" fontId="38" fillId="0" borderId="0"/>
    <xf numFmtId="0" fontId="38" fillId="0" borderId="0"/>
    <xf numFmtId="0" fontId="36" fillId="0" borderId="0"/>
    <xf numFmtId="0" fontId="88"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0" fillId="0" borderId="0" applyNumberFormat="0" applyFill="0" applyBorder="0" applyAlignment="0" applyProtection="0"/>
    <xf numFmtId="0" fontId="57" fillId="0" borderId="0"/>
    <xf numFmtId="0" fontId="10" fillId="0" borderId="0" applyNumberForma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6" fillId="0" borderId="0"/>
    <xf numFmtId="0" fontId="57" fillId="0" borderId="0"/>
    <xf numFmtId="0" fontId="10" fillId="0" borderId="0" applyNumberFormat="0" applyFill="0" applyBorder="0" applyAlignment="0" applyProtection="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0" fillId="0" borderId="0" applyNumberFormat="0" applyFill="0" applyBorder="0" applyAlignment="0" applyProtection="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88" fillId="0" borderId="0"/>
    <xf numFmtId="0" fontId="38" fillId="0" borderId="0"/>
    <xf numFmtId="0" fontId="36" fillId="0" borderId="0"/>
    <xf numFmtId="0" fontId="57" fillId="0" borderId="0"/>
    <xf numFmtId="0" fontId="38" fillId="0" borderId="0"/>
    <xf numFmtId="0" fontId="57" fillId="0" borderId="0"/>
    <xf numFmtId="0" fontId="38" fillId="0" borderId="0"/>
    <xf numFmtId="0" fontId="57" fillId="0" borderId="0"/>
    <xf numFmtId="0" fontId="38" fillId="0" borderId="0"/>
    <xf numFmtId="0" fontId="57" fillId="0" borderId="0"/>
    <xf numFmtId="0" fontId="36" fillId="0" borderId="0"/>
    <xf numFmtId="0" fontId="38" fillId="0" borderId="0"/>
    <xf numFmtId="0" fontId="88" fillId="0" borderId="0"/>
    <xf numFmtId="0" fontId="8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8" fillId="0" borderId="0"/>
    <xf numFmtId="0" fontId="88" fillId="0" borderId="0"/>
    <xf numFmtId="0" fontId="57" fillId="0" borderId="0"/>
    <xf numFmtId="0" fontId="57" fillId="0" borderId="0"/>
    <xf numFmtId="0" fontId="57" fillId="0" borderId="0"/>
    <xf numFmtId="0" fontId="57" fillId="0" borderId="0"/>
    <xf numFmtId="0" fontId="57" fillId="0" borderId="0"/>
    <xf numFmtId="0" fontId="88" fillId="0" borderId="0"/>
    <xf numFmtId="0" fontId="88" fillId="0" borderId="0"/>
    <xf numFmtId="0" fontId="88" fillId="0" borderId="0"/>
    <xf numFmtId="0" fontId="88" fillId="0" borderId="0"/>
    <xf numFmtId="0" fontId="88" fillId="0" borderId="0"/>
    <xf numFmtId="0" fontId="10" fillId="0" borderId="0" applyNumberFormat="0" applyFill="0" applyBorder="0" applyAlignment="0" applyProtection="0"/>
    <xf numFmtId="0" fontId="10" fillId="0" borderId="0"/>
    <xf numFmtId="0" fontId="107" fillId="0" borderId="0">
      <alignment horizontal="left"/>
    </xf>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57" fillId="34" borderId="87" applyNumberFormat="0" applyFont="0" applyAlignment="0" applyProtection="0"/>
    <xf numFmtId="0" fontId="57" fillId="34" borderId="87" applyNumberFormat="0" applyFont="0" applyAlignment="0" applyProtection="0"/>
    <xf numFmtId="0" fontId="57" fillId="34" borderId="87" applyNumberFormat="0" applyFont="0" applyAlignment="0" applyProtection="0"/>
    <xf numFmtId="0" fontId="57" fillId="34" borderId="87" applyNumberFormat="0" applyFont="0" applyAlignment="0" applyProtection="0"/>
    <xf numFmtId="0" fontId="57"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88" fillId="34" borderId="87" applyNumberFormat="0" applyFont="0" applyAlignment="0" applyProtection="0"/>
    <xf numFmtId="0" fontId="108" fillId="31" borderId="88" applyNumberFormat="0" applyAlignment="0" applyProtection="0"/>
    <xf numFmtId="0" fontId="108" fillId="31" borderId="88" applyNumberFormat="0" applyAlignment="0" applyProtection="0"/>
    <xf numFmtId="0" fontId="108" fillId="31" borderId="88" applyNumberFormat="0" applyAlignment="0" applyProtection="0"/>
    <xf numFmtId="0" fontId="108" fillId="31" borderId="88" applyNumberFormat="0" applyAlignment="0" applyProtection="0"/>
    <xf numFmtId="0" fontId="108" fillId="31" borderId="88" applyNumberFormat="0" applyAlignment="0" applyProtection="0"/>
    <xf numFmtId="0" fontId="70" fillId="31" borderId="88" applyNumberFormat="0" applyAlignment="0" applyProtection="0"/>
    <xf numFmtId="0" fontId="108" fillId="31" borderId="8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6" fillId="0" borderId="0" applyFont="0" applyFill="0" applyBorder="0" applyAlignment="0" applyProtection="0"/>
    <xf numFmtId="9" fontId="8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10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93" fillId="0" borderId="89" applyNumberFormat="0" applyFill="0" applyAlignment="0" applyProtection="0"/>
    <xf numFmtId="0" fontId="93" fillId="0" borderId="89" applyNumberFormat="0" applyFill="0" applyAlignment="0" applyProtection="0"/>
    <xf numFmtId="0" fontId="93" fillId="0" borderId="89" applyNumberFormat="0" applyFill="0" applyAlignment="0" applyProtection="0"/>
    <xf numFmtId="0" fontId="93" fillId="0" borderId="89" applyNumberFormat="0" applyFill="0" applyAlignment="0" applyProtection="0"/>
    <xf numFmtId="0" fontId="93" fillId="0" borderId="89" applyNumberFormat="0" applyFill="0" applyAlignment="0" applyProtection="0"/>
    <xf numFmtId="0" fontId="72" fillId="0" borderId="89" applyNumberFormat="0" applyFill="0" applyAlignment="0" applyProtection="0"/>
    <xf numFmtId="0" fontId="93" fillId="0" borderId="89" applyNumberFormat="0" applyFill="0" applyAlignment="0" applyProtection="0"/>
    <xf numFmtId="0" fontId="110" fillId="0" borderId="83">
      <alignment horizontal="left"/>
    </xf>
    <xf numFmtId="164" fontId="50" fillId="0" borderId="0"/>
    <xf numFmtId="164" fontId="50" fillId="0" borderId="0"/>
    <xf numFmtId="0" fontId="50" fillId="0" borderId="0"/>
    <xf numFmtId="0" fontId="50" fillId="0" borderId="0"/>
    <xf numFmtId="0" fontId="50" fillId="0" borderId="0"/>
    <xf numFmtId="164" fontId="50" fillId="0" borderId="0"/>
    <xf numFmtId="164" fontId="50" fillId="0" borderId="0"/>
    <xf numFmtId="164" fontId="50" fillId="0" borderId="0"/>
    <xf numFmtId="164" fontId="50" fillId="0" borderId="0"/>
    <xf numFmtId="164" fontId="50" fillId="0" borderId="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73" fillId="0" borderId="0" applyNumberFormat="0" applyFill="0" applyBorder="0" applyAlignment="0" applyProtection="0"/>
    <xf numFmtId="0" fontId="111" fillId="0" borderId="0" applyNumberFormat="0" applyFill="0" applyBorder="0" applyAlignment="0" applyProtection="0"/>
    <xf numFmtId="0" fontId="92" fillId="0" borderId="0"/>
    <xf numFmtId="0" fontId="10" fillId="0" borderId="0"/>
    <xf numFmtId="0" fontId="92" fillId="0" borderId="0"/>
    <xf numFmtId="0" fontId="10" fillId="0" borderId="0"/>
    <xf numFmtId="0" fontId="9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2" fillId="0" borderId="0"/>
    <xf numFmtId="0" fontId="92" fillId="0" borderId="0"/>
    <xf numFmtId="0" fontId="10" fillId="0" borderId="0"/>
    <xf numFmtId="0" fontId="10" fillId="0" borderId="0"/>
    <xf numFmtId="0" fontId="10" fillId="0" borderId="0"/>
    <xf numFmtId="0" fontId="9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8" fillId="0" borderId="0"/>
    <xf numFmtId="0" fontId="15" fillId="0" borderId="0"/>
    <xf numFmtId="0" fontId="10" fillId="0" borderId="0" applyNumberFormat="0" applyFill="0" applyBorder="0" applyAlignment="0" applyProtection="0"/>
    <xf numFmtId="0" fontId="10" fillId="0" borderId="0" applyNumberFormat="0" applyFill="0" applyBorder="0" applyAlignment="0" applyProtection="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57" fillId="0" borderId="0"/>
    <xf numFmtId="0" fontId="38" fillId="0" borderId="0"/>
    <xf numFmtId="0" fontId="57" fillId="0" borderId="0"/>
    <xf numFmtId="0" fontId="38" fillId="0" borderId="0"/>
    <xf numFmtId="0" fontId="38" fillId="0" borderId="0"/>
    <xf numFmtId="0" fontId="57" fillId="0" borderId="0"/>
    <xf numFmtId="0" fontId="57" fillId="0" borderId="0"/>
    <xf numFmtId="0" fontId="57" fillId="0" borderId="0"/>
    <xf numFmtId="0" fontId="15" fillId="0" borderId="0"/>
    <xf numFmtId="0" fontId="38"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173" fontId="12" fillId="0" borderId="0" applyFont="0" applyFill="0" applyBorder="0" applyAlignment="0" applyProtection="0"/>
    <xf numFmtId="9" fontId="12" fillId="0" borderId="0" applyFont="0" applyFill="0" applyBorder="0" applyAlignment="0" applyProtection="0"/>
    <xf numFmtId="0" fontId="150" fillId="0" borderId="0" applyNumberFormat="0" applyFill="0" applyBorder="0" applyAlignment="0" applyProtection="0"/>
    <xf numFmtId="0" fontId="133" fillId="0" borderId="121" applyNumberFormat="0" applyFill="0" applyAlignment="0" applyProtection="0"/>
    <xf numFmtId="0" fontId="135" fillId="0" borderId="123" applyNumberFormat="0" applyFill="0" applyAlignment="0" applyProtection="0"/>
    <xf numFmtId="0" fontId="137" fillId="0" borderId="125" applyNumberFormat="0" applyFill="0" applyAlignment="0" applyProtection="0"/>
    <xf numFmtId="0" fontId="137" fillId="0" borderId="0" applyNumberFormat="0" applyFill="0" applyBorder="0" applyAlignment="0" applyProtection="0"/>
    <xf numFmtId="0" fontId="130" fillId="86" borderId="0" applyNumberFormat="0" applyBorder="0" applyAlignment="0" applyProtection="0"/>
    <xf numFmtId="0" fontId="122" fillId="80" borderId="0" applyNumberFormat="0" applyBorder="0" applyAlignment="0" applyProtection="0"/>
    <xf numFmtId="0" fontId="145" fillId="87" borderId="0" applyNumberFormat="0" applyBorder="0" applyAlignment="0" applyProtection="0"/>
    <xf numFmtId="0" fontId="141" fillId="48" borderId="111" applyNumberFormat="0" applyAlignment="0" applyProtection="0"/>
    <xf numFmtId="0" fontId="148" fillId="81" borderId="112" applyNumberFormat="0" applyAlignment="0" applyProtection="0"/>
    <xf numFmtId="0" fontId="124" fillId="81" borderId="111" applyNumberFormat="0" applyAlignment="0" applyProtection="0"/>
    <xf numFmtId="0" fontId="143" fillId="0" borderId="113" applyNumberFormat="0" applyFill="0" applyAlignment="0" applyProtection="0"/>
    <xf numFmtId="0" fontId="126" fillId="84" borderId="114" applyNumberFormat="0" applyAlignment="0" applyProtection="0"/>
    <xf numFmtId="0" fontId="154" fillId="0" borderId="0" applyNumberFormat="0" applyFill="0" applyBorder="0" applyAlignment="0" applyProtection="0"/>
    <xf numFmtId="0" fontId="128" fillId="0" borderId="0" applyNumberFormat="0" applyFill="0" applyBorder="0" applyAlignment="0" applyProtection="0"/>
    <xf numFmtId="0" fontId="152" fillId="0" borderId="130" applyNumberFormat="0" applyFill="0" applyAlignment="0" applyProtection="0"/>
    <xf numFmtId="0" fontId="120" fillId="70" borderId="0" applyNumberFormat="0" applyBorder="0" applyAlignment="0" applyProtection="0"/>
    <xf numFmtId="0" fontId="120" fillId="60" borderId="0" applyNumberFormat="0" applyBorder="0" applyAlignment="0" applyProtection="0"/>
    <xf numFmtId="0" fontId="120" fillId="72" borderId="0" applyNumberFormat="0" applyBorder="0" applyAlignment="0" applyProtection="0"/>
    <xf numFmtId="0" fontId="120" fillId="62" borderId="0" applyNumberFormat="0" applyBorder="0" applyAlignment="0" applyProtection="0"/>
    <xf numFmtId="0" fontId="120" fillId="74" borderId="0" applyNumberFormat="0" applyBorder="0" applyAlignment="0" applyProtection="0"/>
    <xf numFmtId="0" fontId="120" fillId="63" borderId="0" applyNumberFormat="0" applyBorder="0" applyAlignment="0" applyProtection="0"/>
    <xf numFmtId="0" fontId="120" fillId="76" borderId="0" applyNumberFormat="0" applyBorder="0" applyAlignment="0" applyProtection="0"/>
    <xf numFmtId="0" fontId="120" fillId="64" borderId="0" applyNumberFormat="0" applyBorder="0" applyAlignment="0" applyProtection="0"/>
    <xf numFmtId="0" fontId="120" fillId="77" borderId="0" applyNumberFormat="0" applyBorder="0" applyAlignment="0" applyProtection="0"/>
    <xf numFmtId="0" fontId="120" fillId="66" borderId="0" applyNumberFormat="0" applyBorder="0" applyAlignment="0" applyProtection="0"/>
    <xf numFmtId="0" fontId="120" fillId="78" borderId="0" applyNumberFormat="0" applyBorder="0" applyAlignment="0" applyProtection="0"/>
    <xf numFmtId="0" fontId="120" fillId="68" borderId="0" applyNumberFormat="0" applyBorder="0" applyAlignment="0" applyProtection="0"/>
    <xf numFmtId="0" fontId="118" fillId="38" borderId="0" applyNumberFormat="0" applyBorder="0" applyAlignment="0" applyProtection="0"/>
    <xf numFmtId="0" fontId="119" fillId="39" borderId="0" applyNumberFormat="0" applyBorder="0" applyAlignment="0" applyProtection="0"/>
    <xf numFmtId="0" fontId="119" fillId="39" borderId="0" applyNumberFormat="0" applyBorder="0" applyAlignment="0" applyProtection="0"/>
    <xf numFmtId="0" fontId="118" fillId="40" borderId="0" applyNumberFormat="0" applyBorder="0" applyAlignment="0" applyProtection="0"/>
    <xf numFmtId="0" fontId="119" fillId="41" borderId="0" applyNumberFormat="0" applyBorder="0" applyAlignment="0" applyProtection="0"/>
    <xf numFmtId="0" fontId="119" fillId="41" borderId="0" applyNumberFormat="0" applyBorder="0" applyAlignment="0" applyProtection="0"/>
    <xf numFmtId="0" fontId="118" fillId="42" borderId="0" applyNumberFormat="0" applyBorder="0" applyAlignment="0" applyProtection="0"/>
    <xf numFmtId="0" fontId="119" fillId="43" borderId="0" applyNumberFormat="0" applyBorder="0" applyAlignment="0" applyProtection="0"/>
    <xf numFmtId="0" fontId="119" fillId="43" borderId="0" applyNumberFormat="0" applyBorder="0" applyAlignment="0" applyProtection="0"/>
    <xf numFmtId="0" fontId="118" fillId="44"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8" fillId="46"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18" fillId="48" borderId="0" applyNumberFormat="0" applyBorder="0" applyAlignment="0" applyProtection="0"/>
    <xf numFmtId="0" fontId="119" fillId="49" borderId="0" applyNumberFormat="0" applyBorder="0" applyAlignment="0" applyProtection="0"/>
    <xf numFmtId="0" fontId="119" fillId="49" borderId="0" applyNumberFormat="0" applyBorder="0" applyAlignment="0" applyProtection="0"/>
    <xf numFmtId="0" fontId="118" fillId="50" borderId="0" applyNumberFormat="0" applyBorder="0" applyAlignment="0" applyProtection="0"/>
    <xf numFmtId="0" fontId="119" fillId="51" borderId="0" applyNumberFormat="0" applyBorder="0" applyAlignment="0" applyProtection="0"/>
    <xf numFmtId="0" fontId="119" fillId="51" borderId="0" applyNumberFormat="0" applyBorder="0" applyAlignment="0" applyProtection="0"/>
    <xf numFmtId="0" fontId="118" fillId="52" borderId="0" applyNumberFormat="0" applyBorder="0" applyAlignment="0" applyProtection="0"/>
    <xf numFmtId="0" fontId="119" fillId="53" borderId="0" applyNumberFormat="0" applyBorder="0" applyAlignment="0" applyProtection="0"/>
    <xf numFmtId="0" fontId="119" fillId="53" borderId="0" applyNumberFormat="0" applyBorder="0" applyAlignment="0" applyProtection="0"/>
    <xf numFmtId="0" fontId="118" fillId="54" borderId="0" applyNumberFormat="0" applyBorder="0" applyAlignment="0" applyProtection="0"/>
    <xf numFmtId="0" fontId="119" fillId="55" borderId="0" applyNumberFormat="0" applyBorder="0" applyAlignment="0" applyProtection="0"/>
    <xf numFmtId="0" fontId="119" fillId="55" borderId="0" applyNumberFormat="0" applyBorder="0" applyAlignment="0" applyProtection="0"/>
    <xf numFmtId="0" fontId="118" fillId="44" borderId="0" applyNumberFormat="0" applyBorder="0" applyAlignment="0" applyProtection="0"/>
    <xf numFmtId="0" fontId="119" fillId="56" borderId="0" applyNumberFormat="0" applyBorder="0" applyAlignment="0" applyProtection="0"/>
    <xf numFmtId="0" fontId="119" fillId="56" borderId="0" applyNumberFormat="0" applyBorder="0" applyAlignment="0" applyProtection="0"/>
    <xf numFmtId="0" fontId="118" fillId="50"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8" fillId="58" borderId="0" applyNumberFormat="0" applyBorder="0" applyAlignment="0" applyProtection="0"/>
    <xf numFmtId="0" fontId="119" fillId="59" borderId="0" applyNumberFormat="0" applyBorder="0" applyAlignment="0" applyProtection="0"/>
    <xf numFmtId="0" fontId="119" fillId="59" borderId="0" applyNumberFormat="0" applyBorder="0" applyAlignment="0" applyProtection="0"/>
    <xf numFmtId="0" fontId="121" fillId="61" borderId="0" applyNumberFormat="0" applyBorder="0" applyAlignment="0" applyProtection="0"/>
    <xf numFmtId="0" fontId="120" fillId="60" borderId="0" applyNumberFormat="0" applyBorder="0" applyAlignment="0" applyProtection="0"/>
    <xf numFmtId="0" fontId="121" fillId="52" borderId="0" applyNumberFormat="0" applyBorder="0" applyAlignment="0" applyProtection="0"/>
    <xf numFmtId="0" fontId="120" fillId="62" borderId="0" applyNumberFormat="0" applyBorder="0" applyAlignment="0" applyProtection="0"/>
    <xf numFmtId="0" fontId="121" fillId="54" borderId="0" applyNumberFormat="0" applyBorder="0" applyAlignment="0" applyProtection="0"/>
    <xf numFmtId="0" fontId="120" fillId="63" borderId="0" applyNumberFormat="0" applyBorder="0" applyAlignment="0" applyProtection="0"/>
    <xf numFmtId="0" fontId="121" fillId="65" borderId="0" applyNumberFormat="0" applyBorder="0" applyAlignment="0" applyProtection="0"/>
    <xf numFmtId="0" fontId="120" fillId="64" borderId="0" applyNumberFormat="0" applyBorder="0" applyAlignment="0" applyProtection="0"/>
    <xf numFmtId="0" fontId="121" fillId="67" borderId="0" applyNumberFormat="0" applyBorder="0" applyAlignment="0" applyProtection="0"/>
    <xf numFmtId="0" fontId="120" fillId="66" borderId="0" applyNumberFormat="0" applyBorder="0" applyAlignment="0" applyProtection="0"/>
    <xf numFmtId="0" fontId="121" fillId="69" borderId="0" applyNumberFormat="0" applyBorder="0" applyAlignment="0" applyProtection="0"/>
    <xf numFmtId="0" fontId="120" fillId="68" borderId="0" applyNumberFormat="0" applyBorder="0" applyAlignment="0" applyProtection="0"/>
    <xf numFmtId="0" fontId="121" fillId="71" borderId="0" applyNumberFormat="0" applyBorder="0" applyAlignment="0" applyProtection="0"/>
    <xf numFmtId="0" fontId="120" fillId="70" borderId="0" applyNumberFormat="0" applyBorder="0" applyAlignment="0" applyProtection="0"/>
    <xf numFmtId="0" fontId="121" fillId="73" borderId="0" applyNumberFormat="0" applyBorder="0" applyAlignment="0" applyProtection="0"/>
    <xf numFmtId="0" fontId="120" fillId="72" borderId="0" applyNumberFormat="0" applyBorder="0" applyAlignment="0" applyProtection="0"/>
    <xf numFmtId="0" fontId="121" fillId="75" borderId="0" applyNumberFormat="0" applyBorder="0" applyAlignment="0" applyProtection="0"/>
    <xf numFmtId="0" fontId="120" fillId="74" borderId="0" applyNumberFormat="0" applyBorder="0" applyAlignment="0" applyProtection="0"/>
    <xf numFmtId="0" fontId="121" fillId="65" borderId="0" applyNumberFormat="0" applyBorder="0" applyAlignment="0" applyProtection="0"/>
    <xf numFmtId="0" fontId="120" fillId="76" borderId="0" applyNumberFormat="0" applyBorder="0" applyAlignment="0" applyProtection="0"/>
    <xf numFmtId="0" fontId="121" fillId="67" borderId="0" applyNumberFormat="0" applyBorder="0" applyAlignment="0" applyProtection="0"/>
    <xf numFmtId="0" fontId="120" fillId="77" borderId="0" applyNumberFormat="0" applyBorder="0" applyAlignment="0" applyProtection="0"/>
    <xf numFmtId="0" fontId="121" fillId="79" borderId="0" applyNumberFormat="0" applyBorder="0" applyAlignment="0" applyProtection="0"/>
    <xf numFmtId="0" fontId="120" fillId="78" borderId="0" applyNumberFormat="0" applyBorder="0" applyAlignment="0" applyProtection="0"/>
    <xf numFmtId="0" fontId="123" fillId="40" borderId="0" applyNumberFormat="0" applyBorder="0" applyAlignment="0" applyProtection="0"/>
    <xf numFmtId="0" fontId="122" fillId="80" borderId="0" applyNumberFormat="0" applyBorder="0" applyAlignment="0" applyProtection="0"/>
    <xf numFmtId="0" fontId="125" fillId="82" borderId="118" applyNumberFormat="0" applyAlignment="0" applyProtection="0"/>
    <xf numFmtId="0" fontId="124" fillId="81" borderId="111" applyNumberFormat="0" applyAlignment="0" applyProtection="0"/>
    <xf numFmtId="0" fontId="12" fillId="83" borderId="0" applyNumberFormat="0" applyFont="0" applyBorder="0">
      <protection locked="0"/>
    </xf>
    <xf numFmtId="0" fontId="12" fillId="83" borderId="0" applyNumberFormat="0" applyFont="0" applyBorder="0">
      <protection locked="0"/>
    </xf>
    <xf numFmtId="0" fontId="127" fillId="85" borderId="119" applyNumberFormat="0" applyAlignment="0" applyProtection="0"/>
    <xf numFmtId="0" fontId="126" fillId="84" borderId="114" applyNumberFormat="0" applyAlignment="0" applyProtection="0"/>
    <xf numFmtId="0" fontId="12" fillId="50" borderId="120" applyNumberFormat="0" applyFont="0">
      <alignment horizontal="center" vertical="center"/>
      <protection locked="0"/>
    </xf>
    <xf numFmtId="17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Protection="0">
      <alignment horizontal="right"/>
    </xf>
    <xf numFmtId="173"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9" fillId="0" borderId="0" applyNumberFormat="0" applyFill="0" applyBorder="0" applyAlignment="0" applyProtection="0"/>
    <xf numFmtId="0" fontId="12" fillId="65" borderId="0" applyNumberFormat="0" applyFont="0" applyBorder="0">
      <protection locked="0"/>
    </xf>
    <xf numFmtId="0" fontId="90" fillId="50" borderId="0" applyNumberFormat="0" applyBorder="0">
      <alignment vertical="center"/>
      <protection locked="0"/>
    </xf>
    <xf numFmtId="0" fontId="90" fillId="0" borderId="0" applyNumberFormat="0" applyBorder="0">
      <protection locked="0"/>
    </xf>
    <xf numFmtId="0" fontId="131" fillId="42" borderId="0" applyNumberFormat="0" applyBorder="0" applyAlignment="0" applyProtection="0"/>
    <xf numFmtId="0" fontId="130" fillId="86" borderId="0" applyNumberFormat="0" applyBorder="0" applyAlignment="0" applyProtection="0"/>
    <xf numFmtId="0" fontId="132" fillId="0" borderId="0" applyNumberFormat="0" applyBorder="0">
      <protection locked="0"/>
    </xf>
    <xf numFmtId="0" fontId="134" fillId="0" borderId="122" applyNumberFormat="0" applyFill="0" applyAlignment="0" applyProtection="0"/>
    <xf numFmtId="0" fontId="133" fillId="0" borderId="121" applyNumberFormat="0" applyFill="0" applyAlignment="0" applyProtection="0"/>
    <xf numFmtId="0" fontId="136" fillId="0" borderId="124" applyNumberFormat="0" applyFill="0" applyAlignment="0" applyProtection="0"/>
    <xf numFmtId="0" fontId="135" fillId="0" borderId="123" applyNumberFormat="0" applyFill="0" applyAlignment="0" applyProtection="0"/>
    <xf numFmtId="0" fontId="138" fillId="0" borderId="126" applyNumberFormat="0" applyFill="0" applyAlignment="0" applyProtection="0"/>
    <xf numFmtId="0" fontId="137" fillId="0" borderId="125" applyNumberFormat="0" applyFill="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2" fillId="48" borderId="118" applyNumberFormat="0" applyAlignment="0" applyProtection="0"/>
    <xf numFmtId="0" fontId="141" fillId="48" borderId="111" applyNumberFormat="0" applyAlignment="0" applyProtection="0"/>
    <xf numFmtId="0" fontId="144" fillId="0" borderId="127" applyNumberFormat="0" applyFill="0" applyAlignment="0" applyProtection="0"/>
    <xf numFmtId="0" fontId="146" fillId="83" borderId="0" applyNumberFormat="0" applyBorder="0" applyAlignment="0" applyProtection="0"/>
    <xf numFmtId="0" fontId="145" fillId="87" borderId="0" applyNumberFormat="0" applyBorder="0" applyAlignment="0" applyProtection="0"/>
    <xf numFmtId="173" fontId="12" fillId="0" borderId="0" applyFont="0" applyFill="0" applyBorder="0" applyAlignment="0" applyProtection="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47" fillId="0" borderId="0" applyNumberFormat="0" applyBorder="0" applyProtection="0"/>
    <xf numFmtId="0" fontId="12" fillId="0" borderId="0" applyNumberFormat="0" applyFont="0" applyBorder="0" applyProtection="0"/>
    <xf numFmtId="0" fontId="119" fillId="0" borderId="0" applyNumberFormat="0" applyBorder="0" applyProtection="0"/>
    <xf numFmtId="0" fontId="119" fillId="0" borderId="0" applyNumberForma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applyProtection="0"/>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0" borderId="0" applyNumberFormat="0" applyFont="0" applyBorder="0">
      <protection locked="0"/>
    </xf>
    <xf numFmtId="0" fontId="12" fillId="88" borderId="128" applyNumberFormat="0" applyFont="0" applyAlignment="0" applyProtection="0"/>
    <xf numFmtId="0" fontId="12" fillId="88" borderId="115" applyNumberFormat="0" applyFont="0" applyAlignment="0" applyProtection="0"/>
    <xf numFmtId="0" fontId="12" fillId="88" borderId="115" applyNumberFormat="0" applyFont="0" applyAlignment="0" applyProtection="0"/>
    <xf numFmtId="0" fontId="149" fillId="82" borderId="129" applyNumberFormat="0" applyAlignment="0" applyProtection="0"/>
    <xf numFmtId="0" fontId="148" fillId="81" borderId="112"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50" borderId="21" applyNumberFormat="0" applyFont="0">
      <alignment vertical="center"/>
      <protection locked="0"/>
    </xf>
    <xf numFmtId="0" fontId="12" fillId="50" borderId="21" applyNumberFormat="0" applyFont="0">
      <alignment vertical="center"/>
      <protection locked="0"/>
    </xf>
    <xf numFmtId="0" fontId="12" fillId="83" borderId="0" applyNumberFormat="0" applyFont="0" applyBorder="0">
      <protection locked="0"/>
    </xf>
    <xf numFmtId="0" fontId="151" fillId="0" borderId="0" applyNumberFormat="0" applyFill="0" applyBorder="0" applyAlignment="0" applyProtection="0"/>
    <xf numFmtId="0" fontId="150" fillId="0" borderId="0" applyNumberFormat="0" applyFill="0" applyBorder="0" applyAlignment="0" applyProtection="0"/>
    <xf numFmtId="0" fontId="153" fillId="0" borderId="131" applyNumberFormat="0" applyFill="0" applyAlignment="0" applyProtection="0"/>
    <xf numFmtId="0" fontId="152" fillId="0" borderId="130" applyNumberFormat="0" applyFill="0" applyAlignment="0" applyProtection="0"/>
    <xf numFmtId="0" fontId="155" fillId="0" borderId="0" applyNumberFormat="0" applyFill="0" applyBorder="0" applyAlignment="0" applyProtection="0"/>
    <xf numFmtId="0" fontId="143" fillId="0" borderId="113" applyNumberFormat="0" applyFill="0" applyAlignment="0" applyProtection="0"/>
    <xf numFmtId="0" fontId="150" fillId="0" borderId="0" applyNumberFormat="0" applyFill="0" applyBorder="0" applyAlignment="0" applyProtection="0"/>
    <xf numFmtId="0" fontId="133" fillId="0" borderId="121" applyNumberFormat="0" applyFill="0" applyAlignment="0" applyProtection="0"/>
    <xf numFmtId="0" fontId="135" fillId="0" borderId="123" applyNumberFormat="0" applyFill="0" applyAlignment="0" applyProtection="0"/>
    <xf numFmtId="0" fontId="137" fillId="0" borderId="125" applyNumberFormat="0" applyFill="0" applyAlignment="0" applyProtection="0"/>
    <xf numFmtId="0" fontId="143" fillId="0" borderId="113" applyNumberFormat="0" applyFill="0" applyAlignment="0" applyProtection="0"/>
    <xf numFmtId="0" fontId="126" fillId="84" borderId="114" applyNumberFormat="0" applyAlignment="0" applyProtection="0"/>
    <xf numFmtId="173" fontId="12" fillId="0" borderId="0" applyFont="0" applyFill="0" applyBorder="0" applyAlignment="0" applyProtection="0"/>
    <xf numFmtId="0" fontId="133" fillId="0" borderId="121" applyNumberFormat="0" applyFill="0" applyAlignment="0" applyProtection="0"/>
    <xf numFmtId="173" fontId="12" fillId="0" borderId="0" applyFont="0" applyFill="0" applyBorder="0" applyAlignment="0" applyProtection="0"/>
    <xf numFmtId="0" fontId="118" fillId="58" borderId="0" applyNumberFormat="0" applyBorder="0" applyAlignment="0" applyProtection="0"/>
    <xf numFmtId="0" fontId="118" fillId="38" borderId="0" applyNumberFormat="0" applyBorder="0" applyAlignment="0" applyProtection="0"/>
    <xf numFmtId="0" fontId="12" fillId="0" borderId="0" applyNumberFormat="0" applyFont="0" applyBorder="0">
      <protection locked="0"/>
    </xf>
    <xf numFmtId="0" fontId="118" fillId="40" borderId="0" applyNumberFormat="0" applyBorder="0" applyAlignment="0" applyProtection="0"/>
    <xf numFmtId="0" fontId="118" fillId="42" borderId="0" applyNumberFormat="0" applyBorder="0" applyAlignment="0" applyProtection="0"/>
    <xf numFmtId="0" fontId="118" fillId="44" borderId="0" applyNumberFormat="0" applyBorder="0" applyAlignment="0" applyProtection="0"/>
    <xf numFmtId="0" fontId="118" fillId="38"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118" fillId="40" borderId="0" applyNumberFormat="0" applyBorder="0" applyAlignment="0" applyProtection="0"/>
    <xf numFmtId="0" fontId="118" fillId="50" borderId="0" applyNumberFormat="0" applyBorder="0" applyAlignment="0" applyProtection="0"/>
    <xf numFmtId="0" fontId="118" fillId="42" borderId="0" applyNumberFormat="0" applyBorder="0" applyAlignment="0" applyProtection="0"/>
    <xf numFmtId="0" fontId="118" fillId="52" borderId="0" applyNumberFormat="0" applyBorder="0" applyAlignment="0" applyProtection="0"/>
    <xf numFmtId="0" fontId="118" fillId="5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6" borderId="0" applyNumberFormat="0" applyBorder="0" applyAlignment="0" applyProtection="0"/>
    <xf numFmtId="0" fontId="118" fillId="50" borderId="0" applyNumberFormat="0" applyBorder="0" applyAlignment="0" applyProtection="0"/>
    <xf numFmtId="0" fontId="118" fillId="58" borderId="0" applyNumberFormat="0" applyBorder="0" applyAlignment="0" applyProtection="0"/>
    <xf numFmtId="0" fontId="118" fillId="48" borderId="0" applyNumberFormat="0" applyBorder="0" applyAlignment="0" applyProtection="0"/>
    <xf numFmtId="0" fontId="118" fillId="50" borderId="0" applyNumberFormat="0" applyBorder="0" applyAlignment="0" applyProtection="0"/>
    <xf numFmtId="0" fontId="118" fillId="52" borderId="0" applyNumberFormat="0" applyBorder="0" applyAlignment="0" applyProtection="0"/>
    <xf numFmtId="0" fontId="118" fillId="54" borderId="0" applyNumberFormat="0" applyBorder="0" applyAlignment="0" applyProtection="0"/>
    <xf numFmtId="0" fontId="118" fillId="44" borderId="0" applyNumberFormat="0" applyBorder="0" applyAlignment="0" applyProtection="0"/>
    <xf numFmtId="0" fontId="118" fillId="50" borderId="0" applyNumberFormat="0" applyBorder="0" applyAlignment="0" applyProtection="0"/>
    <xf numFmtId="173" fontId="12" fillId="0" borderId="0" applyFont="0" applyFill="0" applyBorder="0" applyAlignment="0" applyProtection="0"/>
    <xf numFmtId="0" fontId="118" fillId="58" borderId="0" applyNumberFormat="0" applyBorder="0" applyAlignment="0" applyProtection="0"/>
    <xf numFmtId="0" fontId="118" fillId="50" borderId="0" applyNumberFormat="0" applyBorder="0" applyAlignment="0" applyProtection="0"/>
    <xf numFmtId="0" fontId="118" fillId="44" borderId="0" applyNumberFormat="0" applyBorder="0" applyAlignment="0" applyProtection="0"/>
    <xf numFmtId="0" fontId="118" fillId="54" borderId="0" applyNumberFormat="0" applyBorder="0" applyAlignment="0" applyProtection="0"/>
    <xf numFmtId="0" fontId="118" fillId="52" borderId="0" applyNumberFormat="0" applyBorder="0" applyAlignment="0" applyProtection="0"/>
    <xf numFmtId="0" fontId="118" fillId="50" borderId="0" applyNumberFormat="0" applyBorder="0" applyAlignment="0" applyProtection="0"/>
    <xf numFmtId="173" fontId="12" fillId="0" borderId="0" applyFont="0" applyFill="0" applyBorder="0" applyAlignment="0" applyProtection="0"/>
    <xf numFmtId="0" fontId="118" fillId="48" borderId="0" applyNumberFormat="0" applyBorder="0" applyAlignment="0" applyProtection="0"/>
    <xf numFmtId="0" fontId="118" fillId="46" borderId="0" applyNumberFormat="0" applyBorder="0" applyAlignment="0" applyProtection="0"/>
    <xf numFmtId="0" fontId="118" fillId="44" borderId="0" applyNumberFormat="0" applyBorder="0" applyAlignment="0" applyProtection="0"/>
    <xf numFmtId="173" fontId="12" fillId="0" borderId="0" applyFont="0" applyFill="0" applyBorder="0" applyAlignment="0" applyProtection="0"/>
    <xf numFmtId="0" fontId="118" fillId="42" borderId="0" applyNumberFormat="0" applyBorder="0" applyAlignment="0" applyProtection="0"/>
    <xf numFmtId="0" fontId="118" fillId="40" borderId="0" applyNumberFormat="0" applyBorder="0" applyAlignment="0" applyProtection="0"/>
    <xf numFmtId="0" fontId="118" fillId="38" borderId="0" applyNumberFormat="0" applyBorder="0" applyAlignment="0" applyProtection="0"/>
    <xf numFmtId="0" fontId="12" fillId="0" borderId="0" applyNumberFormat="0" applyFont="0" applyBorder="0">
      <protection locked="0"/>
    </xf>
    <xf numFmtId="0" fontId="133" fillId="0" borderId="121" applyNumberFormat="0" applyFill="0" applyAlignment="0" applyProtection="0"/>
    <xf numFmtId="173" fontId="12" fillId="0" borderId="0" applyFont="0" applyFill="0" applyBorder="0" applyAlignment="0" applyProtection="0"/>
    <xf numFmtId="0" fontId="126" fillId="84" borderId="114" applyNumberFormat="0" applyAlignment="0" applyProtection="0"/>
    <xf numFmtId="173" fontId="12" fillId="0" borderId="0" applyFont="0" applyFill="0" applyBorder="0" applyAlignment="0" applyProtection="0"/>
    <xf numFmtId="0" fontId="137" fillId="0" borderId="125" applyNumberFormat="0" applyFill="0" applyAlignment="0" applyProtection="0"/>
    <xf numFmtId="0" fontId="135" fillId="0" borderId="123" applyNumberFormat="0" applyFill="0" applyAlignment="0" applyProtection="0"/>
    <xf numFmtId="0" fontId="150" fillId="0" borderId="0" applyNumberFormat="0" applyFill="0" applyBorder="0" applyAlignment="0" applyProtection="0"/>
    <xf numFmtId="0" fontId="143" fillId="0" borderId="113" applyNumberFormat="0" applyFill="0" applyAlignment="0" applyProtection="0"/>
    <xf numFmtId="0" fontId="12" fillId="0" borderId="0"/>
    <xf numFmtId="0" fontId="133" fillId="0" borderId="121" applyNumberFormat="0" applyFill="0" applyAlignment="0" applyProtection="0"/>
    <xf numFmtId="173" fontId="12" fillId="0" borderId="0" applyFont="0" applyFill="0" applyBorder="0" applyAlignment="0" applyProtection="0"/>
    <xf numFmtId="0" fontId="126" fillId="84" borderId="114" applyNumberFormat="0" applyAlignment="0" applyProtection="0"/>
    <xf numFmtId="0" fontId="137" fillId="0" borderId="125" applyNumberFormat="0" applyFill="0" applyAlignment="0" applyProtection="0"/>
    <xf numFmtId="0" fontId="135" fillId="0" borderId="123" applyNumberFormat="0" applyFill="0" applyAlignment="0" applyProtection="0"/>
    <xf numFmtId="0" fontId="150" fillId="0" borderId="0" applyNumberFormat="0" applyFill="0" applyBorder="0" applyAlignment="0" applyProtection="0"/>
    <xf numFmtId="0" fontId="143" fillId="0" borderId="113" applyNumberFormat="0" applyFill="0" applyAlignment="0" applyProtection="0"/>
    <xf numFmtId="0" fontId="12" fillId="0" borderId="0"/>
    <xf numFmtId="173" fontId="12" fillId="0" borderId="0" applyFont="0" applyFill="0" applyBorder="0" applyAlignment="0" applyProtection="0"/>
    <xf numFmtId="0" fontId="126" fillId="84" borderId="114" applyNumberFormat="0" applyAlignment="0" applyProtection="0"/>
    <xf numFmtId="0" fontId="137" fillId="0" borderId="125" applyNumberFormat="0" applyFill="0" applyAlignment="0" applyProtection="0"/>
    <xf numFmtId="0" fontId="135" fillId="0" borderId="123" applyNumberFormat="0" applyFill="0" applyAlignment="0" applyProtection="0"/>
    <xf numFmtId="0" fontId="150" fillId="0" borderId="0" applyNumberFormat="0" applyFill="0" applyBorder="0" applyAlignment="0" applyProtection="0"/>
    <xf numFmtId="0" fontId="12" fillId="0" borderId="0"/>
    <xf numFmtId="173" fontId="12" fillId="0" borderId="0" applyFont="0" applyFill="0" applyBorder="0" applyAlignment="0" applyProtection="0"/>
    <xf numFmtId="173" fontId="12" fillId="0" borderId="0" applyFont="0" applyFill="0" applyBorder="0" applyAlignment="0" applyProtection="0"/>
    <xf numFmtId="0" fontId="3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10" fillId="0" borderId="0" applyNumberFormat="0" applyFill="0" applyBorder="0" applyAlignment="0" applyProtection="0"/>
    <xf numFmtId="0" fontId="36" fillId="0" borderId="0"/>
    <xf numFmtId="0" fontId="36"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5" fillId="0" borderId="0" applyNumberFormat="0" applyBorder="0" applyProtection="0"/>
    <xf numFmtId="0" fontId="12" fillId="0" borderId="0" applyNumberFormat="0" applyFont="0" applyBorder="0" applyProtection="0"/>
    <xf numFmtId="0" fontId="12" fillId="0" borderId="0"/>
    <xf numFmtId="43" fontId="15" fillId="0" borderId="0" applyFont="0" applyFill="0" applyBorder="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0" fillId="31"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67" fillId="18" borderId="86" applyNumberFormat="0" applyAlignment="0" applyProtection="0"/>
    <xf numFmtId="0" fontId="168" fillId="0" borderId="0"/>
    <xf numFmtId="0" fontId="38" fillId="0" borderId="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0" fillId="31" borderId="88" applyNumberFormat="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0" fontId="72" fillId="0" borderId="89" applyNumberFormat="0" applyFill="0" applyAlignment="0" applyProtection="0"/>
    <xf numFmtId="44" fontId="10" fillId="0" borderId="0" applyFont="0" applyFill="0" applyBorder="0" applyAlignment="0" applyProtection="0"/>
    <xf numFmtId="44" fontId="15" fillId="0" borderId="0" applyFont="0" applyFill="0" applyBorder="0" applyAlignment="0" applyProtection="0"/>
    <xf numFmtId="0" fontId="25" fillId="0" borderId="0" applyNumberFormat="0" applyFill="0" applyBorder="0" applyAlignment="0" applyProtection="0">
      <alignment vertical="top"/>
      <protection locked="0"/>
    </xf>
    <xf numFmtId="0" fontId="12" fillId="0" borderId="0" applyNumberFormat="0" applyBorder="0" applyProtection="0"/>
    <xf numFmtId="0" fontId="10" fillId="0" borderId="0"/>
    <xf numFmtId="0" fontId="15" fillId="0" borderId="0"/>
    <xf numFmtId="0" fontId="10" fillId="0" borderId="0"/>
    <xf numFmtId="0" fontId="10" fillId="0" borderId="0"/>
    <xf numFmtId="0" fontId="119" fillId="0" borderId="0"/>
    <xf numFmtId="0" fontId="119" fillId="39" borderId="0" applyNumberFormat="0" applyFont="0" applyBorder="0" applyAlignment="0" applyProtection="0"/>
    <xf numFmtId="0" fontId="119" fillId="39" borderId="0" applyNumberFormat="0" applyFont="0" applyBorder="0" applyAlignment="0" applyProtection="0"/>
    <xf numFmtId="0" fontId="119" fillId="41" borderId="0" applyNumberFormat="0" applyFont="0" applyBorder="0" applyAlignment="0" applyProtection="0"/>
    <xf numFmtId="0" fontId="119" fillId="41" borderId="0" applyNumberFormat="0" applyFont="0" applyBorder="0" applyAlignment="0" applyProtection="0"/>
    <xf numFmtId="0" fontId="119" fillId="43" borderId="0" applyNumberFormat="0" applyFont="0" applyBorder="0" applyAlignment="0" applyProtection="0"/>
    <xf numFmtId="0" fontId="119" fillId="43" borderId="0" applyNumberFormat="0" applyFont="0" applyBorder="0" applyAlignment="0" applyProtection="0"/>
    <xf numFmtId="0" fontId="119" fillId="45" borderId="0" applyNumberFormat="0" applyFont="0" applyBorder="0" applyAlignment="0" applyProtection="0"/>
    <xf numFmtId="0" fontId="119" fillId="45" borderId="0" applyNumberFormat="0" applyFont="0" applyBorder="0" applyAlignment="0" applyProtection="0"/>
    <xf numFmtId="0" fontId="119" fillId="47" borderId="0" applyNumberFormat="0" applyFont="0" applyBorder="0" applyAlignment="0" applyProtection="0"/>
    <xf numFmtId="0" fontId="119" fillId="47" borderId="0" applyNumberFormat="0" applyFont="0" applyBorder="0" applyAlignment="0" applyProtection="0"/>
    <xf numFmtId="0" fontId="119" fillId="49" borderId="0" applyNumberFormat="0" applyFont="0" applyBorder="0" applyAlignment="0" applyProtection="0"/>
    <xf numFmtId="0" fontId="119" fillId="49" borderId="0" applyNumberFormat="0" applyFont="0" applyBorder="0" applyAlignment="0" applyProtection="0"/>
    <xf numFmtId="0" fontId="119" fillId="51" borderId="0" applyNumberFormat="0" applyFont="0" applyBorder="0" applyAlignment="0" applyProtection="0"/>
    <xf numFmtId="0" fontId="119" fillId="51" borderId="0" applyNumberFormat="0" applyFont="0" applyBorder="0" applyAlignment="0" applyProtection="0"/>
    <xf numFmtId="0" fontId="119" fillId="53" borderId="0" applyNumberFormat="0" applyFont="0" applyBorder="0" applyAlignment="0" applyProtection="0"/>
    <xf numFmtId="0" fontId="119" fillId="53" borderId="0" applyNumberFormat="0" applyFont="0" applyBorder="0" applyAlignment="0" applyProtection="0"/>
    <xf numFmtId="0" fontId="119" fillId="55" borderId="0" applyNumberFormat="0" applyFont="0" applyBorder="0" applyAlignment="0" applyProtection="0"/>
    <xf numFmtId="0" fontId="119" fillId="55" borderId="0" applyNumberFormat="0" applyFont="0" applyBorder="0" applyAlignment="0" applyProtection="0"/>
    <xf numFmtId="0" fontId="119" fillId="56" borderId="0" applyNumberFormat="0" applyFont="0" applyBorder="0" applyAlignment="0" applyProtection="0"/>
    <xf numFmtId="0" fontId="119" fillId="56" borderId="0" applyNumberFormat="0" applyFont="0" applyBorder="0" applyAlignment="0" applyProtection="0"/>
    <xf numFmtId="0" fontId="119" fillId="57" borderId="0" applyNumberFormat="0" applyFont="0" applyBorder="0" applyAlignment="0" applyProtection="0"/>
    <xf numFmtId="0" fontId="119" fillId="57" borderId="0" applyNumberFormat="0" applyFont="0" applyBorder="0" applyAlignment="0" applyProtection="0"/>
    <xf numFmtId="0" fontId="119" fillId="59" borderId="0" applyNumberFormat="0" applyFont="0" applyBorder="0" applyAlignment="0" applyProtection="0"/>
    <xf numFmtId="0" fontId="119" fillId="59" borderId="0" applyNumberFormat="0" applyFont="0" applyBorder="0" applyAlignment="0" applyProtection="0"/>
    <xf numFmtId="0" fontId="125" fillId="82" borderId="118" applyNumberFormat="0" applyAlignment="0" applyProtection="0"/>
    <xf numFmtId="0" fontId="124" fillId="81" borderId="111" applyNumberFormat="0" applyAlignment="0" applyProtection="0"/>
    <xf numFmtId="0" fontId="119" fillId="83" borderId="0" applyNumberFormat="0" applyFont="0" applyBorder="0">
      <protection locked="0"/>
    </xf>
    <xf numFmtId="0" fontId="119" fillId="83" borderId="0" applyNumberFormat="0" applyFont="0" applyBorder="0">
      <protection locked="0"/>
    </xf>
    <xf numFmtId="0" fontId="119" fillId="50" borderId="120" applyNumberFormat="0" applyFont="0">
      <alignment horizontal="center" vertical="center"/>
      <protection locked="0"/>
    </xf>
    <xf numFmtId="173" fontId="119" fillId="0" borderId="0" applyFont="0" applyFill="0" applyBorder="0" applyAlignment="0" applyProtection="0"/>
    <xf numFmtId="173" fontId="119" fillId="0" borderId="0" applyFont="0" applyFill="0" applyBorder="0" applyAlignment="0" applyProtection="0"/>
    <xf numFmtId="174" fontId="119" fillId="0" borderId="0" applyFont="0" applyFill="0" applyBorder="0" applyAlignment="0" applyProtection="0"/>
    <xf numFmtId="173" fontId="119" fillId="0" borderId="0" applyFont="0" applyFill="0" applyBorder="0" applyAlignment="0" applyProtection="0"/>
    <xf numFmtId="175" fontId="119" fillId="0" borderId="0" applyFont="0" applyFill="0" applyBorder="0" applyProtection="0">
      <alignment horizontal="right"/>
    </xf>
    <xf numFmtId="0" fontId="119" fillId="65" borderId="0" applyNumberFormat="0" applyFont="0" applyBorder="0">
      <protection locked="0"/>
    </xf>
    <xf numFmtId="0" fontId="142" fillId="48" borderId="118" applyNumberFormat="0" applyAlignment="0" applyProtection="0"/>
    <xf numFmtId="0" fontId="141" fillId="48" borderId="111" applyNumberFormat="0" applyAlignment="0" applyProtection="0"/>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2" fillId="0" borderId="0" applyNumberFormat="0" applyBorder="0" applyProtection="0"/>
    <xf numFmtId="0" fontId="119" fillId="0" borderId="0" applyNumberFormat="0" applyFont="0" applyBorder="0" applyProtection="0"/>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applyProtection="0"/>
    <xf numFmtId="0" fontId="119" fillId="0" borderId="0" applyNumberFormat="0" applyFont="0" applyBorder="0" applyProtection="0"/>
    <xf numFmtId="0" fontId="119"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0" borderId="0" applyNumberFormat="0" applyFont="0" applyBorder="0">
      <protection locked="0"/>
    </xf>
    <xf numFmtId="0" fontId="119" fillId="88" borderId="128" applyNumberFormat="0" applyFont="0" applyAlignment="0" applyProtection="0"/>
    <xf numFmtId="0" fontId="119" fillId="88" borderId="115" applyNumberFormat="0" applyFont="0" applyAlignment="0" applyProtection="0"/>
    <xf numFmtId="0" fontId="119" fillId="88" borderId="115" applyNumberFormat="0" applyFont="0" applyAlignment="0" applyProtection="0"/>
    <xf numFmtId="0" fontId="149" fillId="82" borderId="129" applyNumberFormat="0" applyAlignment="0" applyProtection="0"/>
    <xf numFmtId="0" fontId="148" fillId="81" borderId="112" applyNumberFormat="0" applyAlignment="0" applyProtection="0"/>
    <xf numFmtId="9" fontId="119" fillId="0" borderId="0" applyFont="0" applyFill="0" applyBorder="0" applyAlignment="0" applyProtection="0"/>
    <xf numFmtId="9" fontId="119" fillId="0" borderId="0" applyFont="0" applyFill="0" applyBorder="0" applyAlignment="0" applyProtection="0"/>
    <xf numFmtId="0" fontId="119" fillId="50" borderId="21" applyNumberFormat="0" applyFont="0">
      <alignment vertical="center"/>
      <protection locked="0"/>
    </xf>
    <xf numFmtId="0" fontId="119" fillId="50" borderId="21" applyNumberFormat="0" applyFont="0">
      <alignment vertical="center"/>
      <protection locked="0"/>
    </xf>
    <xf numFmtId="0" fontId="119" fillId="83" borderId="0" applyNumberFormat="0" applyFont="0" applyBorder="0">
      <protection locked="0"/>
    </xf>
    <xf numFmtId="0" fontId="153" fillId="0" borderId="131" applyNumberFormat="0" applyFill="0" applyAlignment="0" applyProtection="0"/>
    <xf numFmtId="0" fontId="152" fillId="0" borderId="130"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180" fillId="0" borderId="0"/>
    <xf numFmtId="0" fontId="180" fillId="0" borderId="0"/>
    <xf numFmtId="0" fontId="18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3" fillId="0" borderId="0" applyNumberFormat="0" applyFill="0" applyBorder="0" applyAlignment="0" applyProtection="0"/>
    <xf numFmtId="0" fontId="18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0" fillId="0" borderId="0"/>
    <xf numFmtId="0" fontId="180" fillId="0" borderId="0"/>
    <xf numFmtId="0" fontId="180" fillId="0" borderId="0"/>
    <xf numFmtId="0" fontId="180" fillId="0" borderId="0"/>
    <xf numFmtId="0" fontId="183" fillId="0" borderId="0" applyNumberFormat="0" applyFill="0" applyBorder="0" applyAlignment="0" applyProtection="0"/>
    <xf numFmtId="0" fontId="23" fillId="0" borderId="0"/>
    <xf numFmtId="0" fontId="30" fillId="0" borderId="0"/>
    <xf numFmtId="43" fontId="15" fillId="0" borderId="0" applyFont="0" applyFill="0" applyBorder="0" applyAlignment="0" applyProtection="0"/>
    <xf numFmtId="43" fontId="15" fillId="0" borderId="0" applyFont="0" applyFill="0" applyBorder="0" applyAlignment="0" applyProtection="0"/>
    <xf numFmtId="0" fontId="24" fillId="0" borderId="0" applyNumberFormat="0" applyFill="0" applyBorder="0" applyAlignment="0" applyProtection="0"/>
    <xf numFmtId="0" fontId="185" fillId="0" borderId="0" applyNumberFormat="0" applyFill="0" applyBorder="0" applyAlignment="0" applyProtection="0"/>
    <xf numFmtId="0" fontId="8" fillId="0" borderId="0" applyNumberFormat="0" applyFill="0" applyBorder="0" applyAlignment="0" applyProtection="0">
      <alignment vertical="top"/>
      <protection locked="0"/>
    </xf>
    <xf numFmtId="0" fontId="15" fillId="0" borderId="0"/>
    <xf numFmtId="0" fontId="30" fillId="0" borderId="0"/>
    <xf numFmtId="0" fontId="10" fillId="0" borderId="0"/>
    <xf numFmtId="0" fontId="15" fillId="0" borderId="0"/>
    <xf numFmtId="0" fontId="30" fillId="0" borderId="0"/>
    <xf numFmtId="0" fontId="3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86" fillId="0" borderId="0" applyNumberFormat="0" applyFill="0" applyBorder="0" applyAlignment="0" applyProtection="0"/>
    <xf numFmtId="0" fontId="187" fillId="0" borderId="180" applyNumberFormat="0" applyFill="0" applyAlignment="0" applyProtection="0"/>
    <xf numFmtId="0" fontId="188" fillId="0" borderId="181" applyNumberFormat="0" applyFill="0" applyAlignment="0" applyProtection="0"/>
    <xf numFmtId="0" fontId="189" fillId="0" borderId="182" applyNumberFormat="0" applyFill="0" applyAlignment="0" applyProtection="0"/>
    <xf numFmtId="0" fontId="189" fillId="0" borderId="0" applyNumberFormat="0" applyFill="0" applyBorder="0" applyAlignment="0" applyProtection="0"/>
    <xf numFmtId="0" fontId="84" fillId="35" borderId="0" applyNumberFormat="0" applyBorder="0" applyAlignment="0" applyProtection="0"/>
    <xf numFmtId="0" fontId="190" fillId="100" borderId="0" applyNumberFormat="0" applyBorder="0" applyAlignment="0" applyProtection="0"/>
    <xf numFmtId="0" fontId="191" fillId="101" borderId="0" applyNumberFormat="0" applyBorder="0" applyAlignment="0" applyProtection="0"/>
    <xf numFmtId="0" fontId="192" fillId="102" borderId="111" applyNumberFormat="0" applyAlignment="0" applyProtection="0"/>
    <xf numFmtId="0" fontId="193" fillId="103" borderId="112" applyNumberFormat="0" applyAlignment="0" applyProtection="0"/>
    <xf numFmtId="0" fontId="194" fillId="103" borderId="111" applyNumberFormat="0" applyAlignment="0" applyProtection="0"/>
    <xf numFmtId="0" fontId="195" fillId="0" borderId="113" applyNumberFormat="0" applyFill="0" applyAlignment="0" applyProtection="0"/>
    <xf numFmtId="0" fontId="196" fillId="104" borderId="114" applyNumberFormat="0" applyAlignment="0" applyProtection="0"/>
    <xf numFmtId="0" fontId="42" fillId="0" borderId="0" applyNumberFormat="0" applyFill="0" applyBorder="0" applyAlignment="0" applyProtection="0"/>
    <xf numFmtId="0" fontId="15" fillId="105" borderId="115" applyNumberFormat="0" applyFont="0" applyAlignment="0" applyProtection="0"/>
    <xf numFmtId="0" fontId="197" fillId="0" borderId="0" applyNumberFormat="0" applyFill="0" applyBorder="0" applyAlignment="0" applyProtection="0"/>
    <xf numFmtId="0" fontId="21" fillId="0" borderId="183" applyNumberFormat="0" applyFill="0" applyAlignment="0" applyProtection="0"/>
    <xf numFmtId="0" fontId="16" fillId="106" borderId="0" applyNumberFormat="0" applyBorder="0" applyAlignment="0" applyProtection="0"/>
    <xf numFmtId="0" fontId="15" fillId="107" borderId="0" applyNumberFormat="0" applyBorder="0" applyAlignment="0" applyProtection="0"/>
    <xf numFmtId="0" fontId="15" fillId="108" borderId="0" applyNumberFormat="0" applyBorder="0" applyAlignment="0" applyProtection="0"/>
    <xf numFmtId="0" fontId="15" fillId="109" borderId="0" applyNumberFormat="0" applyBorder="0" applyAlignment="0" applyProtection="0"/>
    <xf numFmtId="0" fontId="16" fillId="110" borderId="0" applyNumberFormat="0" applyBorder="0" applyAlignment="0" applyProtection="0"/>
    <xf numFmtId="0" fontId="15" fillId="111" borderId="0" applyNumberFormat="0" applyBorder="0" applyAlignment="0" applyProtection="0"/>
    <xf numFmtId="0" fontId="15" fillId="112" borderId="0" applyNumberFormat="0" applyBorder="0" applyAlignment="0" applyProtection="0"/>
    <xf numFmtId="0" fontId="15" fillId="113" borderId="0" applyNumberFormat="0" applyBorder="0" applyAlignment="0" applyProtection="0"/>
    <xf numFmtId="0" fontId="16" fillId="114" borderId="0" applyNumberFormat="0" applyBorder="0" applyAlignment="0" applyProtection="0"/>
    <xf numFmtId="0" fontId="15" fillId="115" borderId="0" applyNumberFormat="0" applyBorder="0" applyAlignment="0" applyProtection="0"/>
    <xf numFmtId="0" fontId="15" fillId="116" borderId="0" applyNumberFormat="0" applyBorder="0" applyAlignment="0" applyProtection="0"/>
    <xf numFmtId="0" fontId="15" fillId="117" borderId="0" applyNumberFormat="0" applyBorder="0" applyAlignment="0" applyProtection="0"/>
    <xf numFmtId="0" fontId="16" fillId="118" borderId="0" applyNumberFormat="0" applyBorder="0" applyAlignment="0" applyProtection="0"/>
    <xf numFmtId="0" fontId="15" fillId="119" borderId="0" applyNumberFormat="0" applyBorder="0" applyAlignment="0" applyProtection="0"/>
    <xf numFmtId="0" fontId="15" fillId="120" borderId="0" applyNumberFormat="0" applyBorder="0" applyAlignment="0" applyProtection="0"/>
    <xf numFmtId="0" fontId="15" fillId="121" borderId="0" applyNumberFormat="0" applyBorder="0" applyAlignment="0" applyProtection="0"/>
    <xf numFmtId="0" fontId="16" fillId="122" borderId="0" applyNumberFormat="0" applyBorder="0" applyAlignment="0" applyProtection="0"/>
    <xf numFmtId="0" fontId="15" fillId="123" borderId="0" applyNumberFormat="0" applyBorder="0" applyAlignment="0" applyProtection="0"/>
    <xf numFmtId="0" fontId="15" fillId="124" borderId="0" applyNumberFormat="0" applyBorder="0" applyAlignment="0" applyProtection="0"/>
    <xf numFmtId="0" fontId="15" fillId="125" borderId="0" applyNumberFormat="0" applyBorder="0" applyAlignment="0" applyProtection="0"/>
    <xf numFmtId="0" fontId="39" fillId="0" borderId="0"/>
    <xf numFmtId="0" fontId="39" fillId="0" borderId="0"/>
    <xf numFmtId="0" fontId="39" fillId="0" borderId="0"/>
    <xf numFmtId="0" fontId="18" fillId="0" borderId="0" applyNumberFormat="0" applyFill="0" applyBorder="0" applyAlignment="0" applyProtection="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99" fillId="0" borderId="0"/>
    <xf numFmtId="0" fontId="15" fillId="0" borderId="0"/>
    <xf numFmtId="0" fontId="10" fillId="34" borderId="87" applyNumberFormat="0" applyFont="0" applyAlignment="0" applyProtection="0"/>
    <xf numFmtId="0" fontId="19" fillId="5" borderId="0" applyNumberFormat="0" applyBorder="0" applyAlignment="0" applyProtection="0"/>
    <xf numFmtId="0" fontId="88" fillId="18" borderId="0" applyNumberFormat="0" applyBorder="0" applyAlignment="0" applyProtection="0"/>
    <xf numFmtId="0" fontId="19" fillId="105" borderId="115" applyNumberFormat="0" applyFont="0" applyAlignment="0" applyProtection="0"/>
    <xf numFmtId="0" fontId="88" fillId="18" borderId="0" applyNumberFormat="0" applyBorder="0" applyAlignment="0" applyProtection="0"/>
    <xf numFmtId="0" fontId="15" fillId="105" borderId="115" applyNumberFormat="0" applyFont="0" applyAlignment="0" applyProtection="0"/>
    <xf numFmtId="0" fontId="10" fillId="34" borderId="87" applyNumberFormat="0" applyFont="0" applyAlignment="0" applyProtection="0"/>
    <xf numFmtId="0" fontId="19" fillId="107" borderId="0" applyNumberFormat="0" applyBorder="0" applyAlignment="0" applyProtection="0"/>
    <xf numFmtId="0" fontId="10" fillId="34" borderId="87" applyNumberFormat="0" applyFont="0" applyAlignment="0" applyProtection="0"/>
    <xf numFmtId="0" fontId="88" fillId="20" borderId="0" applyNumberFormat="0" applyBorder="0" applyAlignment="0" applyProtection="0"/>
    <xf numFmtId="0" fontId="15" fillId="0" borderId="0"/>
    <xf numFmtId="0" fontId="88" fillId="20" borderId="0" applyNumberFormat="0" applyBorder="0" applyAlignment="0" applyProtection="0"/>
    <xf numFmtId="0" fontId="15" fillId="0" borderId="0"/>
    <xf numFmtId="0" fontId="15" fillId="0" borderId="0"/>
    <xf numFmtId="0" fontId="19" fillId="111" borderId="0" applyNumberFormat="0" applyBorder="0" applyAlignment="0" applyProtection="0"/>
    <xf numFmtId="0" fontId="88" fillId="34" borderId="0" applyNumberFormat="0" applyBorder="0" applyAlignment="0" applyProtection="0"/>
    <xf numFmtId="0" fontId="15" fillId="0" borderId="0"/>
    <xf numFmtId="0" fontId="88" fillId="34" borderId="0" applyNumberFormat="0" applyBorder="0" applyAlignment="0" applyProtection="0"/>
    <xf numFmtId="0" fontId="15" fillId="0" borderId="0"/>
    <xf numFmtId="0" fontId="15" fillId="0" borderId="0"/>
    <xf numFmtId="0" fontId="19" fillId="115" borderId="0" applyNumberFormat="0" applyBorder="0" applyAlignment="0" applyProtection="0"/>
    <xf numFmtId="0" fontId="88" fillId="18" borderId="0" applyNumberFormat="0" applyBorder="0" applyAlignment="0" applyProtection="0"/>
    <xf numFmtId="0" fontId="15" fillId="0" borderId="0"/>
    <xf numFmtId="0" fontId="88" fillId="18" borderId="0" applyNumberFormat="0" applyBorder="0" applyAlignment="0" applyProtection="0"/>
    <xf numFmtId="0" fontId="108" fillId="31" borderId="88" applyNumberFormat="0" applyAlignment="0" applyProtection="0"/>
    <xf numFmtId="0" fontId="250" fillId="103" borderId="112" applyNumberFormat="0" applyAlignment="0" applyProtection="0"/>
    <xf numFmtId="0" fontId="19" fillId="119" borderId="0" applyNumberFormat="0" applyBorder="0" applyAlignment="0" applyProtection="0"/>
    <xf numFmtId="0" fontId="108" fillId="128" borderId="88" applyNumberFormat="0" applyAlignment="0" applyProtection="0"/>
    <xf numFmtId="0" fontId="108" fillId="31" borderId="88" applyNumberFormat="0" applyAlignment="0" applyProtection="0"/>
    <xf numFmtId="0" fontId="108" fillId="128" borderId="88" applyNumberFormat="0" applyAlignment="0" applyProtection="0"/>
    <xf numFmtId="0" fontId="19" fillId="123" borderId="0" applyNumberFormat="0" applyBorder="0" applyAlignment="0" applyProtection="0"/>
    <xf numFmtId="0" fontId="88" fillId="34" borderId="0" applyNumberFormat="0" applyBorder="0" applyAlignment="0" applyProtection="0"/>
    <xf numFmtId="0" fontId="15" fillId="0" borderId="0"/>
    <xf numFmtId="0" fontId="88" fillId="34" borderId="0" applyNumberFormat="0" applyBorder="0" applyAlignment="0" applyProtection="0"/>
    <xf numFmtId="0" fontId="88" fillId="126" borderId="0" applyNumberFormat="0" applyBorder="0" applyAlignment="0" applyProtection="0"/>
    <xf numFmtId="0" fontId="88" fillId="18" borderId="0" applyNumberFormat="0" applyBorder="0" applyAlignment="0" applyProtection="0"/>
    <xf numFmtId="0" fontId="88" fillId="34" borderId="0" applyNumberFormat="0" applyBorder="0" applyAlignment="0" applyProtection="0"/>
    <xf numFmtId="0" fontId="88" fillId="12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15" fillId="0" borderId="0"/>
    <xf numFmtId="0" fontId="15" fillId="0" borderId="0"/>
    <xf numFmtId="0" fontId="19" fillId="6" borderId="0" applyNumberFormat="0" applyBorder="0" applyAlignment="0" applyProtection="0"/>
    <xf numFmtId="0" fontId="88" fillId="31" borderId="0" applyNumberFormat="0" applyBorder="0" applyAlignment="0" applyProtection="0"/>
    <xf numFmtId="0" fontId="15" fillId="0" borderId="0"/>
    <xf numFmtId="0" fontId="88" fillId="31" borderId="0" applyNumberFormat="0" applyBorder="0" applyAlignment="0" applyProtection="0"/>
    <xf numFmtId="0" fontId="15" fillId="0" borderId="0"/>
    <xf numFmtId="0" fontId="15" fillId="0" borderId="0"/>
    <xf numFmtId="0" fontId="19" fillId="108" borderId="0" applyNumberFormat="0" applyBorder="0" applyAlignment="0" applyProtection="0"/>
    <xf numFmtId="0" fontId="15" fillId="0" borderId="0"/>
    <xf numFmtId="0" fontId="15" fillId="0" borderId="0"/>
    <xf numFmtId="0" fontId="15" fillId="0" borderId="0"/>
    <xf numFmtId="0" fontId="19" fillId="112" borderId="0" applyNumberFormat="0" applyBorder="0" applyAlignment="0" applyProtection="0"/>
    <xf numFmtId="0" fontId="88" fillId="33" borderId="0" applyNumberFormat="0" applyBorder="0" applyAlignment="0" applyProtection="0"/>
    <xf numFmtId="0" fontId="15" fillId="0" borderId="0"/>
    <xf numFmtId="0" fontId="88" fillId="33" borderId="0" applyNumberFormat="0" applyBorder="0" applyAlignment="0" applyProtection="0"/>
    <xf numFmtId="0" fontId="15" fillId="0" borderId="0"/>
    <xf numFmtId="0" fontId="15" fillId="0" borderId="0"/>
    <xf numFmtId="0" fontId="19" fillId="116" borderId="0" applyNumberFormat="0" applyBorder="0" applyAlignment="0" applyProtection="0"/>
    <xf numFmtId="0" fontId="88" fillId="31" borderId="0" applyNumberFormat="0" applyBorder="0" applyAlignment="0" applyProtection="0"/>
    <xf numFmtId="0" fontId="15" fillId="0" borderId="0"/>
    <xf numFmtId="0" fontId="88" fillId="31" borderId="0" applyNumberFormat="0" applyBorder="0" applyAlignment="0" applyProtection="0"/>
    <xf numFmtId="0" fontId="15" fillId="0" borderId="0"/>
    <xf numFmtId="0" fontId="15" fillId="0" borderId="0"/>
    <xf numFmtId="0" fontId="19" fillId="120" borderId="0" applyNumberFormat="0" applyBorder="0" applyAlignment="0" applyProtection="0"/>
    <xf numFmtId="0" fontId="15" fillId="0" borderId="0"/>
    <xf numFmtId="0" fontId="15" fillId="0" borderId="0"/>
    <xf numFmtId="0" fontId="15" fillId="0" borderId="0"/>
    <xf numFmtId="0" fontId="19" fillId="124" borderId="0" applyNumberFormat="0" applyBorder="0" applyAlignment="0" applyProtection="0"/>
    <xf numFmtId="0" fontId="88" fillId="33" borderId="0" applyNumberFormat="0" applyBorder="0" applyAlignment="0" applyProtection="0"/>
    <xf numFmtId="0" fontId="15" fillId="0" borderId="0"/>
    <xf numFmtId="0" fontId="88" fillId="33" borderId="0" applyNumberFormat="0" applyBorder="0" applyAlignment="0" applyProtection="0"/>
    <xf numFmtId="0" fontId="88" fillId="25" borderId="0" applyNumberFormat="0" applyBorder="0" applyAlignment="0" applyProtection="0"/>
    <xf numFmtId="0" fontId="88" fillId="20" borderId="0" applyNumberFormat="0" applyBorder="0" applyAlignment="0" applyProtection="0"/>
    <xf numFmtId="0" fontId="88" fillId="33" borderId="0" applyNumberFormat="0" applyBorder="0" applyAlignment="0" applyProtection="0"/>
    <xf numFmtId="0" fontId="88" fillId="31" borderId="0" applyNumberFormat="0" applyBorder="0" applyAlignment="0" applyProtection="0"/>
    <xf numFmtId="0" fontId="88" fillId="25" borderId="0" applyNumberFormat="0" applyBorder="0" applyAlignment="0" applyProtection="0"/>
    <xf numFmtId="0" fontId="88" fillId="18" borderId="0" applyNumberFormat="0" applyBorder="0" applyAlignment="0" applyProtection="0"/>
    <xf numFmtId="0" fontId="15" fillId="7" borderId="0" applyNumberFormat="0" applyBorder="0" applyAlignment="0" applyProtection="0"/>
    <xf numFmtId="0" fontId="15" fillId="0" borderId="0"/>
    <xf numFmtId="0" fontId="232" fillId="7" borderId="0" applyNumberFormat="0" applyBorder="0" applyAlignment="0" applyProtection="0"/>
    <xf numFmtId="0" fontId="94" fillId="25" borderId="0" applyNumberFormat="0" applyBorder="0" applyAlignment="0" applyProtection="0"/>
    <xf numFmtId="0" fontId="15" fillId="0" borderId="0"/>
    <xf numFmtId="0" fontId="94" fillId="25" borderId="0" applyNumberFormat="0" applyBorder="0" applyAlignment="0" applyProtection="0"/>
    <xf numFmtId="0" fontId="15" fillId="0" borderId="0"/>
    <xf numFmtId="0" fontId="15" fillId="0" borderId="0"/>
    <xf numFmtId="0" fontId="232" fillId="109" borderId="0" applyNumberFormat="0" applyBorder="0" applyAlignment="0" applyProtection="0"/>
    <xf numFmtId="0" fontId="15" fillId="0" borderId="0"/>
    <xf numFmtId="0" fontId="15" fillId="0" borderId="0"/>
    <xf numFmtId="0" fontId="15" fillId="0" borderId="0"/>
    <xf numFmtId="0" fontId="232" fillId="113" borderId="0" applyNumberFormat="0" applyBorder="0" applyAlignment="0" applyProtection="0"/>
    <xf numFmtId="0" fontId="94" fillId="33" borderId="0" applyNumberFormat="0" applyBorder="0" applyAlignment="0" applyProtection="0"/>
    <xf numFmtId="0" fontId="15" fillId="0" borderId="0"/>
    <xf numFmtId="0" fontId="94" fillId="33" borderId="0" applyNumberFormat="0" applyBorder="0" applyAlignment="0" applyProtection="0"/>
    <xf numFmtId="0" fontId="15" fillId="0" borderId="0"/>
    <xf numFmtId="0" fontId="15" fillId="0" borderId="0"/>
    <xf numFmtId="0" fontId="232" fillId="117" borderId="0" applyNumberFormat="0" applyBorder="0" applyAlignment="0" applyProtection="0"/>
    <xf numFmtId="0" fontId="94" fillId="31" borderId="0" applyNumberFormat="0" applyBorder="0" applyAlignment="0" applyProtection="0"/>
    <xf numFmtId="0" fontId="15" fillId="0" borderId="0"/>
    <xf numFmtId="0" fontId="94" fillId="31" borderId="0" applyNumberFormat="0" applyBorder="0" applyAlignment="0" applyProtection="0"/>
    <xf numFmtId="0" fontId="15" fillId="0" borderId="0"/>
    <xf numFmtId="0" fontId="15" fillId="0" borderId="0"/>
    <xf numFmtId="0" fontId="232" fillId="121" borderId="0" applyNumberFormat="0" applyBorder="0" applyAlignment="0" applyProtection="0"/>
    <xf numFmtId="0" fontId="15" fillId="0" borderId="0"/>
    <xf numFmtId="0" fontId="15" fillId="0" borderId="0"/>
    <xf numFmtId="0" fontId="15" fillId="0" borderId="0"/>
    <xf numFmtId="0" fontId="232" fillId="125"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5" borderId="0" applyNumberFormat="0" applyBorder="0" applyAlignment="0" applyProtection="0"/>
    <xf numFmtId="0" fontId="94" fillId="20" borderId="0" applyNumberFormat="0" applyBorder="0" applyAlignment="0" applyProtection="0"/>
    <xf numFmtId="0" fontId="94" fillId="33" borderId="0" applyNumberFormat="0" applyBorder="0" applyAlignment="0" applyProtection="0"/>
    <xf numFmtId="0" fontId="94" fillId="31" borderId="0" applyNumberFormat="0" applyBorder="0" applyAlignment="0" applyProtection="0"/>
    <xf numFmtId="0" fontId="94" fillId="25" borderId="0" applyNumberFormat="0" applyBorder="0" applyAlignment="0" applyProtection="0"/>
    <xf numFmtId="0" fontId="94" fillId="18" borderId="0" applyNumberFormat="0" applyBorder="0" applyAlignment="0" applyProtection="0"/>
    <xf numFmtId="0" fontId="267" fillId="0" borderId="0" applyNumberFormat="0" applyFill="0" applyBorder="0" applyAlignment="0" applyProtection="0"/>
    <xf numFmtId="0" fontId="2" fillId="0" borderId="183" applyNumberFormat="0" applyFill="0" applyAlignment="0" applyProtection="0"/>
    <xf numFmtId="0" fontId="232" fillId="4" borderId="0" applyNumberFormat="0" applyBorder="0" applyAlignment="0" applyProtection="0"/>
    <xf numFmtId="0" fontId="94" fillId="25" borderId="0" applyNumberFormat="0" applyBorder="0" applyAlignment="0" applyProtection="0"/>
    <xf numFmtId="3" fontId="10" fillId="0" borderId="0" applyFill="0" applyBorder="0" applyAlignment="0" applyProtection="0"/>
    <xf numFmtId="0" fontId="94" fillId="25" borderId="0" applyNumberFormat="0" applyBorder="0" applyAlignment="0" applyProtection="0"/>
    <xf numFmtId="0" fontId="266" fillId="103" borderId="112" applyNumberFormat="0" applyAlignment="0" applyProtection="0"/>
    <xf numFmtId="0" fontId="20" fillId="105" borderId="115" applyNumberFormat="0" applyFont="0" applyAlignment="0" applyProtection="0"/>
    <xf numFmtId="0" fontId="232" fillId="106" borderId="0" applyNumberFormat="0" applyBorder="0" applyAlignment="0" applyProtection="0"/>
    <xf numFmtId="0" fontId="20" fillId="105" borderId="115" applyNumberFormat="0" applyFont="0" applyAlignment="0" applyProtection="0"/>
    <xf numFmtId="0" fontId="265" fillId="101" borderId="0" applyNumberFormat="0" applyBorder="0" applyAlignment="0" applyProtection="0"/>
    <xf numFmtId="0" fontId="264" fillId="0" borderId="113" applyNumberFormat="0" applyFill="0" applyAlignment="0" applyProtection="0"/>
    <xf numFmtId="0" fontId="232" fillId="110" borderId="0" applyNumberFormat="0" applyBorder="0" applyAlignment="0" applyProtection="0"/>
    <xf numFmtId="0" fontId="263" fillId="102" borderId="111" applyNumberFormat="0" applyAlignment="0" applyProtection="0"/>
    <xf numFmtId="0" fontId="262" fillId="0" borderId="0" applyNumberFormat="0" applyFill="0" applyBorder="0" applyAlignment="0" applyProtection="0"/>
    <xf numFmtId="0" fontId="262" fillId="0" borderId="182" applyNumberFormat="0" applyFill="0" applyAlignment="0" applyProtection="0"/>
    <xf numFmtId="0" fontId="232" fillId="114" borderId="0" applyNumberFormat="0" applyBorder="0" applyAlignment="0" applyProtection="0"/>
    <xf numFmtId="0" fontId="94" fillId="127" borderId="0" applyNumberFormat="0" applyBorder="0" applyAlignment="0" applyProtection="0"/>
    <xf numFmtId="0" fontId="261" fillId="0" borderId="181" applyNumberFormat="0" applyFill="0" applyAlignment="0" applyProtection="0"/>
    <xf numFmtId="0" fontId="94" fillId="127" borderId="0" applyNumberFormat="0" applyBorder="0" applyAlignment="0" applyProtection="0"/>
    <xf numFmtId="0" fontId="260" fillId="0" borderId="180" applyNumberFormat="0" applyFill="0" applyAlignment="0" applyProtection="0"/>
    <xf numFmtId="0" fontId="259" fillId="35" borderId="0" applyNumberFormat="0" applyBorder="0" applyAlignment="0" applyProtection="0"/>
    <xf numFmtId="0" fontId="232" fillId="118" borderId="0" applyNumberFormat="0" applyBorder="0" applyAlignment="0" applyProtection="0"/>
    <xf numFmtId="0" fontId="258" fillId="0" borderId="0" applyNumberFormat="0" applyFill="0" applyBorder="0" applyAlignment="0" applyProtection="0"/>
    <xf numFmtId="0" fontId="257" fillId="104" borderId="114" applyNumberFormat="0" applyAlignment="0" applyProtection="0"/>
    <xf numFmtId="0" fontId="256" fillId="103" borderId="111" applyNumberFormat="0" applyAlignment="0" applyProtection="0"/>
    <xf numFmtId="0" fontId="232" fillId="122" borderId="0" applyNumberFormat="0" applyBorder="0" applyAlignment="0" applyProtection="0"/>
    <xf numFmtId="0" fontId="255" fillId="100" borderId="0" applyNumberFormat="0" applyBorder="0" applyAlignment="0" applyProtection="0"/>
    <xf numFmtId="0" fontId="94" fillId="25"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127" borderId="0" applyNumberFormat="0" applyBorder="0" applyAlignment="0" applyProtection="0"/>
    <xf numFmtId="0" fontId="94" fillId="25" borderId="0" applyNumberFormat="0" applyBorder="0" applyAlignment="0" applyProtection="0"/>
    <xf numFmtId="0" fontId="94" fillId="30" borderId="0" applyNumberFormat="0" applyBorder="0" applyAlignment="0" applyProtection="0"/>
    <xf numFmtId="0" fontId="10" fillId="0" borderId="0" applyNumberFormat="0" applyFill="0" applyBorder="0" applyAlignment="0" applyProtection="0"/>
    <xf numFmtId="0" fontId="108" fillId="126" borderId="88" applyNumberFormat="0" applyAlignment="0" applyProtection="0"/>
    <xf numFmtId="0" fontId="254" fillId="122" borderId="0" applyNumberFormat="0" applyBorder="0" applyAlignment="0" applyProtection="0"/>
    <xf numFmtId="0" fontId="254" fillId="118" borderId="0" applyNumberFormat="0" applyBorder="0" applyAlignment="0" applyProtection="0"/>
    <xf numFmtId="0" fontId="233" fillId="100" borderId="0" applyNumberFormat="0" applyBorder="0" applyAlignment="0" applyProtection="0"/>
    <xf numFmtId="0" fontId="254" fillId="114" borderId="0" applyNumberFormat="0" applyBorder="0" applyAlignment="0" applyProtection="0"/>
    <xf numFmtId="0" fontId="122" fillId="100" borderId="0" applyNumberFormat="0" applyBorder="0" applyAlignment="0" applyProtection="0"/>
    <xf numFmtId="0" fontId="96" fillId="126" borderId="86" applyNumberFormat="0" applyAlignment="0" applyProtection="0"/>
    <xf numFmtId="0" fontId="254" fillId="110" borderId="0" applyNumberFormat="0" applyBorder="0" applyAlignment="0" applyProtection="0"/>
    <xf numFmtId="0" fontId="96" fillId="31" borderId="86" applyNumberFormat="0" applyAlignment="0" applyProtection="0"/>
    <xf numFmtId="0" fontId="234" fillId="103" borderId="111" applyNumberFormat="0" applyAlignment="0" applyProtection="0"/>
    <xf numFmtId="0" fontId="96" fillId="128" borderId="86" applyNumberFormat="0" applyAlignment="0" applyProtection="0"/>
    <xf numFmtId="0" fontId="96" fillId="31" borderId="86" applyNumberFormat="0" applyAlignment="0" applyProtection="0"/>
    <xf numFmtId="0" fontId="96" fillId="128" borderId="86" applyNumberFormat="0" applyAlignment="0" applyProtection="0"/>
    <xf numFmtId="187" fontId="10" fillId="12" borderId="184">
      <alignment horizontal="right" vertical="top"/>
    </xf>
    <xf numFmtId="0" fontId="10" fillId="12" borderId="184">
      <alignment horizontal="left" indent="5"/>
    </xf>
    <xf numFmtId="3" fontId="10" fillId="12" borderId="184">
      <alignment horizontal="right"/>
    </xf>
    <xf numFmtId="187" fontId="10" fillId="12" borderId="50" applyNumberFormat="0">
      <alignment horizontal="right" vertical="top"/>
    </xf>
    <xf numFmtId="0" fontId="10" fillId="12" borderId="50">
      <alignment horizontal="left" indent="3"/>
    </xf>
    <xf numFmtId="3" fontId="10" fillId="12" borderId="50">
      <alignment horizontal="right"/>
    </xf>
    <xf numFmtId="187" fontId="23" fillId="12" borderId="50" applyNumberFormat="0">
      <alignment horizontal="right" vertical="top"/>
    </xf>
    <xf numFmtId="0" fontId="23" fillId="12" borderId="50">
      <alignment horizontal="left" indent="1"/>
    </xf>
    <xf numFmtId="0" fontId="23" fillId="12" borderId="50">
      <alignment horizontal="right" vertical="top"/>
    </xf>
    <xf numFmtId="0" fontId="23" fillId="12" borderId="50"/>
    <xf numFmtId="165" fontId="23" fillId="12" borderId="50">
      <alignment horizontal="right"/>
    </xf>
    <xf numFmtId="3" fontId="23" fillId="12" borderId="50">
      <alignment horizontal="right"/>
    </xf>
    <xf numFmtId="0" fontId="10" fillId="12" borderId="185" applyFont="0" applyFill="0" applyAlignment="0"/>
    <xf numFmtId="0" fontId="23" fillId="12" borderId="50">
      <alignment horizontal="right" vertical="top"/>
    </xf>
    <xf numFmtId="0" fontId="23" fillId="12" borderId="50">
      <alignment horizontal="left" indent="2"/>
    </xf>
    <xf numFmtId="3" fontId="23" fillId="12" borderId="50">
      <alignment horizontal="right"/>
    </xf>
    <xf numFmtId="187" fontId="10" fillId="12" borderId="50" applyNumberFormat="0">
      <alignment horizontal="right" vertical="top"/>
    </xf>
    <xf numFmtId="0" fontId="10" fillId="12" borderId="50">
      <alignment horizontal="left" indent="3"/>
    </xf>
    <xf numFmtId="3" fontId="10" fillId="12" borderId="50">
      <alignment horizontal="right"/>
    </xf>
    <xf numFmtId="0" fontId="254" fillId="106" borderId="0" applyNumberFormat="0" applyBorder="0" applyAlignment="0" applyProtection="0"/>
    <xf numFmtId="0" fontId="254" fillId="4" borderId="0" applyNumberFormat="0" applyBorder="0" applyAlignment="0" applyProtection="0"/>
    <xf numFmtId="0" fontId="235" fillId="104" borderId="114" applyNumberFormat="0" applyAlignment="0" applyProtection="0"/>
    <xf numFmtId="0" fontId="254" fillId="125" borderId="0" applyNumberFormat="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254" fillId="121" borderId="0" applyNumberFormat="0" applyBorder="0" applyAlignment="0" applyProtection="0"/>
    <xf numFmtId="0" fontId="254" fillId="1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0" fillId="0" borderId="0" applyFont="0" applyFill="0" applyBorder="0" applyAlignment="0" applyProtection="0"/>
    <xf numFmtId="173" fontId="119" fillId="0" borderId="0" applyFont="0" applyFill="0" applyBorder="0" applyAlignment="0" applyProtection="0"/>
    <xf numFmtId="43" fontId="224" fillId="0" borderId="0" applyFont="0" applyFill="0" applyBorder="0" applyAlignment="0" applyProtection="0"/>
    <xf numFmtId="43" fontId="230" fillId="0" borderId="0" applyFont="0" applyFill="0" applyBorder="0" applyAlignment="0" applyProtection="0"/>
    <xf numFmtId="43" fontId="88" fillId="0" borderId="0" applyFont="0" applyFill="0" applyBorder="0" applyAlignment="0" applyProtection="0"/>
    <xf numFmtId="43" fontId="38" fillId="0" borderId="0" applyFont="0" applyFill="0" applyBorder="0" applyAlignment="0" applyProtection="0"/>
    <xf numFmtId="43" fontId="15"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173" fontId="119" fillId="0" borderId="0" applyFont="0" applyFill="0" applyBorder="0" applyAlignment="0" applyProtection="0"/>
    <xf numFmtId="43" fontId="224" fillId="0" borderId="0" applyFont="0" applyFill="0" applyBorder="0" applyAlignment="0" applyProtection="0"/>
    <xf numFmtId="43" fontId="230" fillId="0" borderId="0" applyFont="0" applyFill="0" applyBorder="0" applyAlignment="0" applyProtection="0"/>
    <xf numFmtId="43" fontId="224" fillId="0" borderId="0" applyFont="0" applyFill="0" applyBorder="0" applyAlignment="0" applyProtection="0"/>
    <xf numFmtId="43" fontId="230" fillId="0" borderId="0" applyFont="0" applyFill="0" applyBorder="0" applyAlignment="0" applyProtection="0"/>
    <xf numFmtId="43" fontId="10" fillId="0" borderId="0" applyFont="0" applyFill="0" applyBorder="0" applyAlignment="0" applyProtection="0"/>
    <xf numFmtId="0" fontId="254" fillId="1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00" fillId="0" borderId="0" applyFont="0" applyFill="0" applyBorder="0" applyAlignment="0" applyProtection="0"/>
    <xf numFmtId="43" fontId="15" fillId="0" borderId="0" applyFont="0" applyFill="0" applyBorder="0" applyAlignment="0" applyProtection="0"/>
    <xf numFmtId="173" fontId="119" fillId="0" borderId="0" applyFont="0" applyFill="0" applyBorder="0" applyAlignment="0" applyProtection="0"/>
    <xf numFmtId="43" fontId="224"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224"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224"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236"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0" fontId="254" fillId="109" borderId="0" applyNumberFormat="0" applyBorder="0" applyAlignment="0" applyProtection="0"/>
    <xf numFmtId="0" fontId="254" fillId="7" borderId="0" applyNumberFormat="0" applyBorder="0" applyAlignment="0" applyProtection="0"/>
    <xf numFmtId="186" fontId="15" fillId="0" borderId="0" applyFont="0" applyFill="0" applyBorder="0" applyAlignment="0" applyProtection="0"/>
    <xf numFmtId="44" fontId="10" fillId="0" borderId="0" applyFont="0" applyFill="0" applyBorder="0" applyAlignment="0" applyProtection="0"/>
    <xf numFmtId="0" fontId="20" fillId="124" borderId="0" applyNumberFormat="0" applyBorder="0" applyAlignment="0" applyProtection="0"/>
    <xf numFmtId="0" fontId="20" fillId="124" borderId="0" applyNumberFormat="0" applyBorder="0" applyAlignment="0" applyProtection="0"/>
    <xf numFmtId="186" fontId="10" fillId="0" borderId="0" applyFont="0" applyFill="0" applyBorder="0" applyAlignment="0" applyProtection="0"/>
    <xf numFmtId="188" fontId="10" fillId="0" borderId="0" applyFont="0" applyFill="0" applyBorder="0" applyAlignment="0" applyProtection="0"/>
    <xf numFmtId="0" fontId="10" fillId="0" borderId="0"/>
    <xf numFmtId="0" fontId="10" fillId="0" borderId="0" applyFont="0" applyFill="0" applyBorder="0" applyAlignment="0" applyProtection="0"/>
    <xf numFmtId="3" fontId="198" fillId="128" borderId="0">
      <alignment horizontal="right"/>
    </xf>
    <xf numFmtId="0" fontId="229" fillId="32" borderId="0"/>
    <xf numFmtId="43" fontId="10" fillId="0" borderId="0" applyFont="0" applyFill="0" applyBorder="0" applyAlignment="0" applyProtection="0"/>
    <xf numFmtId="43" fontId="10" fillId="0" borderId="0" applyFont="0" applyFill="0" applyBorder="0" applyAlignment="0" applyProtection="0"/>
    <xf numFmtId="0" fontId="156" fillId="0" borderId="0"/>
    <xf numFmtId="0" fontId="23" fillId="0" borderId="0">
      <alignment horizontal="left"/>
    </xf>
    <xf numFmtId="0" fontId="51" fillId="0" borderId="0"/>
    <xf numFmtId="164" fontId="201" fillId="0" borderId="0"/>
    <xf numFmtId="0" fontId="237" fillId="130" borderId="0" applyNumberFormat="0" applyBorder="0" applyAlignment="0"/>
    <xf numFmtId="0" fontId="104" fillId="18" borderId="86" applyNumberFormat="0" applyAlignment="0" applyProtection="0"/>
    <xf numFmtId="0" fontId="93" fillId="0" borderId="186" applyNumberFormat="0" applyFill="0" applyAlignment="0" applyProtection="0"/>
    <xf numFmtId="0" fontId="99" fillId="0" borderId="0" applyNumberFormat="0" applyFill="0" applyBorder="0" applyAlignment="0" applyProtection="0"/>
    <xf numFmtId="172" fontId="10" fillId="0" borderId="0" applyFont="0" applyFill="0" applyBorder="0" applyAlignment="0" applyProtection="0"/>
    <xf numFmtId="0" fontId="20" fillId="120" borderId="0" applyNumberFormat="0" applyBorder="0" applyAlignment="0" applyProtection="0"/>
    <xf numFmtId="0" fontId="20" fillId="120" borderId="0" applyNumberFormat="0" applyBorder="0" applyAlignment="0" applyProtection="0"/>
    <xf numFmtId="0" fontId="238" fillId="0" borderId="0" applyNumberFormat="0" applyFill="0" applyBorder="0" applyAlignment="0" applyProtection="0"/>
    <xf numFmtId="0" fontId="20" fillId="116" borderId="0" applyNumberFormat="0" applyBorder="0" applyAlignment="0" applyProtection="0"/>
    <xf numFmtId="0" fontId="202" fillId="0" borderId="0"/>
    <xf numFmtId="2" fontId="10" fillId="0" borderId="0" applyFont="0" applyFill="0" applyBorder="0" applyAlignment="0" applyProtection="0"/>
    <xf numFmtId="0" fontId="203" fillId="0" borderId="0"/>
    <xf numFmtId="0" fontId="20" fillId="116" borderId="0" applyNumberFormat="0" applyBorder="0" applyAlignment="0" applyProtection="0"/>
    <xf numFmtId="0" fontId="20" fillId="112" borderId="0" applyNumberFormat="0" applyBorder="0" applyAlignment="0" applyProtection="0"/>
    <xf numFmtId="0" fontId="239" fillId="35" borderId="0" applyNumberFormat="0" applyBorder="0" applyAlignment="0" applyProtection="0"/>
    <xf numFmtId="0" fontId="20" fillId="112" borderId="0" applyNumberFormat="0" applyBorder="0" applyAlignment="0" applyProtection="0"/>
    <xf numFmtId="0" fontId="100" fillId="15" borderId="0" applyNumberFormat="0" applyBorder="0" applyAlignment="0" applyProtection="0"/>
    <xf numFmtId="164" fontId="156" fillId="0" borderId="0">
      <alignment horizontal="left"/>
    </xf>
    <xf numFmtId="0" fontId="51" fillId="0" borderId="0" applyNumberFormat="0">
      <alignment horizontal="left" vertical="top"/>
    </xf>
    <xf numFmtId="0" fontId="51" fillId="0" borderId="0">
      <alignment horizontal="left" wrapText="1"/>
    </xf>
    <xf numFmtId="0" fontId="20" fillId="108" borderId="0" applyNumberFormat="0" applyBorder="0" applyAlignment="0" applyProtection="0"/>
    <xf numFmtId="0" fontId="20" fillId="108" borderId="0" applyNumberFormat="0" applyBorder="0" applyAlignment="0" applyProtection="0"/>
    <xf numFmtId="0" fontId="204" fillId="0" borderId="187" applyNumberFormat="0" applyFill="0" applyAlignment="0" applyProtection="0"/>
    <xf numFmtId="0" fontId="204" fillId="0" borderId="187" applyNumberFormat="0" applyFill="0" applyAlignment="0" applyProtection="0"/>
    <xf numFmtId="0" fontId="20" fillId="6" borderId="0" applyNumberFormat="0" applyBorder="0" applyAlignment="0" applyProtection="0"/>
    <xf numFmtId="0" fontId="20" fillId="6" borderId="0" applyNumberFormat="0" applyBorder="0" applyAlignment="0" applyProtection="0"/>
    <xf numFmtId="0" fontId="205" fillId="0" borderId="42" applyNumberFormat="0" applyFill="0" applyAlignment="0" applyProtection="0"/>
    <xf numFmtId="0" fontId="205" fillId="0" borderId="42" applyNumberFormat="0" applyFill="0" applyAlignment="0" applyProtection="0"/>
    <xf numFmtId="0" fontId="20" fillId="123" borderId="0" applyNumberFormat="0" applyBorder="0" applyAlignment="0" applyProtection="0"/>
    <xf numFmtId="0" fontId="20" fillId="123" borderId="0" applyNumberFormat="0" applyBorder="0" applyAlignment="0" applyProtection="0"/>
    <xf numFmtId="0" fontId="206" fillId="0" borderId="188" applyNumberFormat="0" applyFill="0" applyAlignment="0" applyProtection="0"/>
    <xf numFmtId="0" fontId="206" fillId="0" borderId="188" applyNumberFormat="0" applyFill="0" applyAlignment="0" applyProtection="0"/>
    <xf numFmtId="0" fontId="20" fillId="119" borderId="0" applyNumberFormat="0" applyBorder="0" applyAlignment="0" applyProtection="0"/>
    <xf numFmtId="0" fontId="20" fillId="119" borderId="0" applyNumberFormat="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7" fillId="0" borderId="0" applyProtection="0"/>
    <xf numFmtId="0" fontId="156" fillId="0" borderId="0" applyProtection="0"/>
    <xf numFmtId="0" fontId="10" fillId="0" borderId="0"/>
    <xf numFmtId="0" fontId="23" fillId="0" borderId="0"/>
    <xf numFmtId="0" fontId="23" fillId="0" borderId="0"/>
    <xf numFmtId="0" fontId="10" fillId="0" borderId="0"/>
    <xf numFmtId="0" fontId="10" fillId="0" borderId="0"/>
    <xf numFmtId="0" fontId="10" fillId="0" borderId="0"/>
    <xf numFmtId="0" fontId="10" fillId="0" borderId="0"/>
    <xf numFmtId="0" fontId="10" fillId="0" borderId="0"/>
    <xf numFmtId="0" fontId="20" fillId="115" borderId="0" applyNumberFormat="0" applyBorder="0" applyAlignment="0" applyProtection="0"/>
    <xf numFmtId="0" fontId="23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8" fillId="0" borderId="0" applyNumberFormat="0" applyFill="0" applyBorder="0" applyAlignment="0" applyProtection="0">
      <alignment vertical="top"/>
      <protection locked="0"/>
    </xf>
    <xf numFmtId="0" fontId="18" fillId="0" borderId="0" applyNumberFormat="0" applyFill="0" applyBorder="0" applyAlignment="0" applyProtection="0"/>
    <xf numFmtId="0" fontId="183" fillId="0" borderId="0" applyNumberFormat="0" applyFill="0" applyBorder="0" applyAlignment="0" applyProtection="0"/>
    <xf numFmtId="0" fontId="240"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139" fillId="0" borderId="0" applyNumberFormat="0" applyFill="0" applyBorder="0" applyAlignment="0" applyProtection="0"/>
    <xf numFmtId="0" fontId="22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41" fillId="0" borderId="0" applyNumberFormat="0" applyFill="0" applyBorder="0" applyAlignment="0" applyProtection="0">
      <alignment vertical="top"/>
      <protection locked="0"/>
    </xf>
    <xf numFmtId="0" fontId="79" fillId="0" borderId="0" applyNumberFormat="0" applyFill="0" applyBorder="0" applyAlignment="0" applyProtection="0"/>
    <xf numFmtId="0" fontId="242" fillId="106" borderId="0" applyNumberFormat="0" applyBorder="0" applyAlignment="0"/>
    <xf numFmtId="0" fontId="20" fillId="115" borderId="0" applyNumberFormat="0" applyBorder="0" applyAlignment="0" applyProtection="0"/>
    <xf numFmtId="0" fontId="104" fillId="18" borderId="86" applyNumberFormat="0" applyAlignment="0" applyProtection="0"/>
    <xf numFmtId="0" fontId="243" fillId="102" borderId="111" applyNumberFormat="0" applyAlignment="0" applyProtection="0"/>
    <xf numFmtId="0" fontId="104" fillId="33" borderId="86" applyNumberFormat="0" applyAlignment="0" applyProtection="0"/>
    <xf numFmtId="0" fontId="104" fillId="18" borderId="86" applyNumberFormat="0" applyAlignment="0" applyProtection="0"/>
    <xf numFmtId="0" fontId="104" fillId="33" borderId="86" applyNumberFormat="0" applyAlignment="0" applyProtection="0"/>
    <xf numFmtId="0" fontId="244" fillId="131" borderId="0" applyNumberFormat="0" applyBorder="0" applyAlignment="0"/>
    <xf numFmtId="0" fontId="50" fillId="0" borderId="0">
      <alignment horizontal="left" vertical="center"/>
    </xf>
    <xf numFmtId="0" fontId="50" fillId="0" borderId="0">
      <alignment horizontal="center" vertical="center"/>
    </xf>
    <xf numFmtId="0" fontId="20" fillId="111" borderId="0" applyNumberFormat="0" applyBorder="0" applyAlignment="0" applyProtection="0"/>
    <xf numFmtId="0" fontId="20" fillId="111" borderId="0" applyNumberFormat="0" applyBorder="0" applyAlignment="0" applyProtection="0"/>
    <xf numFmtId="0" fontId="245" fillId="0" borderId="113" applyNumberFormat="0" applyFill="0" applyAlignment="0" applyProtection="0"/>
    <xf numFmtId="0" fontId="20" fillId="107" borderId="0" applyNumberFormat="0" applyBorder="0" applyAlignment="0" applyProtection="0"/>
    <xf numFmtId="0" fontId="246" fillId="132" borderId="0" applyNumberFormat="0" applyBorder="0" applyAlignment="0"/>
    <xf numFmtId="0" fontId="20" fillId="107" borderId="0" applyNumberFormat="0" applyBorder="0" applyAlignment="0" applyProtection="0"/>
    <xf numFmtId="0" fontId="247" fillId="10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91" fontId="10" fillId="0" borderId="0"/>
    <xf numFmtId="191" fontId="10" fillId="0" borderId="0"/>
    <xf numFmtId="0" fontId="202" fillId="0" borderId="0"/>
    <xf numFmtId="0" fontId="212" fillId="0" borderId="0"/>
    <xf numFmtId="0" fontId="10" fillId="0" borderId="0"/>
    <xf numFmtId="0" fontId="88" fillId="0" borderId="0"/>
    <xf numFmtId="0" fontId="38" fillId="0" borderId="0"/>
    <xf numFmtId="0" fontId="248" fillId="0" borderId="0"/>
    <xf numFmtId="0" fontId="10" fillId="0" borderId="0" applyNumberFormat="0" applyFill="0" applyBorder="0" applyAlignment="0" applyProtection="0"/>
    <xf numFmtId="0" fontId="212" fillId="0" borderId="0"/>
    <xf numFmtId="0" fontId="10" fillId="0" borderId="0">
      <alignment horizontal="left" vertical="center"/>
    </xf>
    <xf numFmtId="0" fontId="20" fillId="0" borderId="0"/>
    <xf numFmtId="0" fontId="20" fillId="0" borderId="0"/>
    <xf numFmtId="0" fontId="20" fillId="0" borderId="0"/>
    <xf numFmtId="0" fontId="86" fillId="0" borderId="0"/>
    <xf numFmtId="0" fontId="20" fillId="0" borderId="0"/>
    <xf numFmtId="0" fontId="20" fillId="0" borderId="0"/>
    <xf numFmtId="0" fontId="20" fillId="0" borderId="0"/>
    <xf numFmtId="0" fontId="20" fillId="0" borderId="0"/>
    <xf numFmtId="0" fontId="10" fillId="0" borderId="0"/>
    <xf numFmtId="0" fontId="38" fillId="0" borderId="0"/>
    <xf numFmtId="0" fontId="86" fillId="0" borderId="0"/>
    <xf numFmtId="0" fontId="212" fillId="0" borderId="0"/>
    <xf numFmtId="0" fontId="88" fillId="0" borderId="0"/>
    <xf numFmtId="0" fontId="20" fillId="0" borderId="0"/>
    <xf numFmtId="0" fontId="20" fillId="0" borderId="0"/>
    <xf numFmtId="0" fontId="20" fillId="0" borderId="0"/>
    <xf numFmtId="0" fontId="38" fillId="0" borderId="0"/>
    <xf numFmtId="0" fontId="86" fillId="0" borderId="0"/>
    <xf numFmtId="0" fontId="10" fillId="0" borderId="0"/>
    <xf numFmtId="0" fontId="10" fillId="0" borderId="0"/>
    <xf numFmtId="0" fontId="10" fillId="0" borderId="0"/>
    <xf numFmtId="0" fontId="212" fillId="0" borderId="0"/>
    <xf numFmtId="0" fontId="88" fillId="0" borderId="0"/>
    <xf numFmtId="0" fontId="15" fillId="0" borderId="0"/>
    <xf numFmtId="0" fontId="38" fillId="0" borderId="0"/>
    <xf numFmtId="0" fontId="212" fillId="0" borderId="0"/>
    <xf numFmtId="0" fontId="88" fillId="0" borderId="0"/>
    <xf numFmtId="0" fontId="10" fillId="0" borderId="0"/>
    <xf numFmtId="0" fontId="10" fillId="0" borderId="0"/>
    <xf numFmtId="0" fontId="88" fillId="0" borderId="0"/>
    <xf numFmtId="0" fontId="10" fillId="12" borderId="0"/>
    <xf numFmtId="0" fontId="212" fillId="0" borderId="0"/>
    <xf numFmtId="0" fontId="88" fillId="0" borderId="0"/>
    <xf numFmtId="0" fontId="38" fillId="0" borderId="0"/>
    <xf numFmtId="0" fontId="212" fillId="0" borderId="0"/>
    <xf numFmtId="0" fontId="88" fillId="0" borderId="0"/>
    <xf numFmtId="0" fontId="38" fillId="0" borderId="0"/>
    <xf numFmtId="0" fontId="10" fillId="0" borderId="0"/>
    <xf numFmtId="0" fontId="88" fillId="0" borderId="0"/>
    <xf numFmtId="0" fontId="38" fillId="0" borderId="0"/>
    <xf numFmtId="0" fontId="10" fillId="0" borderId="0"/>
    <xf numFmtId="0" fontId="88" fillId="0" borderId="0"/>
    <xf numFmtId="0" fontId="38" fillId="0" borderId="0"/>
    <xf numFmtId="0" fontId="10" fillId="0" borderId="0"/>
    <xf numFmtId="0" fontId="36" fillId="0" borderId="0"/>
    <xf numFmtId="0" fontId="213" fillId="0" borderId="0"/>
    <xf numFmtId="0" fontId="10" fillId="0" borderId="0"/>
    <xf numFmtId="0" fontId="10" fillId="0" borderId="0"/>
    <xf numFmtId="0" fontId="214" fillId="0" borderId="0"/>
    <xf numFmtId="0" fontId="15" fillId="0" borderId="0"/>
    <xf numFmtId="0" fontId="119" fillId="0" borderId="0" applyNumberFormat="0" applyFont="0" applyBorder="0" applyProtection="0"/>
    <xf numFmtId="0" fontId="98" fillId="0" borderId="0"/>
    <xf numFmtId="0" fontId="10" fillId="0" borderId="0"/>
    <xf numFmtId="0" fontId="12" fillId="0" borderId="0" applyNumberFormat="0" applyBorder="0" applyProtection="0"/>
    <xf numFmtId="0" fontId="20" fillId="0" borderId="0"/>
    <xf numFmtId="0" fontId="15" fillId="0" borderId="0"/>
    <xf numFmtId="0" fontId="15" fillId="0" borderId="0"/>
    <xf numFmtId="0" fontId="119" fillId="0" borderId="0" applyNumberFormat="0" applyBorder="0" applyProtection="0"/>
    <xf numFmtId="0" fontId="15" fillId="0" borderId="0"/>
    <xf numFmtId="0" fontId="119" fillId="0" borderId="0" applyNumberFormat="0" applyFont="0" applyBorder="0" applyProtection="0"/>
    <xf numFmtId="0" fontId="222" fillId="0" borderId="0"/>
    <xf numFmtId="0" fontId="12" fillId="0" borderId="0" applyNumberFormat="0" applyBorder="0" applyProtection="0"/>
    <xf numFmtId="0" fontId="215" fillId="0" borderId="0"/>
    <xf numFmtId="184" fontId="20" fillId="0" borderId="0"/>
    <xf numFmtId="0" fontId="10" fillId="0" borderId="0"/>
    <xf numFmtId="0" fontId="213" fillId="0" borderId="0"/>
    <xf numFmtId="0" fontId="88" fillId="0" borderId="0"/>
    <xf numFmtId="0" fontId="19" fillId="0" borderId="0"/>
    <xf numFmtId="0" fontId="119" fillId="0" borderId="0"/>
    <xf numFmtId="0" fontId="10" fillId="0" borderId="0"/>
    <xf numFmtId="0" fontId="10" fillId="0" borderId="0"/>
    <xf numFmtId="0" fontId="212" fillId="0" borderId="0"/>
    <xf numFmtId="0" fontId="20" fillId="0" borderId="0"/>
    <xf numFmtId="0" fontId="10" fillId="0" borderId="0"/>
    <xf numFmtId="0" fontId="10" fillId="0" borderId="0"/>
    <xf numFmtId="0" fontId="248" fillId="0" borderId="0"/>
    <xf numFmtId="0" fontId="23" fillId="0" borderId="0"/>
    <xf numFmtId="0" fontId="10" fillId="0" borderId="0"/>
    <xf numFmtId="0" fontId="20" fillId="0" borderId="0"/>
    <xf numFmtId="0" fontId="236"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10" fillId="12" borderId="0"/>
    <xf numFmtId="0" fontId="224" fillId="0" borderId="0"/>
    <xf numFmtId="0" fontId="88" fillId="0" borderId="0"/>
    <xf numFmtId="0" fontId="200" fillId="0" borderId="0"/>
    <xf numFmtId="0" fontId="10" fillId="0" borderId="0">
      <alignment horizontal="left" wrapText="1"/>
    </xf>
    <xf numFmtId="0" fontId="12" fillId="0" borderId="0" applyNumberFormat="0" applyBorder="0" applyProtection="0"/>
    <xf numFmtId="0" fontId="12" fillId="0" borderId="0" applyNumberFormat="0" applyBorder="0" applyProtection="0"/>
    <xf numFmtId="0" fontId="15" fillId="0" borderId="0"/>
    <xf numFmtId="0" fontId="212" fillId="0" borderId="0"/>
    <xf numFmtId="0" fontId="15" fillId="0" borderId="0"/>
    <xf numFmtId="0" fontId="12" fillId="0" borderId="0" applyNumberFormat="0" applyFont="0" applyBorder="0" applyProtection="0"/>
    <xf numFmtId="0" fontId="10" fillId="12" borderId="0"/>
    <xf numFmtId="0" fontId="119" fillId="0" borderId="0" applyNumberFormat="0" applyFont="0" applyBorder="0" applyProtection="0"/>
    <xf numFmtId="0" fontId="216" fillId="0" borderId="0"/>
    <xf numFmtId="0" fontId="88" fillId="0" borderId="0"/>
    <xf numFmtId="192" fontId="165" fillId="0" borderId="0" applyBorder="0" applyProtection="0"/>
    <xf numFmtId="0" fontId="10" fillId="12" borderId="0"/>
    <xf numFmtId="192" fontId="165" fillId="0" borderId="0"/>
    <xf numFmtId="0" fontId="20" fillId="0" borderId="0"/>
    <xf numFmtId="0" fontId="36" fillId="0" borderId="0" applyFont="0"/>
    <xf numFmtId="0" fontId="236" fillId="0" borderId="0"/>
    <xf numFmtId="192" fontId="165" fillId="0" borderId="0" applyBorder="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applyFont="0"/>
    <xf numFmtId="0" fontId="15" fillId="0" borderId="0"/>
    <xf numFmtId="0" fontId="20" fillId="0" borderId="0"/>
    <xf numFmtId="0" fontId="10" fillId="0" borderId="0"/>
    <xf numFmtId="0" fontId="38" fillId="0" borderId="0"/>
    <xf numFmtId="0" fontId="212" fillId="0" borderId="0"/>
    <xf numFmtId="0" fontId="10" fillId="0" borderId="0"/>
    <xf numFmtId="0" fontId="216" fillId="0" borderId="0"/>
    <xf numFmtId="0" fontId="88" fillId="0" borderId="0"/>
    <xf numFmtId="0" fontId="34" fillId="0" borderId="0"/>
    <xf numFmtId="0" fontId="12" fillId="0" borderId="0" applyNumberFormat="0" applyBorder="0" applyProtection="0"/>
    <xf numFmtId="0" fontId="36" fillId="0" borderId="0"/>
    <xf numFmtId="0" fontId="15" fillId="0" borderId="0"/>
    <xf numFmtId="0" fontId="248" fillId="0" borderId="0"/>
    <xf numFmtId="0" fontId="36" fillId="0" borderId="0"/>
    <xf numFmtId="0" fontId="15" fillId="0" borderId="0"/>
    <xf numFmtId="0" fontId="15" fillId="0" borderId="0"/>
    <xf numFmtId="0" fontId="15" fillId="0" borderId="0"/>
    <xf numFmtId="0" fontId="15" fillId="0" borderId="0"/>
    <xf numFmtId="193" fontId="20" fillId="0" borderId="0"/>
    <xf numFmtId="0" fontId="10" fillId="0" borderId="0"/>
    <xf numFmtId="0" fontId="15" fillId="0" borderId="0"/>
    <xf numFmtId="0" fontId="15" fillId="0" borderId="0"/>
    <xf numFmtId="0" fontId="10" fillId="0" borderId="0">
      <alignment horizontal="left" wrapText="1"/>
    </xf>
    <xf numFmtId="0" fontId="10" fillId="0" borderId="0"/>
    <xf numFmtId="0" fontId="10" fillId="0" borderId="0"/>
    <xf numFmtId="0" fontId="12" fillId="0" borderId="0" applyNumberFormat="0" applyBorder="0" applyProtection="0"/>
    <xf numFmtId="0" fontId="38" fillId="0" borderId="0"/>
    <xf numFmtId="0" fontId="213" fillId="0" borderId="0"/>
    <xf numFmtId="0" fontId="88" fillId="0" borderId="0"/>
    <xf numFmtId="0" fontId="10" fillId="0" borderId="0"/>
    <xf numFmtId="0" fontId="12" fillId="0" borderId="0" applyNumberFormat="0" applyBorder="0" applyProtection="0"/>
    <xf numFmtId="0" fontId="38" fillId="0" borderId="0"/>
    <xf numFmtId="0" fontId="15" fillId="0" borderId="0"/>
    <xf numFmtId="0" fontId="10" fillId="0" borderId="0"/>
    <xf numFmtId="0" fontId="10" fillId="0" borderId="0"/>
    <xf numFmtId="0" fontId="15" fillId="0" borderId="0"/>
    <xf numFmtId="0" fontId="15" fillId="0" borderId="0"/>
    <xf numFmtId="0" fontId="15" fillId="0" borderId="0"/>
    <xf numFmtId="0" fontId="10" fillId="0" borderId="0">
      <alignment horizontal="left" wrapText="1"/>
    </xf>
    <xf numFmtId="0" fontId="10" fillId="0" borderId="0"/>
    <xf numFmtId="0" fontId="10" fillId="0" borderId="0"/>
    <xf numFmtId="0" fontId="222" fillId="0" borderId="0"/>
    <xf numFmtId="0" fontId="10" fillId="0" borderId="0"/>
    <xf numFmtId="0" fontId="10" fillId="0" borderId="0"/>
    <xf numFmtId="0" fontId="15" fillId="0" borderId="0"/>
    <xf numFmtId="0" fontId="10" fillId="0" borderId="0"/>
    <xf numFmtId="0" fontId="88" fillId="0" borderId="0"/>
    <xf numFmtId="0" fontId="119" fillId="0" borderId="0" applyNumberFormat="0" applyFont="0" applyBorder="0" applyProtection="0"/>
    <xf numFmtId="0" fontId="38" fillId="0" borderId="0"/>
    <xf numFmtId="0" fontId="212" fillId="0" borderId="0"/>
    <xf numFmtId="0" fontId="217" fillId="0" borderId="0"/>
    <xf numFmtId="0" fontId="216" fillId="0" borderId="0"/>
    <xf numFmtId="170" fontId="223" fillId="0" borderId="0"/>
    <xf numFmtId="0" fontId="119" fillId="0" borderId="0" applyNumberFormat="0" applyFont="0" applyBorder="0" applyProtection="0"/>
    <xf numFmtId="0" fontId="38" fillId="0" borderId="0"/>
    <xf numFmtId="0" fontId="86" fillId="0" borderId="0"/>
    <xf numFmtId="0" fontId="10" fillId="0" borderId="0"/>
    <xf numFmtId="0" fontId="10" fillId="0" borderId="0"/>
    <xf numFmtId="0" fontId="10" fillId="0" borderId="0"/>
    <xf numFmtId="0" fontId="10" fillId="0" borderId="0"/>
    <xf numFmtId="0" fontId="119" fillId="0" borderId="0"/>
    <xf numFmtId="0" fontId="10" fillId="0" borderId="0"/>
    <xf numFmtId="0" fontId="10" fillId="0" borderId="0" applyNumberFormat="0" applyFont="0" applyFill="0" applyBorder="0" applyAlignment="0" applyProtection="0"/>
    <xf numFmtId="0" fontId="249" fillId="0" borderId="0"/>
    <xf numFmtId="0" fontId="10" fillId="0" borderId="0"/>
    <xf numFmtId="0" fontId="38" fillId="0" borderId="0"/>
    <xf numFmtId="0" fontId="248" fillId="0" borderId="0"/>
    <xf numFmtId="0" fontId="212" fillId="0" borderId="0"/>
    <xf numFmtId="0" fontId="10" fillId="0" borderId="0"/>
    <xf numFmtId="0" fontId="38" fillId="0" borderId="0"/>
    <xf numFmtId="0" fontId="15" fillId="0" borderId="0"/>
    <xf numFmtId="0" fontId="38" fillId="0" borderId="0"/>
    <xf numFmtId="0" fontId="248" fillId="0" borderId="0"/>
    <xf numFmtId="0" fontId="10" fillId="0" borderId="0"/>
    <xf numFmtId="0" fontId="230" fillId="0" borderId="0"/>
    <xf numFmtId="0" fontId="10" fillId="0" borderId="0"/>
    <xf numFmtId="0" fontId="10" fillId="0" borderId="0"/>
    <xf numFmtId="0" fontId="212" fillId="0" borderId="0"/>
    <xf numFmtId="0" fontId="88" fillId="0" borderId="0"/>
    <xf numFmtId="0" fontId="38" fillId="0" borderId="0"/>
    <xf numFmtId="0" fontId="10" fillId="0" borderId="0"/>
    <xf numFmtId="0" fontId="227" fillId="0" borderId="0"/>
    <xf numFmtId="0" fontId="38" fillId="0" borderId="0"/>
    <xf numFmtId="0" fontId="212" fillId="0" borderId="0"/>
    <xf numFmtId="0" fontId="10" fillId="0" borderId="0"/>
    <xf numFmtId="0" fontId="15" fillId="0" borderId="0"/>
    <xf numFmtId="0" fontId="38" fillId="0" borderId="0"/>
    <xf numFmtId="0" fontId="10" fillId="34" borderId="87" applyNumberFormat="0" applyFont="0" applyAlignment="0" applyProtection="0"/>
    <xf numFmtId="0" fontId="19" fillId="105" borderId="115" applyNumberFormat="0" applyFont="0" applyAlignment="0" applyProtection="0"/>
    <xf numFmtId="0" fontId="15" fillId="105" borderId="115"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164" fontId="10" fillId="0" borderId="0">
      <alignment horizontal="center"/>
    </xf>
    <xf numFmtId="164" fontId="10" fillId="0" borderId="0">
      <alignment horizontal="center"/>
    </xf>
    <xf numFmtId="164" fontId="10" fillId="0" borderId="0">
      <alignment horizontal="center"/>
    </xf>
    <xf numFmtId="164" fontId="10" fillId="0" borderId="0">
      <alignment horizontal="center"/>
    </xf>
    <xf numFmtId="164" fontId="10" fillId="0" borderId="0">
      <alignment horizontal="center"/>
    </xf>
    <xf numFmtId="0" fontId="10" fillId="0" borderId="0"/>
    <xf numFmtId="0" fontId="108" fillId="31" borderId="88" applyNumberFormat="0" applyAlignment="0" applyProtection="0"/>
    <xf numFmtId="0" fontId="250" fillId="103" borderId="112" applyNumberFormat="0" applyAlignment="0" applyProtection="0"/>
    <xf numFmtId="0" fontId="108" fillId="128" borderId="88" applyNumberFormat="0" applyAlignment="0" applyProtection="0"/>
    <xf numFmtId="0" fontId="108" fillId="31" borderId="88" applyNumberFormat="0" applyAlignment="0" applyProtection="0"/>
    <xf numFmtId="0" fontId="108" fillId="128" borderId="88" applyNumberFormat="0" applyAlignment="0" applyProtection="0"/>
    <xf numFmtId="0" fontId="15" fillId="0" borderId="0"/>
    <xf numFmtId="9" fontId="212" fillId="0" borderId="0" applyFont="0" applyFill="0" applyBorder="0" applyAlignment="0" applyProtection="0"/>
    <xf numFmtId="9" fontId="38"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212" fillId="0" borderId="0" applyFont="0" applyFill="0" applyBorder="0" applyAlignment="0" applyProtection="0"/>
    <xf numFmtId="0" fontId="10" fillId="0" borderId="0"/>
    <xf numFmtId="9" fontId="38"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10" fillId="0" borderId="0"/>
    <xf numFmtId="9" fontId="10" fillId="0" borderId="0" applyFont="0" applyFill="0" applyBorder="0" applyAlignment="0" applyProtection="0"/>
    <xf numFmtId="9" fontId="119" fillId="0" borderId="0" applyFont="0" applyFill="0" applyBorder="0" applyAlignment="0" applyProtection="0"/>
    <xf numFmtId="9" fontId="224"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0" fontId="10" fillId="0" borderId="0"/>
    <xf numFmtId="9" fontId="215" fillId="0" borderId="0" applyFont="0" applyFill="0" applyBorder="0" applyAlignment="0" applyProtection="0"/>
    <xf numFmtId="9" fontId="227" fillId="0" borderId="0" applyFont="0" applyFill="0" applyBorder="0" applyAlignment="0" applyProtection="0"/>
    <xf numFmtId="9" fontId="119" fillId="0" borderId="0" applyFont="0" applyFill="0" applyBorder="0" applyAlignment="0" applyProtection="0"/>
    <xf numFmtId="9" fontId="224" fillId="0" borderId="0" applyFont="0" applyFill="0" applyBorder="0" applyAlignment="0" applyProtection="0"/>
    <xf numFmtId="9" fontId="10" fillId="0" borderId="0" applyFont="0" applyFill="0" applyBorder="0" applyAlignment="0" applyProtection="0"/>
    <xf numFmtId="9" fontId="224" fillId="0" borderId="0" applyFont="0" applyFill="0" applyBorder="0" applyAlignment="0" applyProtection="0"/>
    <xf numFmtId="9" fontId="22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10" fillId="0" borderId="0" applyNumberFormat="0" applyFont="0" applyFill="0" applyBorder="0" applyAlignment="0" applyProtection="0"/>
    <xf numFmtId="0" fontId="20" fillId="0" borderId="0"/>
    <xf numFmtId="9" fontId="88" fillId="0" borderId="0" applyFont="0" applyFill="0" applyBorder="0" applyAlignment="0" applyProtection="0"/>
    <xf numFmtId="9" fontId="15" fillId="0" borderId="0" applyFont="0" applyFill="0" applyBorder="0" applyAlignment="0" applyProtection="0"/>
    <xf numFmtId="9" fontId="119" fillId="0" borderId="0" applyFont="0" applyFill="0" applyBorder="0" applyAlignment="0" applyProtection="0"/>
    <xf numFmtId="9" fontId="20" fillId="0" borderId="0" applyFont="0" applyFill="0" applyBorder="0" applyAlignment="0" applyProtection="0"/>
    <xf numFmtId="9" fontId="119" fillId="0" borderId="0" applyFont="0" applyFill="0" applyBorder="0" applyAlignment="0" applyProtection="0"/>
    <xf numFmtId="9" fontId="224" fillId="0" borderId="0" applyFont="0" applyFill="0" applyBorder="0" applyAlignment="0" applyProtection="0"/>
    <xf numFmtId="9" fontId="212"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119"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2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212" fillId="0" borderId="0" applyFont="0" applyFill="0" applyBorder="0" applyAlignment="0" applyProtection="0"/>
    <xf numFmtId="9" fontId="88" fillId="0" borderId="0" applyFont="0" applyFill="0" applyBorder="0" applyAlignment="0" applyProtection="0"/>
    <xf numFmtId="9" fontId="224" fillId="0" borderId="0" applyFont="0" applyFill="0" applyBorder="0" applyAlignment="0" applyProtection="0"/>
    <xf numFmtId="0" fontId="10" fillId="0" borderId="0" applyNumberFormat="0" applyFill="0" applyBorder="0" applyAlignment="0" applyProtection="0"/>
    <xf numFmtId="9" fontId="212" fillId="0" borderId="0" applyFont="0" applyFill="0" applyBorder="0" applyAlignment="0" applyProtection="0"/>
    <xf numFmtId="9" fontId="38"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0" fontId="10" fillId="0" borderId="0"/>
    <xf numFmtId="0" fontId="88" fillId="133" borderId="0" applyNumberFormat="0" applyFont="0" applyBorder="0" applyAlignment="0" applyProtection="0"/>
    <xf numFmtId="0" fontId="95"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1" fillId="134" borderId="0" applyNumberFormat="0" applyBorder="0" applyAlignment="0"/>
    <xf numFmtId="0" fontId="10" fillId="0" borderId="0"/>
    <xf numFmtId="0" fontId="218" fillId="0" borderId="0"/>
    <xf numFmtId="0" fontId="10" fillId="0" borderId="0">
      <alignment horizontal="left" wrapText="1"/>
    </xf>
    <xf numFmtId="0" fontId="10" fillId="0" borderId="0" applyNumberFormat="0" applyFill="0" applyBorder="0" applyAlignment="0" applyProtection="0"/>
    <xf numFmtId="0" fontId="50" fillId="0" borderId="0">
      <alignment horizontal="center" vertical="center" wrapText="1"/>
    </xf>
    <xf numFmtId="0" fontId="50" fillId="0" borderId="0">
      <alignment horizontal="right"/>
    </xf>
    <xf numFmtId="0" fontId="226" fillId="129" borderId="0">
      <alignment horizontal="center"/>
    </xf>
    <xf numFmtId="0" fontId="252" fillId="135" borderId="0" applyNumberFormat="0" applyBorder="0" applyAlignment="0"/>
    <xf numFmtId="0" fontId="219" fillId="12" borderId="52" applyNumberFormat="0" applyFont="0" applyFill="0" applyBorder="0" applyAlignment="0" applyProtection="0">
      <alignment horizontal="left"/>
    </xf>
    <xf numFmtId="189" fontId="212" fillId="0" borderId="90" applyFill="0" applyBorder="0" applyProtection="0">
      <alignment horizontal="right"/>
    </xf>
    <xf numFmtId="0" fontId="225" fillId="0" borderId="0" applyNumberFormat="0" applyFill="0" applyBorder="0" applyProtection="0">
      <alignment horizontal="center" vertical="center" wrapText="1"/>
    </xf>
    <xf numFmtId="1" fontId="226" fillId="0" borderId="0" applyNumberFormat="0" applyFill="0" applyBorder="0" applyProtection="0">
      <alignment horizontal="right" vertical="top"/>
    </xf>
    <xf numFmtId="190" fontId="212" fillId="0" borderId="0" applyNumberFormat="0" applyFill="0" applyBorder="0" applyProtection="0">
      <alignment horizontal="left"/>
    </xf>
    <xf numFmtId="0" fontId="226" fillId="0" borderId="0" applyNumberFormat="0" applyFill="0" applyBorder="0" applyProtection="0">
      <alignment horizontal="left" vertical="top"/>
    </xf>
    <xf numFmtId="0" fontId="10" fillId="0" borderId="0"/>
    <xf numFmtId="0" fontId="15" fillId="0" borderId="0"/>
    <xf numFmtId="0" fontId="220" fillId="0" borderId="0" applyNumberFormat="0" applyFill="0" applyBorder="0" applyAlignment="0" applyProtection="0"/>
    <xf numFmtId="0" fontId="220" fillId="0" borderId="0" applyNumberFormat="0" applyFill="0" applyBorder="0" applyAlignment="0" applyProtection="0"/>
    <xf numFmtId="0" fontId="93" fillId="0" borderId="89" applyNumberFormat="0" applyFill="0" applyAlignment="0" applyProtection="0"/>
    <xf numFmtId="0" fontId="35" fillId="0" borderId="183" applyNumberFormat="0" applyFill="0" applyAlignment="0" applyProtection="0"/>
    <xf numFmtId="0" fontId="93" fillId="0" borderId="186" applyNumberFormat="0" applyFill="0" applyAlignment="0" applyProtection="0"/>
    <xf numFmtId="0" fontId="93" fillId="0" borderId="89" applyNumberFormat="0" applyFill="0" applyAlignment="0" applyProtection="0"/>
    <xf numFmtId="0" fontId="93" fillId="0" borderId="186" applyNumberFormat="0" applyFill="0" applyAlignment="0" applyProtection="0"/>
    <xf numFmtId="0" fontId="252" fillId="135" borderId="0" applyNumberFormat="0" applyBorder="0" applyAlignment="0"/>
    <xf numFmtId="0" fontId="204" fillId="0" borderId="187" applyNumberFormat="0" applyFill="0" applyAlignment="0" applyProtection="0"/>
    <xf numFmtId="0" fontId="205" fillId="0" borderId="187" applyNumberFormat="0" applyFill="0" applyAlignment="0" applyProtection="0"/>
    <xf numFmtId="0" fontId="206" fillId="0" borderId="188" applyNumberFormat="0" applyFill="0" applyAlignment="0" applyProtection="0"/>
    <xf numFmtId="0" fontId="206" fillId="0" borderId="0" applyNumberFormat="0" applyFill="0" applyBorder="0" applyAlignment="0" applyProtection="0"/>
    <xf numFmtId="0" fontId="220" fillId="0" borderId="0" applyNumberFormat="0" applyFill="0" applyBorder="0" applyAlignment="0" applyProtection="0"/>
    <xf numFmtId="0" fontId="105" fillId="0" borderId="44" applyNumberFormat="0" applyFill="0" applyAlignment="0" applyProtection="0"/>
    <xf numFmtId="44" fontId="10" fillId="0" borderId="0" applyFont="0" applyFill="0" applyBorder="0" applyAlignment="0" applyProtection="0"/>
    <xf numFmtId="0" fontId="111" fillId="0" borderId="0" applyNumberFormat="0" applyFill="0" applyBorder="0" applyAlignment="0" applyProtection="0"/>
    <xf numFmtId="0" fontId="253" fillId="0" borderId="0" applyNumberFormat="0" applyFill="0" applyBorder="0" applyAlignment="0" applyProtection="0"/>
    <xf numFmtId="0" fontId="15" fillId="0" borderId="0"/>
    <xf numFmtId="0" fontId="23" fillId="0" borderId="0"/>
    <xf numFmtId="0" fontId="10" fillId="0" borderId="0"/>
    <xf numFmtId="0" fontId="10" fillId="0" borderId="0"/>
    <xf numFmtId="0" fontId="10" fillId="0" borderId="0"/>
    <xf numFmtId="0" fontId="10" fillId="0" borderId="0"/>
    <xf numFmtId="0" fontId="97" fillId="32" borderId="40" applyNumberFormat="0" applyAlignment="0" applyProtection="0"/>
    <xf numFmtId="0" fontId="2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6" fillId="31" borderId="86" applyNumberFormat="0" applyAlignment="0" applyProtection="0"/>
    <xf numFmtId="0" fontId="234" fillId="103" borderId="111" applyNumberFormat="0" applyAlignment="0" applyProtection="0"/>
    <xf numFmtId="0" fontId="96" fillId="128" borderId="86" applyNumberFormat="0" applyAlignment="0" applyProtection="0"/>
    <xf numFmtId="0" fontId="96" fillId="31" borderId="86" applyNumberFormat="0" applyAlignment="0" applyProtection="0"/>
    <xf numFmtId="0" fontId="96" fillId="128" borderId="8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6" fillId="0" borderId="0"/>
    <xf numFmtId="0" fontId="15" fillId="0" borderId="0"/>
    <xf numFmtId="0" fontId="15" fillId="0" borderId="0"/>
    <xf numFmtId="0" fontId="15" fillId="0" borderId="0"/>
    <xf numFmtId="0" fontId="15" fillId="0" borderId="0"/>
    <xf numFmtId="0" fontId="2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3" fillId="0" borderId="0"/>
    <xf numFmtId="0" fontId="15" fillId="0" borderId="0"/>
    <xf numFmtId="0" fontId="15" fillId="0" borderId="0"/>
    <xf numFmtId="0" fontId="2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4" fillId="18" borderId="86" applyNumberFormat="0" applyAlignment="0" applyProtection="0"/>
    <xf numFmtId="0" fontId="243" fillId="102" borderId="111" applyNumberFormat="0" applyAlignment="0" applyProtection="0"/>
    <xf numFmtId="0" fontId="104" fillId="33" borderId="86" applyNumberFormat="0" applyAlignment="0" applyProtection="0"/>
    <xf numFmtId="0" fontId="104" fillId="18" borderId="86" applyNumberFormat="0" applyAlignment="0" applyProtection="0"/>
    <xf numFmtId="0" fontId="104" fillId="33" borderId="8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4" fillId="33" borderId="86" applyNumberFormat="0" applyAlignment="0" applyProtection="0"/>
    <xf numFmtId="0" fontId="104" fillId="18" borderId="86" applyNumberFormat="0" applyAlignment="0" applyProtection="0"/>
    <xf numFmtId="0" fontId="104" fillId="33" borderId="86" applyNumberFormat="0" applyAlignment="0" applyProtection="0"/>
    <xf numFmtId="0" fontId="243" fillId="102" borderId="111" applyNumberFormat="0" applyAlignment="0" applyProtection="0"/>
    <xf numFmtId="0" fontId="104" fillId="18" borderId="86"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5" fillId="0" borderId="0"/>
    <xf numFmtId="0" fontId="15" fillId="0" borderId="0"/>
    <xf numFmtId="0" fontId="15" fillId="0" borderId="0"/>
    <xf numFmtId="0" fontId="2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2" fillId="0" borderId="0"/>
    <xf numFmtId="0" fontId="15" fillId="0" borderId="0"/>
    <xf numFmtId="0" fontId="15" fillId="0" borderId="0"/>
    <xf numFmtId="0" fontId="15" fillId="0" borderId="0"/>
    <xf numFmtId="0" fontId="15" fillId="0" borderId="0"/>
    <xf numFmtId="0" fontId="2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6" fillId="128" borderId="86" applyNumberFormat="0" applyAlignment="0" applyProtection="0"/>
    <xf numFmtId="0" fontId="96" fillId="31" borderId="86" applyNumberFormat="0" applyAlignment="0" applyProtection="0"/>
    <xf numFmtId="0" fontId="96" fillId="128" borderId="86" applyNumberFormat="0" applyAlignment="0" applyProtection="0"/>
    <xf numFmtId="0" fontId="234" fillId="103" borderId="111" applyNumberFormat="0" applyAlignment="0" applyProtection="0"/>
    <xf numFmtId="0" fontId="96" fillId="31" borderId="86" applyNumberFormat="0" applyAlignment="0" applyProtection="0"/>
    <xf numFmtId="0" fontId="10" fillId="34" borderId="87" applyNumberFormat="0" applyFont="0" applyAlignment="0" applyProtection="0"/>
    <xf numFmtId="0" fontId="19" fillId="105" borderId="115" applyNumberFormat="0" applyFont="0" applyAlignment="0" applyProtection="0"/>
    <xf numFmtId="0" fontId="15" fillId="105" borderId="115" applyNumberFormat="0" applyFont="0" applyAlignment="0" applyProtection="0"/>
    <xf numFmtId="0" fontId="10" fillId="34" borderId="87" applyNumberFormat="0" applyFont="0" applyAlignment="0" applyProtection="0"/>
    <xf numFmtId="0" fontId="10" fillId="34" borderId="87" applyNumberFormat="0" applyFont="0" applyAlignment="0" applyProtection="0"/>
    <xf numFmtId="0" fontId="108" fillId="31" borderId="88" applyNumberFormat="0" applyAlignment="0" applyProtection="0"/>
    <xf numFmtId="0" fontId="250" fillId="103" borderId="112" applyNumberFormat="0" applyAlignment="0" applyProtection="0"/>
    <xf numFmtId="0" fontId="108" fillId="128" borderId="88" applyNumberFormat="0" applyAlignment="0" applyProtection="0"/>
    <xf numFmtId="0" fontId="108" fillId="31" borderId="88" applyNumberFormat="0" applyAlignment="0" applyProtection="0"/>
    <xf numFmtId="0" fontId="108" fillId="128" borderId="88" applyNumberFormat="0" applyAlignment="0" applyProtection="0"/>
    <xf numFmtId="0" fontId="93" fillId="0" borderId="89" applyNumberFormat="0" applyFill="0" applyAlignment="0" applyProtection="0"/>
    <xf numFmtId="0" fontId="35" fillId="0" borderId="183" applyNumberFormat="0" applyFill="0" applyAlignment="0" applyProtection="0"/>
    <xf numFmtId="0" fontId="93" fillId="0" borderId="186" applyNumberFormat="0" applyFill="0" applyAlignment="0" applyProtection="0"/>
    <xf numFmtId="0" fontId="93" fillId="0" borderId="89" applyNumberFormat="0" applyFill="0" applyAlignment="0" applyProtection="0"/>
    <xf numFmtId="0" fontId="93" fillId="0" borderId="186" applyNumberFormat="0" applyFill="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0" fontId="93" fillId="0" borderId="89" applyNumberFormat="0" applyFill="0" applyAlignment="0" applyProtection="0"/>
    <xf numFmtId="0" fontId="35" fillId="0" borderId="183" applyNumberFormat="0" applyFill="0" applyAlignment="0" applyProtection="0"/>
    <xf numFmtId="0" fontId="93" fillId="0" borderId="186" applyNumberFormat="0" applyFill="0" applyAlignment="0" applyProtection="0"/>
    <xf numFmtId="0" fontId="93" fillId="0" borderId="89" applyNumberFormat="0" applyFill="0" applyAlignment="0" applyProtection="0"/>
    <xf numFmtId="0" fontId="93" fillId="0" borderId="186" applyNumberFormat="0" applyFill="0" applyAlignment="0" applyProtection="0"/>
    <xf numFmtId="3" fontId="10" fillId="0" borderId="0" applyFill="0" applyBorder="0" applyAlignment="0" applyProtection="0"/>
    <xf numFmtId="0" fontId="183" fillId="0" borderId="0" applyNumberFormat="0" applyFill="0" applyBorder="0" applyAlignment="0" applyProtection="0">
      <alignment vertical="top"/>
      <protection locked="0"/>
    </xf>
    <xf numFmtId="0" fontId="10" fillId="0" borderId="0" applyNumberFormat="0" applyFill="0" applyBorder="0" applyAlignment="0" applyProtection="0"/>
    <xf numFmtId="0" fontId="20" fillId="0" borderId="0"/>
    <xf numFmtId="43" fontId="20" fillId="0" borderId="0" applyFont="0" applyFill="0" applyBorder="0" applyAlignment="0" applyProtection="0"/>
    <xf numFmtId="3" fontId="10" fillId="0" borderId="0" applyFill="0" applyBorder="0" applyAlignment="0" applyProtection="0"/>
    <xf numFmtId="4" fontId="10" fillId="0" borderId="0" applyFill="0" applyBorder="0" applyAlignment="0" applyProtection="0"/>
    <xf numFmtId="0" fontId="10" fillId="0" borderId="0" applyNumberFormat="0" applyFill="0" applyBorder="0" applyAlignment="0" applyProtection="0"/>
    <xf numFmtId="0" fontId="12" fillId="0" borderId="0"/>
    <xf numFmtId="0" fontId="12" fillId="0" borderId="0" applyBorder="0" applyProtection="0"/>
    <xf numFmtId="0" fontId="119" fillId="0" borderId="0" applyNumberFormat="0" applyFont="0" applyBorder="0" applyProtection="0"/>
    <xf numFmtId="192" fontId="165" fillId="0" borderId="0"/>
    <xf numFmtId="0" fontId="12" fillId="0" borderId="0" applyBorder="0" applyProtection="0"/>
    <xf numFmtId="192" fontId="165" fillId="0" borderId="0" applyBorder="0" applyProtection="0"/>
    <xf numFmtId="0" fontId="12" fillId="0" borderId="0"/>
    <xf numFmtId="0" fontId="119" fillId="0" borderId="0"/>
    <xf numFmtId="9" fontId="165" fillId="0" borderId="0" applyFont="0" applyFill="0" applyBorder="0" applyAlignment="0" applyProtection="0"/>
    <xf numFmtId="0" fontId="38" fillId="0" borderId="0"/>
    <xf numFmtId="0" fontId="119" fillId="0" borderId="0"/>
    <xf numFmtId="192" fontId="165" fillId="0" borderId="0" applyBorder="0" applyProtection="0"/>
    <xf numFmtId="0" fontId="119" fillId="0" borderId="0" applyNumberFormat="0" applyFont="0" applyBorder="0" applyProtection="0"/>
    <xf numFmtId="192" fontId="165" fillId="0" borderId="0" applyBorder="0" applyProtection="0"/>
    <xf numFmtId="0" fontId="119" fillId="0" borderId="0" applyNumberFormat="0" applyFont="0" applyBorder="0" applyProtection="0"/>
    <xf numFmtId="192" fontId="165" fillId="0" borderId="0" applyBorder="0" applyProtection="0"/>
    <xf numFmtId="192" fontId="119" fillId="0" borderId="0" applyFont="0" applyBorder="0" applyProtection="0"/>
    <xf numFmtId="0" fontId="38" fillId="0" borderId="0"/>
    <xf numFmtId="0" fontId="18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xf numFmtId="0" fontId="180" fillId="0" borderId="0"/>
    <xf numFmtId="0" fontId="180" fillId="0" borderId="0"/>
    <xf numFmtId="0" fontId="24" fillId="0" borderId="0" applyNumberFormat="0" applyFill="0" applyBorder="0" applyAlignment="0" applyProtection="0"/>
    <xf numFmtId="0" fontId="30" fillId="0" borderId="0"/>
    <xf numFmtId="43" fontId="15" fillId="0" borderId="0" applyFont="0" applyFill="0" applyBorder="0" applyAlignment="0" applyProtection="0"/>
    <xf numFmtId="0" fontId="28" fillId="0" borderId="0" applyNumberFormat="0" applyFill="0" applyBorder="0" applyAlignment="0" applyProtection="0"/>
    <xf numFmtId="0" fontId="30" fillId="0" borderId="0"/>
    <xf numFmtId="0" fontId="30" fillId="0" borderId="0"/>
    <xf numFmtId="0" fontId="22" fillId="0" borderId="0">
      <protection locked="0"/>
    </xf>
    <xf numFmtId="0" fontId="268" fillId="0" borderId="0" applyNumberFormat="0" applyFill="0" applyBorder="0" applyAlignment="0" applyProtection="0"/>
    <xf numFmtId="0" fontId="10" fillId="0" borderId="0" applyNumberFormat="0" applyFill="0" applyBorder="0" applyAlignment="0" applyProtection="0"/>
    <xf numFmtId="0" fontId="10" fillId="136" borderId="0">
      <protection locked="0"/>
    </xf>
    <xf numFmtId="0" fontId="10" fillId="95" borderId="16">
      <alignment horizontal="center" vertical="center"/>
      <protection locked="0"/>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0" fontId="10" fillId="137" borderId="0">
      <protection locked="0"/>
    </xf>
    <xf numFmtId="0" fontId="23" fillId="95" borderId="0">
      <alignment vertical="center"/>
      <protection locked="0"/>
    </xf>
    <xf numFmtId="0" fontId="23" fillId="0" borderId="0">
      <protection locked="0"/>
    </xf>
    <xf numFmtId="0" fontId="22" fillId="0" borderId="0">
      <protection locked="0"/>
    </xf>
    <xf numFmtId="0" fontId="22" fillId="0" borderId="0">
      <protection locked="0"/>
    </xf>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5" fillId="0" borderId="0"/>
    <xf numFmtId="0" fontId="15" fillId="105" borderId="115" applyNumberFormat="0" applyFont="0" applyAlignment="0" applyProtection="0"/>
    <xf numFmtId="0" fontId="10" fillId="95" borderId="2">
      <alignment vertical="center"/>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136" borderId="0">
      <protection locked="0"/>
    </xf>
    <xf numFmtId="0" fontId="15" fillId="105" borderId="115" applyNumberFormat="0" applyFont="0" applyAlignment="0" applyProtection="0"/>
    <xf numFmtId="0" fontId="15" fillId="105" borderId="115" applyNumberFormat="0" applyFont="0" applyAlignment="0" applyProtection="0"/>
    <xf numFmtId="0" fontId="15" fillId="105" borderId="115" applyNumberFormat="0" applyFont="0" applyAlignment="0" applyProtection="0"/>
    <xf numFmtId="0" fontId="22" fillId="0" borderId="0">
      <protection locked="0"/>
    </xf>
    <xf numFmtId="0" fontId="10" fillId="0" borderId="0">
      <alignment vertical="top"/>
    </xf>
    <xf numFmtId="0" fontId="30" fillId="0" borderId="0"/>
    <xf numFmtId="43" fontId="10" fillId="0" borderId="0" applyFont="0" applyFill="0" applyBorder="0" applyAlignment="0" applyProtection="0"/>
    <xf numFmtId="0" fontId="15" fillId="0" borderId="0"/>
    <xf numFmtId="0" fontId="180"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applyNumberFormat="0" applyFill="0" applyBorder="0" applyAlignment="0" applyProtection="0"/>
    <xf numFmtId="0" fontId="10" fillId="0" borderId="0" applyNumberFormat="0" applyFill="0" applyBorder="0" applyAlignment="0" applyProtection="0"/>
    <xf numFmtId="0" fontId="180" fillId="0" borderId="0"/>
    <xf numFmtId="43" fontId="15" fillId="0" borderId="0" applyFont="0" applyFill="0" applyBorder="0" applyAlignment="0" applyProtection="0"/>
    <xf numFmtId="44" fontId="180" fillId="0" borderId="0" applyFont="0" applyFill="0" applyBorder="0" applyAlignment="0" applyProtection="0"/>
    <xf numFmtId="44" fontId="10" fillId="0" borderId="0" applyFont="0" applyFill="0" applyBorder="0" applyAlignment="0" applyProtection="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80" fillId="0" borderId="0"/>
    <xf numFmtId="0" fontId="16" fillId="7" borderId="0" applyNumberFormat="0" applyBorder="0" applyAlignment="0" applyProtection="0"/>
    <xf numFmtId="0" fontId="16" fillId="109" borderId="0" applyNumberFormat="0" applyBorder="0" applyAlignment="0" applyProtection="0"/>
    <xf numFmtId="0" fontId="16" fillId="113" borderId="0" applyNumberFormat="0" applyBorder="0" applyAlignment="0" applyProtection="0"/>
    <xf numFmtId="0" fontId="16" fillId="117" borderId="0" applyNumberFormat="0" applyBorder="0" applyAlignment="0" applyProtection="0"/>
    <xf numFmtId="0" fontId="16" fillId="121" borderId="0" applyNumberFormat="0" applyBorder="0" applyAlignment="0" applyProtection="0"/>
    <xf numFmtId="0" fontId="16" fillId="125"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75" fillId="101" borderId="0" applyNumberFormat="0" applyBorder="0" applyAlignment="0" applyProtection="0"/>
    <xf numFmtId="0" fontId="276" fillId="0" borderId="0" applyNumberFormat="0" applyFill="0" applyBorder="0" applyAlignment="0" applyProtection="0"/>
    <xf numFmtId="0" fontId="39" fillId="0" borderId="0"/>
    <xf numFmtId="0" fontId="39" fillId="0" borderId="0"/>
    <xf numFmtId="0" fontId="39" fillId="0" borderId="0"/>
    <xf numFmtId="0" fontId="39" fillId="0" borderId="0"/>
    <xf numFmtId="0" fontId="281" fillId="0" borderId="0"/>
    <xf numFmtId="43" fontId="10" fillId="0" borderId="0" applyFont="0" applyFill="0" applyBorder="0" applyAlignment="0" applyProtection="0"/>
    <xf numFmtId="43" fontId="15" fillId="0" borderId="0" applyFont="0" applyFill="0" applyBorder="0" applyAlignment="0" applyProtection="0"/>
    <xf numFmtId="44" fontId="281" fillId="0" borderId="0" applyFont="0" applyFill="0" applyBorder="0" applyAlignment="0" applyProtection="0"/>
    <xf numFmtId="44" fontId="10" fillId="0" borderId="0" applyFont="0" applyFill="0" applyBorder="0" applyAlignment="0" applyProtection="0"/>
    <xf numFmtId="0" fontId="281" fillId="0" borderId="0"/>
    <xf numFmtId="0" fontId="38"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10" fillId="0" borderId="0"/>
    <xf numFmtId="0" fontId="38" fillId="0" borderId="0"/>
    <xf numFmtId="43" fontId="38" fillId="0" borderId="0" applyFont="0" applyFill="0" applyBorder="0" applyAlignment="0" applyProtection="0"/>
    <xf numFmtId="0" fontId="28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4" fontId="10"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281" fillId="0" borderId="0"/>
    <xf numFmtId="0" fontId="38" fillId="0" borderId="0"/>
    <xf numFmtId="44" fontId="10" fillId="0" borderId="0" applyFont="0" applyFill="0" applyBorder="0" applyAlignment="0" applyProtection="0"/>
    <xf numFmtId="43" fontId="38" fillId="0" borderId="0" applyFont="0" applyFill="0" applyBorder="0" applyAlignment="0" applyProtection="0"/>
    <xf numFmtId="0" fontId="10" fillId="0" borderId="0"/>
    <xf numFmtId="0" fontId="38" fillId="0" borderId="0"/>
    <xf numFmtId="0" fontId="38" fillId="0" borderId="0"/>
    <xf numFmtId="0" fontId="38" fillId="0" borderId="0"/>
    <xf numFmtId="43" fontId="15" fillId="0" borderId="0" applyFont="0" applyFill="0" applyBorder="0" applyAlignment="0" applyProtection="0"/>
    <xf numFmtId="0" fontId="289" fillId="0" borderId="0"/>
    <xf numFmtId="0" fontId="112" fillId="0" borderId="0" applyNumberFormat="0" applyFill="0" applyBorder="0" applyAlignment="0" applyProtection="0">
      <alignment vertical="top"/>
      <protection locked="0"/>
    </xf>
    <xf numFmtId="43" fontId="36" fillId="0" borderId="0" applyFont="0" applyFill="0" applyBorder="0" applyAlignment="0" applyProtection="0"/>
    <xf numFmtId="0" fontId="112" fillId="0" borderId="0" applyNumberFormat="0" applyFill="0" applyBorder="0" applyAlignment="0" applyProtection="0">
      <alignment vertical="top"/>
      <protection locked="0"/>
    </xf>
    <xf numFmtId="0" fontId="86" fillId="0" borderId="0"/>
    <xf numFmtId="0" fontId="10" fillId="0" borderId="0" applyNumberForma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0" fontId="263" fillId="102" borderId="111" applyNumberFormat="0" applyAlignment="0" applyProtection="0"/>
    <xf numFmtId="0" fontId="266" fillId="103" borderId="112" applyNumberFormat="0" applyAlignment="0" applyProtection="0"/>
    <xf numFmtId="0" fontId="256" fillId="103" borderId="111" applyNumberFormat="0" applyAlignment="0" applyProtection="0"/>
    <xf numFmtId="0" fontId="2" fillId="0" borderId="183" applyNumberFormat="0" applyFill="0" applyAlignment="0" applyProtection="0"/>
    <xf numFmtId="0" fontId="20" fillId="105" borderId="115" applyNumberFormat="0" applyFont="0" applyAlignment="0" applyProtection="0"/>
    <xf numFmtId="0" fontId="20" fillId="0" borderId="0"/>
    <xf numFmtId="0" fontId="20" fillId="105" borderId="115" applyNumberFormat="0" applyFon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43" fontId="36" fillId="0" borderId="0" applyFont="0" applyFill="0" applyBorder="0" applyAlignment="0" applyProtection="0"/>
    <xf numFmtId="0" fontId="10" fillId="0" borderId="0"/>
    <xf numFmtId="0" fontId="10" fillId="0" borderId="0"/>
    <xf numFmtId="0" fontId="10" fillId="0" borderId="0"/>
    <xf numFmtId="0" fontId="290" fillId="0" borderId="210" applyNumberFormat="0" applyFill="0" applyProtection="0">
      <alignment horizontal="center"/>
    </xf>
    <xf numFmtId="164" fontId="10" fillId="0" borderId="0" applyFont="0" applyFill="0" applyBorder="0" applyProtection="0">
      <alignment horizontal="right"/>
    </xf>
    <xf numFmtId="164" fontId="10" fillId="0" borderId="0" applyFont="0" applyFill="0" applyBorder="0" applyProtection="0">
      <alignment horizontal="right"/>
    </xf>
    <xf numFmtId="197" fontId="10" fillId="0" borderId="0" applyFont="0" applyFill="0" applyBorder="0" applyProtection="0">
      <alignment horizontal="right"/>
    </xf>
    <xf numFmtId="197" fontId="10" fillId="0" borderId="0" applyFont="0" applyFill="0" applyBorder="0" applyProtection="0">
      <alignment horizontal="right"/>
    </xf>
    <xf numFmtId="181" fontId="10" fillId="0" borderId="0" applyFont="0" applyFill="0" applyBorder="0" applyProtection="0">
      <alignment horizontal="right"/>
    </xf>
    <xf numFmtId="181" fontId="10" fillId="0" borderId="0" applyFont="0" applyFill="0" applyBorder="0" applyProtection="0">
      <alignment horizontal="right"/>
    </xf>
    <xf numFmtId="198" fontId="10" fillId="0" borderId="0" applyBorder="0"/>
    <xf numFmtId="181" fontId="26" fillId="0" borderId="0" applyFont="0" applyFill="0" applyBorder="0" applyProtection="0">
      <alignment horizontal="right"/>
    </xf>
    <xf numFmtId="199" fontId="26" fillId="0" borderId="0" applyFont="0" applyFill="0" applyBorder="0" applyProtection="0">
      <alignment horizontal="left"/>
    </xf>
    <xf numFmtId="41" fontId="291" fillId="0" borderId="0" applyFont="0" applyFill="0" applyBorder="0" applyAlignment="0" applyProtection="0"/>
    <xf numFmtId="41" fontId="291" fillId="0" borderId="0" applyFont="0" applyFill="0" applyBorder="0" applyAlignment="0" applyProtection="0"/>
    <xf numFmtId="41" fontId="291" fillId="0" borderId="0" applyFont="0" applyFill="0" applyBorder="0" applyAlignment="0" applyProtection="0"/>
    <xf numFmtId="44" fontId="10" fillId="0" borderId="0" applyFont="0" applyFill="0" applyBorder="0" applyAlignment="0" applyProtection="0"/>
    <xf numFmtId="0" fontId="292" fillId="0" borderId="38" applyNumberFormat="0" applyBorder="0" applyAlignment="0" applyProtection="0">
      <alignment horizontal="right" vertical="center"/>
    </xf>
    <xf numFmtId="0" fontId="293" fillId="0" borderId="0">
      <alignment horizontal="right"/>
      <protection locked="0"/>
    </xf>
    <xf numFmtId="0" fontId="198" fillId="0" borderId="0">
      <alignment horizontal="left"/>
    </xf>
    <xf numFmtId="0" fontId="294"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38" fontId="50" fillId="138" borderId="0" applyNumberFormat="0" applyBorder="0" applyAlignment="0" applyProtection="0"/>
    <xf numFmtId="0" fontId="295" fillId="139" borderId="33" applyProtection="0">
      <alignment horizontal="right"/>
    </xf>
    <xf numFmtId="0" fontId="296" fillId="139" borderId="0" applyProtection="0">
      <alignment horizontal="left"/>
    </xf>
    <xf numFmtId="0" fontId="297" fillId="0" borderId="0">
      <alignment vertical="top" wrapText="1"/>
    </xf>
    <xf numFmtId="0" fontId="297" fillId="0" borderId="0">
      <alignment vertical="top" wrapText="1"/>
    </xf>
    <xf numFmtId="0" fontId="297" fillId="0" borderId="0">
      <alignment vertical="top" wrapText="1"/>
    </xf>
    <xf numFmtId="200" fontId="156" fillId="0" borderId="0" applyNumberFormat="0" applyFill="0" applyAlignment="0" applyProtection="0"/>
    <xf numFmtId="200" fontId="269" fillId="0" borderId="0" applyNumberFormat="0" applyFill="0" applyAlignment="0" applyProtection="0"/>
    <xf numFmtId="200" fontId="23" fillId="0" borderId="0" applyNumberFormat="0" applyFill="0" applyAlignment="0" applyProtection="0"/>
    <xf numFmtId="200" fontId="298" fillId="0" borderId="0" applyNumberFormat="0" applyFill="0" applyAlignment="0" applyProtection="0"/>
    <xf numFmtId="200" fontId="158" fillId="0" borderId="0" applyNumberFormat="0" applyFill="0" applyAlignment="0" applyProtection="0"/>
    <xf numFmtId="200" fontId="158" fillId="0" borderId="0" applyNumberFormat="0" applyFont="0" applyFill="0" applyBorder="0" applyAlignment="0" applyProtection="0"/>
    <xf numFmtId="200" fontId="158" fillId="0" borderId="0" applyNumberFormat="0" applyFont="0" applyFill="0" applyBorder="0" applyAlignment="0" applyProtection="0"/>
    <xf numFmtId="0" fontId="299" fillId="0" borderId="0" applyNumberFormat="0" applyFill="0" applyBorder="0" applyAlignment="0" applyProtection="0">
      <alignment vertical="top"/>
      <protection locked="0"/>
    </xf>
    <xf numFmtId="0" fontId="268" fillId="0" borderId="0" applyFill="0" applyBorder="0" applyProtection="0">
      <alignment horizontal="left"/>
    </xf>
    <xf numFmtId="10" fontId="50" fillId="140" borderId="50" applyNumberFormat="0" applyBorder="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104" fillId="18" borderId="86" applyNumberFormat="0" applyAlignment="0" applyProtection="0"/>
    <xf numFmtId="0" fontId="295" fillId="0" borderId="37" applyProtection="0">
      <alignment horizontal="right"/>
    </xf>
    <xf numFmtId="0" fontId="295" fillId="0" borderId="33" applyProtection="0">
      <alignment horizontal="right"/>
    </xf>
    <xf numFmtId="0" fontId="295" fillId="0" borderId="211" applyProtection="0">
      <alignment horizontal="center"/>
      <protection locked="0"/>
    </xf>
    <xf numFmtId="0" fontId="10" fillId="0" borderId="0"/>
    <xf numFmtId="0" fontId="10" fillId="0" borderId="0"/>
    <xf numFmtId="0" fontId="10" fillId="0" borderId="0"/>
    <xf numFmtId="1" fontId="10" fillId="0" borderId="0" applyFont="0" applyFill="0" applyBorder="0" applyProtection="0">
      <alignment horizontal="right"/>
    </xf>
    <xf numFmtId="1" fontId="10" fillId="0" borderId="0" applyFont="0" applyFill="0" applyBorder="0" applyProtection="0">
      <alignment horizontal="right"/>
    </xf>
    <xf numFmtId="0" fontId="203" fillId="0" borderId="0"/>
    <xf numFmtId="0" fontId="203" fillId="0" borderId="0"/>
    <xf numFmtId="0" fontId="203" fillId="0" borderId="0"/>
    <xf numFmtId="0" fontId="203" fillId="0" borderId="0"/>
    <xf numFmtId="0" fontId="203" fillId="0" borderId="0"/>
    <xf numFmtId="201" fontId="291" fillId="0" borderId="0"/>
    <xf numFmtId="0" fontId="10" fillId="0" borderId="0">
      <alignment vertical="top"/>
    </xf>
    <xf numFmtId="0" fontId="15" fillId="0" borderId="0"/>
    <xf numFmtId="0" fontId="15" fillId="0" borderId="0"/>
    <xf numFmtId="0" fontId="15" fillId="0" borderId="0"/>
    <xf numFmtId="0" fontId="15" fillId="0" borderId="0"/>
    <xf numFmtId="0" fontId="10"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alignment vertical="top"/>
    </xf>
    <xf numFmtId="0" fontId="10" fillId="0" borderId="0">
      <alignment vertical="top"/>
    </xf>
    <xf numFmtId="0" fontId="15" fillId="0" borderId="0"/>
    <xf numFmtId="0" fontId="10" fillId="0" borderId="0">
      <alignment vertical="top"/>
    </xf>
    <xf numFmtId="0" fontId="15" fillId="0" borderId="0"/>
    <xf numFmtId="0" fontId="10" fillId="0" borderId="0">
      <alignment vertical="top"/>
    </xf>
    <xf numFmtId="0" fontId="15" fillId="0" borderId="0"/>
    <xf numFmtId="201" fontId="291" fillId="0" borderId="0"/>
    <xf numFmtId="0" fontId="10" fillId="0" borderId="0">
      <alignment vertical="top"/>
    </xf>
    <xf numFmtId="0" fontId="15" fillId="0" borderId="0"/>
    <xf numFmtId="0" fontId="10" fillId="0" borderId="0">
      <alignment vertical="top"/>
    </xf>
    <xf numFmtId="201" fontId="291" fillId="0" borderId="0"/>
    <xf numFmtId="0" fontId="15" fillId="0" borderId="0"/>
    <xf numFmtId="0" fontId="10" fillId="0" borderId="0">
      <alignment vertical="top"/>
    </xf>
    <xf numFmtId="0" fontId="15" fillId="0" borderId="0"/>
    <xf numFmtId="0" fontId="15" fillId="0" borderId="0"/>
    <xf numFmtId="0" fontId="10" fillId="0" borderId="0">
      <alignment vertical="top"/>
    </xf>
    <xf numFmtId="0" fontId="88" fillId="0" borderId="0"/>
    <xf numFmtId="0" fontId="15" fillId="0" borderId="0"/>
    <xf numFmtId="0" fontId="10" fillId="0" borderId="0">
      <alignment vertical="top"/>
    </xf>
    <xf numFmtId="0" fontId="15" fillId="0" borderId="0"/>
    <xf numFmtId="0" fontId="10" fillId="0" borderId="0"/>
    <xf numFmtId="0" fontId="10" fillId="0" borderId="0"/>
    <xf numFmtId="0" fontId="15" fillId="0" borderId="0"/>
    <xf numFmtId="0" fontId="10" fillId="0" borderId="0"/>
    <xf numFmtId="0" fontId="10" fillId="0" borderId="0"/>
    <xf numFmtId="0" fontId="10" fillId="0" borderId="0"/>
    <xf numFmtId="0" fontId="15" fillId="0" borderId="0"/>
    <xf numFmtId="0" fontId="38" fillId="0" borderId="0"/>
    <xf numFmtId="0" fontId="15" fillId="0" borderId="0"/>
    <xf numFmtId="0" fontId="38" fillId="0" borderId="0"/>
    <xf numFmtId="0" fontId="15" fillId="0" borderId="0"/>
    <xf numFmtId="0" fontId="38" fillId="0" borderId="0"/>
    <xf numFmtId="0" fontId="15" fillId="0" borderId="0"/>
    <xf numFmtId="0" fontId="38" fillId="0" borderId="0"/>
    <xf numFmtId="0" fontId="15" fillId="0" borderId="0"/>
    <xf numFmtId="0" fontId="38" fillId="0" borderId="0"/>
    <xf numFmtId="0" fontId="15" fillId="0" borderId="0"/>
    <xf numFmtId="0" fontId="38" fillId="0" borderId="0"/>
    <xf numFmtId="201" fontId="291" fillId="0" borderId="0"/>
    <xf numFmtId="0" fontId="86" fillId="0" borderId="0"/>
    <xf numFmtId="201" fontId="291" fillId="0" borderId="0"/>
    <xf numFmtId="201" fontId="291" fillId="0" borderId="0"/>
    <xf numFmtId="201" fontId="291" fillId="0" borderId="0"/>
    <xf numFmtId="201" fontId="291" fillId="0" borderId="0"/>
    <xf numFmtId="201" fontId="291" fillId="0" borderId="0"/>
    <xf numFmtId="201" fontId="29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01" fontId="291" fillId="0" borderId="0"/>
    <xf numFmtId="201" fontId="291" fillId="0" borderId="0"/>
    <xf numFmtId="0" fontId="10" fillId="0" borderId="0">
      <alignment vertical="top"/>
    </xf>
    <xf numFmtId="201" fontId="291" fillId="0" borderId="0"/>
    <xf numFmtId="0" fontId="10" fillId="0" borderId="0">
      <alignment vertical="top"/>
    </xf>
    <xf numFmtId="201" fontId="291" fillId="0" borderId="0"/>
    <xf numFmtId="0" fontId="10" fillId="0" borderId="0">
      <alignment vertical="top"/>
    </xf>
    <xf numFmtId="201" fontId="291" fillId="0" borderId="0"/>
    <xf numFmtId="0" fontId="10" fillId="0" borderId="0">
      <alignment vertical="top"/>
    </xf>
    <xf numFmtId="0" fontId="15" fillId="105" borderId="115" applyNumberFormat="0" applyFont="0" applyAlignment="0" applyProtection="0"/>
    <xf numFmtId="40" fontId="300" fillId="12" borderId="0">
      <alignment horizontal="right"/>
    </xf>
    <xf numFmtId="0" fontId="301" fillId="12" borderId="0">
      <alignment horizontal="right"/>
    </xf>
    <xf numFmtId="0" fontId="302" fillId="12" borderId="18"/>
    <xf numFmtId="0" fontId="302" fillId="0" borderId="0" applyBorder="0">
      <alignment horizontal="centerContinuous"/>
    </xf>
    <xf numFmtId="0" fontId="303" fillId="0" borderId="0" applyBorder="0">
      <alignment horizontal="centerContinuous"/>
    </xf>
    <xf numFmtId="202" fontId="10" fillId="0" borderId="0" applyFont="0" applyFill="0" applyBorder="0" applyProtection="0">
      <alignment horizontal="right"/>
    </xf>
    <xf numFmtId="202" fontId="10" fillId="0" borderId="0" applyFont="0" applyFill="0" applyBorder="0" applyProtection="0">
      <alignment horizontal="right"/>
    </xf>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0" fontId="10" fillId="0" borderId="0"/>
    <xf numFmtId="2" fontId="304" fillId="141" borderId="16" applyAlignment="0" applyProtection="0">
      <protection locked="0"/>
    </xf>
    <xf numFmtId="0" fontId="305" fillId="140" borderId="16" applyNumberFormat="0" applyAlignment="0" applyProtection="0"/>
    <xf numFmtId="0" fontId="306" fillId="142" borderId="50" applyNumberFormat="0" applyAlignment="0" applyProtection="0">
      <alignment horizontal="center" vertical="center"/>
    </xf>
    <xf numFmtId="4" fontId="86" fillId="136" borderId="88" applyNumberFormat="0" applyProtection="0">
      <alignment vertical="center"/>
    </xf>
    <xf numFmtId="4" fontId="307" fillId="136" borderId="88" applyNumberFormat="0" applyProtection="0">
      <alignment vertical="center"/>
    </xf>
    <xf numFmtId="4" fontId="86" fillId="136" borderId="88" applyNumberFormat="0" applyProtection="0">
      <alignment horizontal="left" vertical="center" indent="1"/>
    </xf>
    <xf numFmtId="4" fontId="86" fillId="136" borderId="88" applyNumberFormat="0" applyProtection="0">
      <alignment horizontal="left" vertical="center" indent="1"/>
    </xf>
    <xf numFmtId="0" fontId="10" fillId="143" borderId="88" applyNumberFormat="0" applyProtection="0">
      <alignment horizontal="left" vertical="center" indent="1"/>
    </xf>
    <xf numFmtId="4" fontId="86" fillId="144" borderId="88" applyNumberFormat="0" applyProtection="0">
      <alignment horizontal="right" vertical="center"/>
    </xf>
    <xf numFmtId="4" fontId="86" fillId="145" borderId="88" applyNumberFormat="0" applyProtection="0">
      <alignment horizontal="right" vertical="center"/>
    </xf>
    <xf numFmtId="4" fontId="86" fillId="146" borderId="88" applyNumberFormat="0" applyProtection="0">
      <alignment horizontal="right" vertical="center"/>
    </xf>
    <xf numFmtId="4" fontId="86" fillId="147" borderId="88" applyNumberFormat="0" applyProtection="0">
      <alignment horizontal="right" vertical="center"/>
    </xf>
    <xf numFmtId="4" fontId="86" fillId="148" borderId="88" applyNumberFormat="0" applyProtection="0">
      <alignment horizontal="right" vertical="center"/>
    </xf>
    <xf numFmtId="4" fontId="86" fillId="149" borderId="88" applyNumberFormat="0" applyProtection="0">
      <alignment horizontal="right" vertical="center"/>
    </xf>
    <xf numFmtId="4" fontId="86" fillId="150" borderId="88" applyNumberFormat="0" applyProtection="0">
      <alignment horizontal="right" vertical="center"/>
    </xf>
    <xf numFmtId="4" fontId="86" fillId="151" borderId="88" applyNumberFormat="0" applyProtection="0">
      <alignment horizontal="right" vertical="center"/>
    </xf>
    <xf numFmtId="4" fontId="86" fillId="152" borderId="88" applyNumberFormat="0" applyProtection="0">
      <alignment horizontal="right" vertical="center"/>
    </xf>
    <xf numFmtId="4" fontId="91" fillId="153" borderId="88" applyNumberFormat="0" applyProtection="0">
      <alignment horizontal="left" vertical="center" indent="1"/>
    </xf>
    <xf numFmtId="4" fontId="86" fillId="154" borderId="212" applyNumberFormat="0" applyProtection="0">
      <alignment horizontal="left" vertical="center" indent="1"/>
    </xf>
    <xf numFmtId="4" fontId="72" fillId="155" borderId="0" applyNumberFormat="0" applyProtection="0">
      <alignment horizontal="left" vertical="center" indent="1"/>
    </xf>
    <xf numFmtId="0" fontId="10" fillId="143" borderId="88" applyNumberFormat="0" applyProtection="0">
      <alignment horizontal="left" vertical="center" indent="1"/>
    </xf>
    <xf numFmtId="4" fontId="86" fillId="154" borderId="88" applyNumberFormat="0" applyProtection="0">
      <alignment horizontal="left" vertical="center" indent="1"/>
    </xf>
    <xf numFmtId="4" fontId="86" fillId="156" borderId="88" applyNumberFormat="0" applyProtection="0">
      <alignment horizontal="left" vertical="center" indent="1"/>
    </xf>
    <xf numFmtId="0" fontId="10" fillId="156" borderId="88" applyNumberFormat="0" applyProtection="0">
      <alignment horizontal="left" vertical="center" indent="1"/>
    </xf>
    <xf numFmtId="0" fontId="10" fillId="156" borderId="88" applyNumberFormat="0" applyProtection="0">
      <alignment horizontal="left" vertical="center" indent="1"/>
    </xf>
    <xf numFmtId="0" fontId="10" fillId="142" borderId="88" applyNumberFormat="0" applyProtection="0">
      <alignment horizontal="left" vertical="center" indent="1"/>
    </xf>
    <xf numFmtId="0" fontId="10" fillId="142" borderId="88" applyNumberFormat="0" applyProtection="0">
      <alignment horizontal="left" vertical="center" indent="1"/>
    </xf>
    <xf numFmtId="0" fontId="10" fillId="138" borderId="88" applyNumberFormat="0" applyProtection="0">
      <alignment horizontal="left" vertical="center" indent="1"/>
    </xf>
    <xf numFmtId="0" fontId="10" fillId="138" borderId="88" applyNumberFormat="0" applyProtection="0">
      <alignment horizontal="left" vertical="center" indent="1"/>
    </xf>
    <xf numFmtId="0" fontId="10" fillId="143" borderId="88" applyNumberFormat="0" applyProtection="0">
      <alignment horizontal="left" vertical="center" indent="1"/>
    </xf>
    <xf numFmtId="0" fontId="10" fillId="143" borderId="88" applyNumberFormat="0" applyProtection="0">
      <alignment horizontal="left" vertical="center" indent="1"/>
    </xf>
    <xf numFmtId="4" fontId="86" fillId="140" borderId="88" applyNumberFormat="0" applyProtection="0">
      <alignment vertical="center"/>
    </xf>
    <xf numFmtId="4" fontId="307" fillId="140" borderId="88" applyNumberFormat="0" applyProtection="0">
      <alignment vertical="center"/>
    </xf>
    <xf numFmtId="4" fontId="86" fillId="140" borderId="88" applyNumberFormat="0" applyProtection="0">
      <alignment horizontal="left" vertical="center" indent="1"/>
    </xf>
    <xf numFmtId="4" fontId="86" fillId="140" borderId="88" applyNumberFormat="0" applyProtection="0">
      <alignment horizontal="left" vertical="center" indent="1"/>
    </xf>
    <xf numFmtId="4" fontId="86" fillId="154" borderId="88" applyNumberFormat="0" applyProtection="0">
      <alignment horizontal="right" vertical="center"/>
    </xf>
    <xf numFmtId="4" fontId="307" fillId="154" borderId="88" applyNumberFormat="0" applyProtection="0">
      <alignment horizontal="right" vertical="center"/>
    </xf>
    <xf numFmtId="0" fontId="10" fillId="143" borderId="88" applyNumberFormat="0" applyProtection="0">
      <alignment horizontal="left" vertical="center" indent="1"/>
    </xf>
    <xf numFmtId="0" fontId="10" fillId="143" borderId="88" applyNumberFormat="0" applyProtection="0">
      <alignment horizontal="left" vertical="center" indent="1"/>
    </xf>
    <xf numFmtId="0" fontId="308" fillId="0" borderId="0"/>
    <xf numFmtId="4" fontId="309" fillId="154" borderId="88" applyNumberFormat="0" applyProtection="0">
      <alignment horizontal="right" vertical="center"/>
    </xf>
    <xf numFmtId="0" fontId="310" fillId="12" borderId="12">
      <alignment horizontal="center"/>
    </xf>
    <xf numFmtId="3" fontId="215" fillId="12" borderId="0"/>
    <xf numFmtId="3" fontId="310" fillId="12" borderId="0"/>
    <xf numFmtId="0" fontId="215" fillId="12" borderId="0"/>
    <xf numFmtId="0" fontId="310" fillId="12" borderId="0"/>
    <xf numFmtId="0" fontId="215" fillId="12" borderId="0">
      <alignment horizontal="center"/>
    </xf>
    <xf numFmtId="0" fontId="311" fillId="0" borderId="0">
      <alignment wrapText="1"/>
    </xf>
    <xf numFmtId="0" fontId="311" fillId="0" borderId="0">
      <alignment wrapText="1"/>
    </xf>
    <xf numFmtId="0" fontId="311" fillId="0" borderId="0">
      <alignment wrapText="1"/>
    </xf>
    <xf numFmtId="0" fontId="311" fillId="0" borderId="0">
      <alignment wrapText="1"/>
    </xf>
    <xf numFmtId="0" fontId="51" fillId="157" borderId="0">
      <alignment horizontal="right" vertical="top" wrapText="1"/>
    </xf>
    <xf numFmtId="0" fontId="51" fillId="157" borderId="0">
      <alignment horizontal="right" vertical="top" wrapText="1"/>
    </xf>
    <xf numFmtId="0" fontId="51" fillId="157" borderId="0">
      <alignment horizontal="right" vertical="top" wrapText="1"/>
    </xf>
    <xf numFmtId="0" fontId="51" fillId="157" borderId="0">
      <alignment horizontal="right" vertical="top" wrapText="1"/>
    </xf>
    <xf numFmtId="0" fontId="312" fillId="0" borderId="0"/>
    <xf numFmtId="0" fontId="312" fillId="0" borderId="0"/>
    <xf numFmtId="0" fontId="312" fillId="0" borderId="0"/>
    <xf numFmtId="0" fontId="312" fillId="0" borderId="0"/>
    <xf numFmtId="0" fontId="313" fillId="0" borderId="0"/>
    <xf numFmtId="0" fontId="313" fillId="0" borderId="0"/>
    <xf numFmtId="0" fontId="313" fillId="0" borderId="0"/>
    <xf numFmtId="0" fontId="55" fillId="0" borderId="0"/>
    <xf numFmtId="0" fontId="55" fillId="0" borderId="0"/>
    <xf numFmtId="0" fontId="55" fillId="0" borderId="0"/>
    <xf numFmtId="203" fontId="50" fillId="0" borderId="0">
      <alignment wrapText="1"/>
      <protection locked="0"/>
    </xf>
    <xf numFmtId="203" fontId="50" fillId="0" borderId="0">
      <alignment wrapText="1"/>
      <protection locked="0"/>
    </xf>
    <xf numFmtId="203" fontId="51" fillId="158" borderId="0">
      <alignment wrapText="1"/>
      <protection locked="0"/>
    </xf>
    <xf numFmtId="203" fontId="51" fillId="158" borderId="0">
      <alignment wrapText="1"/>
      <protection locked="0"/>
    </xf>
    <xf numFmtId="203" fontId="51" fillId="158" borderId="0">
      <alignment wrapText="1"/>
      <protection locked="0"/>
    </xf>
    <xf numFmtId="203" fontId="51" fillId="158" borderId="0">
      <alignment wrapText="1"/>
      <protection locked="0"/>
    </xf>
    <xf numFmtId="203" fontId="50" fillId="0" borderId="0">
      <alignment wrapText="1"/>
      <protection locked="0"/>
    </xf>
    <xf numFmtId="204" fontId="50" fillId="0" borderId="0">
      <alignment wrapText="1"/>
      <protection locked="0"/>
    </xf>
    <xf numFmtId="204" fontId="50" fillId="0" borderId="0">
      <alignment wrapText="1"/>
      <protection locked="0"/>
    </xf>
    <xf numFmtId="204" fontId="50" fillId="0" borderId="0">
      <alignment wrapText="1"/>
      <protection locked="0"/>
    </xf>
    <xf numFmtId="204" fontId="51" fillId="158" borderId="0">
      <alignment wrapText="1"/>
      <protection locked="0"/>
    </xf>
    <xf numFmtId="204" fontId="51" fillId="158" borderId="0">
      <alignment wrapText="1"/>
      <protection locked="0"/>
    </xf>
    <xf numFmtId="204" fontId="51" fillId="158" borderId="0">
      <alignment wrapText="1"/>
      <protection locked="0"/>
    </xf>
    <xf numFmtId="204" fontId="51" fillId="158" borderId="0">
      <alignment wrapText="1"/>
      <protection locked="0"/>
    </xf>
    <xf numFmtId="204" fontId="51" fillId="158" borderId="0">
      <alignment wrapText="1"/>
      <protection locked="0"/>
    </xf>
    <xf numFmtId="204" fontId="50" fillId="0" borderId="0">
      <alignment wrapText="1"/>
      <protection locked="0"/>
    </xf>
    <xf numFmtId="205" fontId="50" fillId="0" borderId="0">
      <alignment wrapText="1"/>
      <protection locked="0"/>
    </xf>
    <xf numFmtId="205" fontId="50" fillId="0" borderId="0">
      <alignment wrapText="1"/>
      <protection locked="0"/>
    </xf>
    <xf numFmtId="205" fontId="51" fillId="158" borderId="0">
      <alignment wrapText="1"/>
      <protection locked="0"/>
    </xf>
    <xf numFmtId="205" fontId="51" fillId="158" borderId="0">
      <alignment wrapText="1"/>
      <protection locked="0"/>
    </xf>
    <xf numFmtId="205" fontId="51" fillId="158" borderId="0">
      <alignment wrapText="1"/>
      <protection locked="0"/>
    </xf>
    <xf numFmtId="205" fontId="51" fillId="158" borderId="0">
      <alignment wrapText="1"/>
      <protection locked="0"/>
    </xf>
    <xf numFmtId="205" fontId="50" fillId="0" borderId="0">
      <alignment wrapText="1"/>
      <protection locked="0"/>
    </xf>
    <xf numFmtId="206" fontId="51" fillId="157" borderId="213">
      <alignment wrapText="1"/>
    </xf>
    <xf numFmtId="206" fontId="51" fillId="157" borderId="213">
      <alignment wrapText="1"/>
    </xf>
    <xf numFmtId="206" fontId="51" fillId="157" borderId="213">
      <alignment wrapText="1"/>
    </xf>
    <xf numFmtId="207" fontId="51" fillId="157" borderId="213">
      <alignment wrapText="1"/>
    </xf>
    <xf numFmtId="207" fontId="51" fillId="157" borderId="213">
      <alignment wrapText="1"/>
    </xf>
    <xf numFmtId="207" fontId="51" fillId="157" borderId="213">
      <alignment wrapText="1"/>
    </xf>
    <xf numFmtId="207" fontId="51" fillId="157" borderId="213">
      <alignment wrapText="1"/>
    </xf>
    <xf numFmtId="208" fontId="51" fillId="157" borderId="213">
      <alignment wrapText="1"/>
    </xf>
    <xf numFmtId="208" fontId="51" fillId="157" borderId="213">
      <alignment wrapText="1"/>
    </xf>
    <xf numFmtId="208" fontId="51" fillId="157" borderId="213">
      <alignment wrapText="1"/>
    </xf>
    <xf numFmtId="0" fontId="312" fillId="0" borderId="214">
      <alignment horizontal="right"/>
    </xf>
    <xf numFmtId="0" fontId="312" fillId="0" borderId="214">
      <alignment horizontal="right"/>
    </xf>
    <xf numFmtId="0" fontId="312" fillId="0" borderId="214">
      <alignment horizontal="right"/>
    </xf>
    <xf numFmtId="0" fontId="312" fillId="0" borderId="214">
      <alignment horizontal="right"/>
    </xf>
    <xf numFmtId="40" fontId="225" fillId="0" borderId="0"/>
    <xf numFmtId="0" fontId="207" fillId="0" borderId="0" applyNumberFormat="0" applyFill="0" applyBorder="0" applyProtection="0">
      <alignment horizontal="left" vertical="center" indent="10"/>
    </xf>
    <xf numFmtId="0" fontId="207" fillId="0" borderId="0" applyNumberFormat="0" applyFill="0" applyBorder="0" applyProtection="0">
      <alignment horizontal="left" vertical="center" indent="10"/>
    </xf>
    <xf numFmtId="0" fontId="50" fillId="0" borderId="0"/>
    <xf numFmtId="0" fontId="36" fillId="0" borderId="0"/>
    <xf numFmtId="43" fontId="36"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0" fontId="10" fillId="0" borderId="0" applyNumberFormat="0" applyFill="0" applyBorder="0" applyAlignment="0" applyProtection="0"/>
    <xf numFmtId="43" fontId="36" fillId="0" borderId="0" applyFont="0" applyFill="0" applyBorder="0" applyAlignment="0" applyProtection="0"/>
    <xf numFmtId="41" fontId="291" fillId="0" borderId="0" applyFont="0" applyFill="0" applyBorder="0" applyAlignment="0" applyProtection="0"/>
    <xf numFmtId="41" fontId="291" fillId="0" borderId="0" applyFont="0" applyFill="0" applyBorder="0" applyAlignment="0" applyProtection="0"/>
    <xf numFmtId="41" fontId="291" fillId="0" borderId="0" applyFont="0" applyFill="0" applyBorder="0" applyAlignment="0" applyProtection="0"/>
    <xf numFmtId="44" fontId="10"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05" borderId="115" applyNumberFormat="0" applyFont="0" applyAlignment="0" applyProtection="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30" fillId="0" borderId="0"/>
    <xf numFmtId="43" fontId="15" fillId="0" borderId="0" applyFont="0" applyFill="0" applyBorder="0" applyAlignment="0" applyProtection="0"/>
    <xf numFmtId="0" fontId="30" fillId="0" borderId="0"/>
    <xf numFmtId="0" fontId="30" fillId="0" borderId="0"/>
    <xf numFmtId="43" fontId="10" fillId="0" borderId="0" applyFont="0" applyFill="0" applyBorder="0" applyAlignment="0" applyProtection="0"/>
    <xf numFmtId="0" fontId="30" fillId="0" borderId="0"/>
    <xf numFmtId="0" fontId="3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3" fontId="10" fillId="0" borderId="0" applyFont="0" applyFill="0" applyBorder="0" applyAlignment="0" applyProtection="0"/>
    <xf numFmtId="43" fontId="10" fillId="0" borderId="0" applyFont="0" applyFill="0" applyBorder="0" applyAlignment="0" applyProtection="0"/>
    <xf numFmtId="0" fontId="92" fillId="0" borderId="0"/>
    <xf numFmtId="0" fontId="39" fillId="0" borderId="0"/>
    <xf numFmtId="0" fontId="12" fillId="0" borderId="0"/>
    <xf numFmtId="173" fontId="12" fillId="0" borderId="0" applyFont="0" applyFill="0" applyBorder="0" applyAlignment="0" applyProtection="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173" fontId="12" fillId="0" borderId="0" applyFont="0" applyFill="0" applyBorder="0" applyAlignment="0" applyProtection="0"/>
    <xf numFmtId="0" fontId="12" fillId="0" borderId="0"/>
    <xf numFmtId="0" fontId="39"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10" fillId="0" borderId="0"/>
    <xf numFmtId="0" fontId="335" fillId="0" borderId="0"/>
    <xf numFmtId="0" fontId="335" fillId="0" borderId="0"/>
  </cellStyleXfs>
  <cellXfs count="2735">
    <xf numFmtId="0" fontId="0" fillId="0" borderId="0" xfId="0"/>
    <xf numFmtId="0" fontId="1" fillId="2" borderId="0" xfId="0" applyFont="1" applyFill="1" applyAlignment="1">
      <alignment horizontal="left" vertical="top"/>
    </xf>
    <xf numFmtId="0" fontId="1" fillId="2" borderId="0" xfId="0" applyFont="1" applyFill="1" applyAlignment="1">
      <alignment horizontal="left" vertical="top" wrapText="1"/>
    </xf>
    <xf numFmtId="0" fontId="2" fillId="2" borderId="1" xfId="0" applyFont="1" applyFill="1" applyBorder="1" applyAlignment="1">
      <alignment vertical="center"/>
    </xf>
    <xf numFmtId="0" fontId="2" fillId="2" borderId="1" xfId="0" applyFont="1" applyFill="1" applyBorder="1" applyAlignment="1">
      <alignment horizontal="left" vertical="top" wrapText="1"/>
    </xf>
    <xf numFmtId="0" fontId="3" fillId="3" borderId="2" xfId="0" applyFont="1" applyFill="1" applyBorder="1" applyAlignment="1">
      <alignment horizontal="left" vertical="center"/>
    </xf>
    <xf numFmtId="0" fontId="4" fillId="3" borderId="2" xfId="0" applyFont="1" applyFill="1" applyBorder="1" applyAlignment="1">
      <alignment horizontal="center" vertical="center"/>
    </xf>
    <xf numFmtId="0" fontId="3" fillId="0" borderId="3" xfId="0" applyFont="1" applyFill="1" applyBorder="1" applyAlignment="1">
      <alignment horizontal="left" vertical="top"/>
    </xf>
    <xf numFmtId="0" fontId="5" fillId="0" borderId="0" xfId="0" applyFont="1" applyFill="1" applyBorder="1" applyAlignment="1">
      <alignment horizontal="left"/>
    </xf>
    <xf numFmtId="164" fontId="6"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3" fillId="2" borderId="3" xfId="0" applyFont="1" applyFill="1" applyBorder="1" applyAlignment="1">
      <alignment horizontal="left" vertical="top"/>
    </xf>
    <xf numFmtId="0" fontId="9" fillId="0" borderId="0" xfId="0" applyFont="1" applyAlignment="1">
      <alignment vertical="top"/>
    </xf>
    <xf numFmtId="0" fontId="11" fillId="0" borderId="0" xfId="0" applyFont="1" applyAlignment="1"/>
    <xf numFmtId="0" fontId="13" fillId="0" borderId="0" xfId="2" applyFont="1" applyFill="1" applyBorder="1" applyAlignment="1">
      <protection locked="0"/>
    </xf>
    <xf numFmtId="0" fontId="0" fillId="0" borderId="0" xfId="0" applyAlignment="1"/>
    <xf numFmtId="0" fontId="4" fillId="0" borderId="0" xfId="0" applyFont="1" applyFill="1" applyBorder="1" applyAlignment="1">
      <alignment horizontal="center" vertical="center" wrapText="1"/>
    </xf>
    <xf numFmtId="0" fontId="3" fillId="2" borderId="0" xfId="0" applyFont="1" applyFill="1" applyBorder="1" applyAlignment="1">
      <alignment horizontal="left" vertical="top"/>
    </xf>
    <xf numFmtId="0" fontId="11" fillId="0" borderId="0" xfId="0" applyFont="1" applyFill="1" applyAlignment="1"/>
    <xf numFmtId="0" fontId="14" fillId="0" borderId="0" xfId="0" applyFont="1" applyFill="1" applyAlignment="1">
      <alignment horizontal="center"/>
    </xf>
    <xf numFmtId="0" fontId="14" fillId="0" borderId="0" xfId="0" applyFont="1" applyAlignment="1">
      <alignment horizontal="center"/>
    </xf>
    <xf numFmtId="0" fontId="3" fillId="0" borderId="0" xfId="0" applyFont="1" applyFill="1" applyBorder="1" applyAlignment="1">
      <alignment horizontal="left" vertical="top"/>
    </xf>
    <xf numFmtId="0" fontId="10" fillId="0" borderId="0" xfId="2" applyFont="1" applyFill="1" applyBorder="1" applyAlignment="1">
      <protection locked="0"/>
    </xf>
    <xf numFmtId="0" fontId="9" fillId="0" borderId="0" xfId="0" applyFont="1"/>
    <xf numFmtId="0" fontId="0" fillId="8" borderId="0" xfId="0" applyFill="1"/>
    <xf numFmtId="0" fontId="22" fillId="2" borderId="0" xfId="0" applyFont="1" applyFill="1"/>
    <xf numFmtId="0" fontId="10" fillId="2" borderId="0" xfId="0" applyFont="1" applyFill="1"/>
    <xf numFmtId="0" fontId="10" fillId="2" borderId="0" xfId="0" applyFont="1" applyFill="1" applyAlignment="1">
      <alignment horizontal="left"/>
    </xf>
    <xf numFmtId="0" fontId="23" fillId="2" borderId="0" xfId="0" applyFont="1" applyFill="1" applyAlignment="1">
      <alignment horizontal="left" wrapText="1"/>
    </xf>
    <xf numFmtId="0" fontId="10" fillId="2" borderId="0" xfId="0" applyFont="1" applyFill="1" applyAlignment="1">
      <alignment horizontal="left" wrapText="1"/>
    </xf>
    <xf numFmtId="0" fontId="23" fillId="2" borderId="0" xfId="0" applyFont="1" applyFill="1"/>
    <xf numFmtId="0" fontId="10" fillId="2" borderId="0" xfId="0" applyFont="1" applyFill="1" applyAlignment="1">
      <alignment vertical="center" wrapText="1"/>
    </xf>
    <xf numFmtId="0" fontId="10" fillId="2" borderId="0" xfId="0" applyFont="1" applyFill="1" applyAlignment="1">
      <alignment vertical="center"/>
    </xf>
    <xf numFmtId="0" fontId="26" fillId="2" borderId="0" xfId="0" applyFont="1" applyFill="1"/>
    <xf numFmtId="0" fontId="27" fillId="2" borderId="0" xfId="0" applyFont="1" applyFill="1"/>
    <xf numFmtId="0" fontId="23" fillId="2" borderId="0" xfId="9" applyFont="1" applyFill="1" applyBorder="1"/>
    <xf numFmtId="0" fontId="20" fillId="2" borderId="0" xfId="9" applyFont="1" applyFill="1" applyBorder="1"/>
    <xf numFmtId="0" fontId="10" fillId="2" borderId="0" xfId="9" applyFont="1" applyFill="1" applyBorder="1"/>
    <xf numFmtId="0" fontId="20" fillId="2" borderId="0" xfId="9" applyFont="1" applyFill="1"/>
    <xf numFmtId="0" fontId="2" fillId="2" borderId="0" xfId="9" applyFont="1" applyFill="1"/>
    <xf numFmtId="0" fontId="29" fillId="2" borderId="0" xfId="11" applyFont="1" applyFill="1"/>
    <xf numFmtId="0" fontId="30" fillId="0" borderId="0" xfId="12"/>
    <xf numFmtId="0" fontId="10" fillId="0" borderId="0" xfId="12" applyFont="1"/>
    <xf numFmtId="0" fontId="26" fillId="0" borderId="0" xfId="12" applyFont="1"/>
    <xf numFmtId="0" fontId="23" fillId="0" borderId="0" xfId="12" applyFont="1"/>
    <xf numFmtId="0" fontId="10" fillId="2" borderId="0" xfId="9" quotePrefix="1" applyFont="1" applyFill="1" applyBorder="1"/>
    <xf numFmtId="0" fontId="31" fillId="2" borderId="0" xfId="14" applyFont="1" applyFill="1"/>
    <xf numFmtId="0" fontId="26" fillId="2" borderId="0" xfId="0" applyFont="1" applyFill="1" applyAlignment="1"/>
    <xf numFmtId="0" fontId="26" fillId="2" borderId="0" xfId="0" applyNumberFormat="1" applyFont="1" applyFill="1" applyAlignment="1"/>
    <xf numFmtId="0" fontId="26" fillId="10" borderId="0" xfId="0" applyFont="1" applyFill="1"/>
    <xf numFmtId="0" fontId="26" fillId="11" borderId="0" xfId="0" applyFont="1" applyFill="1"/>
    <xf numFmtId="0" fontId="35" fillId="2" borderId="0" xfId="0" applyFont="1" applyFill="1"/>
    <xf numFmtId="0" fontId="21" fillId="2" borderId="21" xfId="0" applyFont="1" applyFill="1" applyBorder="1" applyAlignment="1">
      <alignment horizontal="center" vertical="top" wrapText="1"/>
    </xf>
    <xf numFmtId="167" fontId="15" fillId="2" borderId="23" xfId="8" applyNumberFormat="1" applyFont="1" applyFill="1" applyBorder="1" applyAlignment="1">
      <alignment horizontal="right" vertical="top" wrapText="1"/>
    </xf>
    <xf numFmtId="168" fontId="15" fillId="2" borderId="23" xfId="8" applyNumberFormat="1" applyFont="1" applyFill="1" applyBorder="1" applyAlignment="1">
      <alignment horizontal="right" vertical="top" wrapText="1"/>
    </xf>
    <xf numFmtId="167" fontId="15" fillId="2" borderId="0" xfId="8" applyNumberFormat="1" applyFont="1" applyFill="1" applyBorder="1" applyAlignment="1">
      <alignment horizontal="right" vertical="top" wrapText="1"/>
    </xf>
    <xf numFmtId="167" fontId="0" fillId="2" borderId="0" xfId="0" applyNumberFormat="1" applyFill="1"/>
    <xf numFmtId="1" fontId="0" fillId="2" borderId="25" xfId="0" applyNumberFormat="1" applyFill="1" applyBorder="1" applyAlignment="1">
      <alignment vertical="top" wrapText="1"/>
    </xf>
    <xf numFmtId="167" fontId="15" fillId="2" borderId="25" xfId="8" applyNumberFormat="1" applyFont="1" applyFill="1" applyBorder="1" applyAlignment="1">
      <alignment horizontal="right" vertical="top" wrapText="1"/>
    </xf>
    <xf numFmtId="1" fontId="21" fillId="2" borderId="2" xfId="0" applyNumberFormat="1" applyFont="1" applyFill="1" applyBorder="1" applyAlignment="1">
      <alignment horizontal="center"/>
    </xf>
    <xf numFmtId="1" fontId="21" fillId="2" borderId="2" xfId="0" applyNumberFormat="1" applyFont="1" applyFill="1" applyBorder="1" applyAlignment="1">
      <alignment vertical="top" wrapText="1"/>
    </xf>
    <xf numFmtId="1" fontId="21" fillId="2" borderId="21" xfId="0" applyNumberFormat="1" applyFont="1" applyFill="1" applyBorder="1" applyAlignment="1">
      <alignment vertical="top" wrapText="1"/>
    </xf>
    <xf numFmtId="167" fontId="21" fillId="2" borderId="21" xfId="8" applyNumberFormat="1" applyFont="1" applyFill="1" applyBorder="1" applyAlignment="1">
      <alignment horizontal="right" vertical="top" wrapText="1"/>
    </xf>
    <xf numFmtId="167" fontId="15" fillId="2" borderId="0" xfId="8" applyNumberFormat="1" applyFont="1" applyFill="1"/>
    <xf numFmtId="1" fontId="21" fillId="2" borderId="21" xfId="0" applyNumberFormat="1" applyFont="1" applyFill="1" applyBorder="1" applyAlignment="1">
      <alignment horizontal="center" vertical="top" wrapText="1"/>
    </xf>
    <xf numFmtId="167" fontId="21" fillId="2" borderId="21" xfId="8" applyNumberFormat="1" applyFont="1" applyFill="1" applyBorder="1" applyAlignment="1">
      <alignment horizontal="center" vertical="top" wrapText="1"/>
    </xf>
    <xf numFmtId="1" fontId="21" fillId="2" borderId="23" xfId="0" applyNumberFormat="1" applyFont="1" applyFill="1" applyBorder="1" applyAlignment="1">
      <alignment horizontal="center" vertical="top" wrapText="1"/>
    </xf>
    <xf numFmtId="1" fontId="21" fillId="2" borderId="0" xfId="0" applyNumberFormat="1" applyFont="1" applyFill="1" applyBorder="1" applyAlignment="1">
      <alignment horizontal="center" vertical="top" wrapText="1"/>
    </xf>
    <xf numFmtId="1" fontId="21" fillId="2" borderId="2" xfId="0" applyNumberFormat="1" applyFont="1" applyFill="1" applyBorder="1"/>
    <xf numFmtId="167" fontId="15" fillId="2" borderId="0" xfId="8" applyNumberFormat="1" applyFont="1" applyFill="1" applyBorder="1"/>
    <xf numFmtId="0" fontId="19" fillId="0" borderId="0" xfId="0" applyFont="1"/>
    <xf numFmtId="0" fontId="35" fillId="0" borderId="0" xfId="0" applyFont="1"/>
    <xf numFmtId="0" fontId="0" fillId="0" borderId="0" xfId="0" applyAlignment="1">
      <alignment wrapText="1"/>
    </xf>
    <xf numFmtId="0" fontId="0" fillId="0" borderId="0" xfId="0"/>
    <xf numFmtId="0" fontId="0" fillId="0" borderId="0" xfId="0" applyAlignment="1">
      <alignment wrapText="1"/>
    </xf>
    <xf numFmtId="0" fontId="0" fillId="0" borderId="0" xfId="0"/>
    <xf numFmtId="2" fontId="0" fillId="0" borderId="0" xfId="0" applyNumberFormat="1"/>
    <xf numFmtId="1" fontId="0" fillId="0" borderId="0" xfId="0" applyNumberFormat="1"/>
    <xf numFmtId="0" fontId="0" fillId="0" borderId="0" xfId="0"/>
    <xf numFmtId="0" fontId="42" fillId="0" borderId="0" xfId="0" applyFont="1"/>
    <xf numFmtId="0" fontId="44" fillId="0" borderId="0" xfId="6" applyFont="1"/>
    <xf numFmtId="0" fontId="44" fillId="0" borderId="0" xfId="6" applyFont="1" applyAlignment="1">
      <alignment wrapText="1"/>
    </xf>
    <xf numFmtId="0" fontId="46" fillId="0" borderId="0" xfId="6" applyFont="1"/>
    <xf numFmtId="0" fontId="46" fillId="0" borderId="0" xfId="6" applyFont="1" applyAlignment="1">
      <alignment wrapText="1"/>
    </xf>
    <xf numFmtId="0" fontId="44" fillId="0" borderId="0" xfId="6" applyFont="1" applyAlignment="1">
      <alignment horizontal="left"/>
    </xf>
    <xf numFmtId="3" fontId="44" fillId="0" borderId="0" xfId="6" applyNumberFormat="1" applyFont="1"/>
    <xf numFmtId="1" fontId="44" fillId="0" borderId="0" xfId="6" applyNumberFormat="1" applyFont="1"/>
    <xf numFmtId="1" fontId="46" fillId="0" borderId="0" xfId="6" applyNumberFormat="1" applyFont="1"/>
    <xf numFmtId="0" fontId="47" fillId="0" borderId="0" xfId="10" applyFont="1"/>
    <xf numFmtId="164" fontId="0" fillId="0" borderId="0" xfId="0" applyNumberFormat="1"/>
    <xf numFmtId="0" fontId="0" fillId="0" borderId="0" xfId="0"/>
    <xf numFmtId="0" fontId="0" fillId="0" borderId="0" xfId="0" applyBorder="1"/>
    <xf numFmtId="0" fontId="0" fillId="0" borderId="1" xfId="0" applyBorder="1"/>
    <xf numFmtId="0" fontId="21" fillId="0" borderId="0" xfId="0" applyFont="1"/>
    <xf numFmtId="0" fontId="48" fillId="0" borderId="0" xfId="0" applyFont="1"/>
    <xf numFmtId="0" fontId="23" fillId="12" borderId="0" xfId="0" applyFont="1" applyFill="1" applyAlignment="1">
      <alignment horizontal="left"/>
    </xf>
    <xf numFmtId="0" fontId="10" fillId="12" borderId="0" xfId="0" applyFont="1" applyFill="1"/>
    <xf numFmtId="0" fontId="10" fillId="12" borderId="0" xfId="0" applyFont="1" applyFill="1" applyBorder="1"/>
    <xf numFmtId="0" fontId="50" fillId="12" borderId="0" xfId="0" applyFont="1" applyFill="1"/>
    <xf numFmtId="0" fontId="51" fillId="12" borderId="4" xfId="0" applyFont="1" applyFill="1" applyBorder="1" applyAlignment="1">
      <alignment horizontal="center" vertical="center" wrapText="1"/>
    </xf>
    <xf numFmtId="1" fontId="51" fillId="12" borderId="4" xfId="0" applyNumberFormat="1" applyFont="1" applyFill="1" applyBorder="1" applyAlignment="1">
      <alignment horizontal="center"/>
    </xf>
    <xf numFmtId="0" fontId="50" fillId="12" borderId="4" xfId="0" applyFont="1" applyFill="1" applyBorder="1"/>
    <xf numFmtId="0" fontId="52" fillId="12" borderId="1" xfId="0" applyFont="1" applyFill="1" applyBorder="1" applyAlignment="1" applyProtection="1">
      <alignment horizontal="left" vertical="center" wrapText="1"/>
      <protection hidden="1"/>
    </xf>
    <xf numFmtId="1" fontId="50" fillId="12" borderId="2" xfId="0" applyNumberFormat="1" applyFont="1" applyFill="1" applyBorder="1" applyAlignment="1">
      <alignment horizontal="center" vertical="center" wrapText="1"/>
    </xf>
    <xf numFmtId="1" fontId="50" fillId="12" borderId="1" xfId="0" applyNumberFormat="1" applyFont="1" applyFill="1" applyBorder="1" applyAlignment="1" applyProtection="1">
      <alignment horizontal="right" vertical="center" wrapText="1"/>
      <protection hidden="1"/>
    </xf>
    <xf numFmtId="0" fontId="52" fillId="12" borderId="1" xfId="0" applyFont="1" applyFill="1" applyBorder="1" applyAlignment="1" applyProtection="1">
      <alignment horizontal="center" vertical="center" wrapText="1"/>
      <protection hidden="1"/>
    </xf>
    <xf numFmtId="1" fontId="51" fillId="12" borderId="0" xfId="26" applyNumberFormat="1" applyFont="1" applyFill="1" applyBorder="1"/>
    <xf numFmtId="3" fontId="51" fillId="12" borderId="0" xfId="27" applyNumberFormat="1" applyFont="1" applyFill="1" applyBorder="1" applyAlignment="1" applyProtection="1">
      <alignment horizontal="right"/>
      <protection hidden="1"/>
    </xf>
    <xf numFmtId="0" fontId="51" fillId="12" borderId="0" xfId="0" applyFont="1" applyFill="1" applyBorder="1"/>
    <xf numFmtId="164" fontId="51" fillId="12" borderId="0" xfId="0" applyNumberFormat="1" applyFont="1" applyFill="1" applyBorder="1" applyAlignment="1" applyProtection="1">
      <alignment horizontal="left"/>
      <protection locked="0"/>
    </xf>
    <xf numFmtId="0" fontId="50" fillId="12" borderId="0" xfId="0" applyFont="1" applyFill="1" applyBorder="1"/>
    <xf numFmtId="3" fontId="50" fillId="12" borderId="0" xfId="27" applyNumberFormat="1" applyFont="1" applyFill="1" applyBorder="1" applyAlignment="1" applyProtection="1">
      <alignment horizontal="right"/>
      <protection hidden="1"/>
    </xf>
    <xf numFmtId="3" fontId="51" fillId="12" borderId="0" xfId="25" applyNumberFormat="1" applyFont="1" applyFill="1" applyBorder="1" applyAlignment="1">
      <alignment horizontal="right"/>
    </xf>
    <xf numFmtId="3" fontId="51" fillId="12" borderId="0" xfId="0" applyNumberFormat="1" applyFont="1" applyFill="1" applyBorder="1" applyAlignment="1">
      <alignment horizontal="right"/>
    </xf>
    <xf numFmtId="3" fontId="50" fillId="12" borderId="0" xfId="0" applyNumberFormat="1" applyFont="1" applyFill="1" applyBorder="1" applyAlignment="1">
      <alignment horizontal="right"/>
    </xf>
    <xf numFmtId="0" fontId="55" fillId="12" borderId="0" xfId="0" applyFont="1" applyFill="1" applyAlignment="1">
      <alignment horizontal="right"/>
    </xf>
    <xf numFmtId="0" fontId="51" fillId="12" borderId="0" xfId="0" applyFont="1" applyFill="1" applyBorder="1" applyProtection="1">
      <protection hidden="1"/>
    </xf>
    <xf numFmtId="0" fontId="50" fillId="12" borderId="0" xfId="0" applyFont="1" applyFill="1" applyBorder="1" applyProtection="1">
      <protection hidden="1"/>
    </xf>
    <xf numFmtId="0" fontId="50" fillId="12" borderId="0" xfId="0" applyFont="1" applyFill="1" applyBorder="1" applyAlignment="1" applyProtection="1">
      <alignment horizontal="right"/>
      <protection hidden="1"/>
    </xf>
    <xf numFmtId="1" fontId="50" fillId="12" borderId="0" xfId="0" applyNumberFormat="1" applyFont="1" applyFill="1" applyBorder="1" applyProtection="1">
      <protection hidden="1"/>
    </xf>
    <xf numFmtId="3" fontId="50" fillId="12" borderId="0" xfId="0" applyNumberFormat="1" applyFont="1" applyFill="1" applyBorder="1" applyAlignment="1" applyProtection="1">
      <protection hidden="1"/>
    </xf>
    <xf numFmtId="164" fontId="50" fillId="12" borderId="0" xfId="0" applyNumberFormat="1" applyFont="1" applyFill="1" applyBorder="1" applyAlignment="1" applyProtection="1">
      <protection hidden="1"/>
    </xf>
    <xf numFmtId="3" fontId="50" fillId="12" borderId="0" xfId="0" applyNumberFormat="1" applyFont="1" applyFill="1" applyAlignment="1"/>
    <xf numFmtId="0" fontId="50" fillId="12" borderId="0" xfId="0" applyFont="1" applyFill="1" applyAlignment="1" applyProtection="1">
      <protection hidden="1"/>
    </xf>
    <xf numFmtId="3" fontId="50" fillId="12" borderId="0" xfId="0" applyNumberFormat="1" applyFont="1" applyFill="1" applyProtection="1">
      <protection hidden="1"/>
    </xf>
    <xf numFmtId="3" fontId="50" fillId="12" borderId="0" xfId="0" applyNumberFormat="1" applyFont="1" applyFill="1" applyAlignment="1" applyProtection="1">
      <protection hidden="1"/>
    </xf>
    <xf numFmtId="3" fontId="50" fillId="12" borderId="0" xfId="0" applyNumberFormat="1" applyFont="1" applyFill="1" applyAlignment="1">
      <alignment horizontal="left" wrapText="1"/>
    </xf>
    <xf numFmtId="44" fontId="50" fillId="12" borderId="0" xfId="25" applyFont="1" applyFill="1" applyAlignment="1"/>
    <xf numFmtId="0" fontId="0" fillId="12" borderId="0" xfId="0" applyFill="1" applyAlignment="1">
      <alignment wrapText="1"/>
    </xf>
    <xf numFmtId="3" fontId="50" fillId="12" borderId="0" xfId="0" applyNumberFormat="1" applyFont="1" applyFill="1"/>
    <xf numFmtId="0" fontId="10" fillId="12" borderId="0" xfId="0" applyFont="1" applyFill="1" applyBorder="1" applyAlignment="1"/>
    <xf numFmtId="0" fontId="10" fillId="2" borderId="0" xfId="0" applyFont="1" applyFill="1" applyAlignment="1"/>
    <xf numFmtId="3" fontId="51" fillId="12" borderId="4" xfId="0" applyNumberFormat="1" applyFont="1" applyFill="1" applyBorder="1" applyAlignment="1">
      <alignment horizontal="center" vertical="center" wrapText="1"/>
    </xf>
    <xf numFmtId="3" fontId="51" fillId="12" borderId="1" xfId="0" applyNumberFormat="1" applyFont="1" applyFill="1" applyBorder="1" applyAlignment="1">
      <alignment horizontal="center" vertical="center" wrapText="1"/>
    </xf>
    <xf numFmtId="3" fontId="50" fillId="2" borderId="0" xfId="0" applyNumberFormat="1" applyFont="1" applyFill="1" applyAlignment="1">
      <alignment horizontal="left" wrapText="1"/>
    </xf>
    <xf numFmtId="3" fontId="50" fillId="2" borderId="0" xfId="0" applyNumberFormat="1" applyFont="1" applyFill="1" applyAlignment="1">
      <alignment horizontal="left"/>
    </xf>
    <xf numFmtId="0" fontId="50" fillId="0" borderId="0" xfId="0" applyFont="1" applyAlignment="1">
      <alignment horizontal="left"/>
    </xf>
    <xf numFmtId="0" fontId="51" fillId="2" borderId="4" xfId="0" applyFont="1" applyFill="1" applyBorder="1" applyAlignment="1">
      <alignment vertical="center"/>
    </xf>
    <xf numFmtId="1" fontId="50" fillId="2" borderId="2" xfId="0" applyNumberFormat="1" applyFont="1" applyFill="1" applyBorder="1" applyAlignment="1">
      <alignment horizontal="center" vertical="center" wrapText="1"/>
    </xf>
    <xf numFmtId="0" fontId="52" fillId="2" borderId="2" xfId="0" applyFont="1" applyFill="1" applyBorder="1" applyAlignment="1">
      <alignment horizontal="left" vertical="center"/>
    </xf>
    <xf numFmtId="3" fontId="51" fillId="2" borderId="0" xfId="27" applyNumberFormat="1" applyFont="1" applyFill="1" applyBorder="1" applyAlignment="1" applyProtection="1">
      <alignment horizontal="right"/>
      <protection hidden="1"/>
    </xf>
    <xf numFmtId="3" fontId="50" fillId="2" borderId="0" xfId="27" applyNumberFormat="1" applyFont="1" applyFill="1" applyBorder="1" applyAlignment="1" applyProtection="1">
      <alignment horizontal="right"/>
      <protection hidden="1"/>
    </xf>
    <xf numFmtId="0" fontId="51" fillId="12" borderId="4" xfId="0" applyFont="1" applyFill="1" applyBorder="1" applyAlignment="1">
      <alignment horizontal="center" vertical="center"/>
    </xf>
    <xf numFmtId="0" fontId="52" fillId="12" borderId="4" xfId="0" applyFont="1" applyFill="1" applyBorder="1" applyAlignment="1">
      <alignment horizontal="center" vertical="center" wrapText="1"/>
    </xf>
    <xf numFmtId="0" fontId="52" fillId="12" borderId="2" xfId="0" applyFont="1" applyFill="1" applyBorder="1" applyAlignment="1">
      <alignment horizontal="center" vertical="center"/>
    </xf>
    <xf numFmtId="0" fontId="52" fillId="12" borderId="4" xfId="0" applyFont="1" applyFill="1" applyBorder="1" applyAlignment="1">
      <alignment horizontal="center"/>
    </xf>
    <xf numFmtId="0" fontId="52" fillId="12" borderId="1" xfId="0" applyFont="1" applyFill="1" applyBorder="1" applyAlignment="1">
      <alignment horizontal="left" vertical="center"/>
    </xf>
    <xf numFmtId="0" fontId="0" fillId="0" borderId="0" xfId="0" applyAlignment="1">
      <alignment horizontal="left" vertical="center" indent="1"/>
    </xf>
    <xf numFmtId="0" fontId="0" fillId="0" borderId="0" xfId="0"/>
    <xf numFmtId="0" fontId="18" fillId="0" borderId="0" xfId="7" applyAlignment="1"/>
    <xf numFmtId="0" fontId="10" fillId="0" borderId="0" xfId="10" applyFont="1"/>
    <xf numFmtId="0" fontId="10" fillId="0" borderId="0" xfId="10"/>
    <xf numFmtId="170" fontId="51" fillId="0" borderId="0" xfId="28" applyNumberFormat="1" applyFont="1" applyAlignment="1" applyProtection="1">
      <alignment horizontal="left" vertical="center"/>
    </xf>
    <xf numFmtId="0" fontId="51" fillId="0" borderId="0" xfId="28" applyFont="1" applyAlignment="1">
      <alignment vertical="center"/>
    </xf>
    <xf numFmtId="170" fontId="50" fillId="0" borderId="0" xfId="28" applyNumberFormat="1" applyFont="1" applyAlignment="1" applyProtection="1">
      <alignment horizontal="left"/>
    </xf>
    <xf numFmtId="0" fontId="50" fillId="0" borderId="0" xfId="28" applyFont="1"/>
    <xf numFmtId="170" fontId="50" fillId="0" borderId="0" xfId="28" applyNumberFormat="1" applyFont="1" applyBorder="1" applyAlignment="1" applyProtection="1">
      <alignment horizontal="left"/>
    </xf>
    <xf numFmtId="0" fontId="51" fillId="12" borderId="0" xfId="28" applyFont="1" applyFill="1" applyBorder="1" applyAlignment="1">
      <alignment vertical="center"/>
    </xf>
    <xf numFmtId="164" fontId="77" fillId="0" borderId="0" xfId="28" applyNumberFormat="1" applyFont="1" applyAlignment="1">
      <alignment horizontal="center"/>
    </xf>
    <xf numFmtId="0" fontId="50" fillId="0" borderId="0" xfId="28" applyFont="1" applyAlignment="1">
      <alignment vertical="center"/>
    </xf>
    <xf numFmtId="164" fontId="50" fillId="0" borderId="0" xfId="28" applyNumberFormat="1" applyFont="1"/>
    <xf numFmtId="0" fontId="55" fillId="12" borderId="0" xfId="73" applyFont="1" applyFill="1" applyAlignment="1">
      <alignment horizontal="right" vertical="top"/>
    </xf>
    <xf numFmtId="0" fontId="27" fillId="0" borderId="0" xfId="10" applyFont="1" applyAlignment="1"/>
    <xf numFmtId="0" fontId="76" fillId="0" borderId="0" xfId="10" applyFont="1" applyBorder="1"/>
    <xf numFmtId="0" fontId="50" fillId="0" borderId="0" xfId="10" applyFont="1"/>
    <xf numFmtId="0" fontId="80" fillId="0" borderId="0" xfId="63" applyFont="1" applyAlignment="1" applyProtection="1">
      <alignment horizontal="left" vertical="center"/>
    </xf>
    <xf numFmtId="0" fontId="51" fillId="0" borderId="0" xfId="10" applyFont="1" applyAlignment="1">
      <alignment horizontal="center"/>
    </xf>
    <xf numFmtId="0" fontId="50" fillId="0" borderId="0" xfId="10" applyFont="1" applyAlignment="1">
      <alignment horizontal="center"/>
    </xf>
    <xf numFmtId="3" fontId="50" fillId="0" borderId="0" xfId="10" applyNumberFormat="1" applyFont="1"/>
    <xf numFmtId="0" fontId="10" fillId="0" borderId="48" xfId="10" applyBorder="1"/>
    <xf numFmtId="0" fontId="81" fillId="2" borderId="0" xfId="10" applyFont="1" applyFill="1"/>
    <xf numFmtId="0" fontId="20" fillId="8" borderId="0" xfId="0" quotePrefix="1" applyFont="1" applyFill="1" applyAlignment="1">
      <alignment horizontal="left"/>
    </xf>
    <xf numFmtId="0" fontId="20" fillId="8" borderId="0" xfId="0" applyFont="1" applyFill="1"/>
    <xf numFmtId="0" fontId="38" fillId="8" borderId="0" xfId="0" applyFont="1" applyFill="1" applyAlignment="1">
      <alignment horizontal="left"/>
    </xf>
    <xf numFmtId="0" fontId="38" fillId="8" borderId="0" xfId="0" applyFont="1" applyFill="1"/>
    <xf numFmtId="0" fontId="20" fillId="8" borderId="0" xfId="0" applyFont="1" applyFill="1" applyAlignment="1">
      <alignment horizontal="left"/>
    </xf>
    <xf numFmtId="0" fontId="18" fillId="8" borderId="0" xfId="7" applyFill="1"/>
    <xf numFmtId="0" fontId="2" fillId="8" borderId="0" xfId="0" applyFont="1" applyFill="1" applyAlignment="1">
      <alignment horizontal="left"/>
    </xf>
    <xf numFmtId="0" fontId="2" fillId="8" borderId="0" xfId="0" applyFont="1" applyFill="1"/>
    <xf numFmtId="0" fontId="2" fillId="8" borderId="50" xfId="0" applyFont="1" applyFill="1" applyBorder="1" applyAlignment="1">
      <alignment horizontal="right"/>
    </xf>
    <xf numFmtId="0" fontId="20" fillId="8" borderId="0" xfId="0" applyFont="1" applyFill="1" applyAlignment="1">
      <alignment horizontal="right"/>
    </xf>
    <xf numFmtId="9" fontId="20" fillId="8" borderId="0" xfId="0" applyNumberFormat="1" applyFont="1" applyFill="1" applyAlignment="1">
      <alignment horizontal="right"/>
    </xf>
    <xf numFmtId="0" fontId="10" fillId="9" borderId="0" xfId="0" applyFont="1" applyFill="1" applyAlignment="1">
      <alignment horizontal="left"/>
    </xf>
    <xf numFmtId="0" fontId="10" fillId="9" borderId="0" xfId="0" applyFont="1" applyFill="1" applyAlignment="1">
      <alignment horizontal="right"/>
    </xf>
    <xf numFmtId="0" fontId="20" fillId="9" borderId="0" xfId="0" applyFont="1" applyFill="1" applyAlignment="1">
      <alignment horizontal="left"/>
    </xf>
    <xf numFmtId="0" fontId="20" fillId="9" borderId="0" xfId="0" applyFont="1" applyFill="1" applyAlignment="1">
      <alignment horizontal="right"/>
    </xf>
    <xf numFmtId="9" fontId="10" fillId="9" borderId="0" xfId="0" applyNumberFormat="1" applyFont="1" applyFill="1" applyAlignment="1">
      <alignment horizontal="right"/>
    </xf>
    <xf numFmtId="9" fontId="20" fillId="9" borderId="0" xfId="0" applyNumberFormat="1" applyFont="1" applyFill="1" applyAlignment="1">
      <alignment horizontal="right"/>
    </xf>
    <xf numFmtId="0" fontId="0" fillId="0" borderId="0" xfId="0"/>
    <xf numFmtId="0" fontId="4" fillId="0" borderId="0" xfId="0" applyNumberFormat="1" applyFont="1" applyFill="1" applyBorder="1" applyAlignment="1">
      <alignment readingOrder="1"/>
    </xf>
    <xf numFmtId="0" fontId="44" fillId="0" borderId="0" xfId="0" applyFont="1" applyFill="1" applyBorder="1" applyAlignment="1">
      <alignment readingOrder="1"/>
    </xf>
    <xf numFmtId="0" fontId="0" fillId="0" borderId="0" xfId="0" applyAlignment="1">
      <alignment readingOrder="1"/>
    </xf>
    <xf numFmtId="0" fontId="44" fillId="0" borderId="0" xfId="0" applyFont="1" applyFill="1" applyBorder="1"/>
    <xf numFmtId="0" fontId="90" fillId="0" borderId="23" xfId="0" applyNumberFormat="1" applyFont="1" applyFill="1" applyBorder="1" applyAlignment="1">
      <alignment wrapText="1" readingOrder="1"/>
    </xf>
    <xf numFmtId="167" fontId="23" fillId="12" borderId="49" xfId="5446" applyNumberFormat="1" applyFont="1" applyFill="1" applyBorder="1" applyAlignment="1">
      <alignment horizontal="center"/>
    </xf>
    <xf numFmtId="49" fontId="23" fillId="12" borderId="49" xfId="5446" applyNumberFormat="1" applyFont="1" applyFill="1" applyBorder="1" applyAlignment="1">
      <alignment horizontal="center"/>
    </xf>
    <xf numFmtId="0" fontId="23" fillId="12" borderId="49" xfId="5445" applyFont="1" applyFill="1" applyBorder="1" applyAlignment="1">
      <alignment horizontal="center"/>
    </xf>
    <xf numFmtId="0" fontId="23" fillId="0" borderId="54" xfId="5445" applyFont="1" applyFill="1" applyBorder="1" applyAlignment="1">
      <alignment horizontal="center"/>
    </xf>
    <xf numFmtId="0" fontId="23" fillId="0" borderId="49" xfId="5445" applyFont="1" applyFill="1" applyBorder="1" applyAlignment="1">
      <alignment horizontal="center"/>
    </xf>
    <xf numFmtId="0" fontId="90" fillId="0" borderId="21" xfId="0" applyNumberFormat="1" applyFont="1" applyFill="1" applyBorder="1" applyAlignment="1">
      <alignment vertical="top" wrapText="1" readingOrder="1"/>
    </xf>
    <xf numFmtId="167" fontId="23" fillId="12" borderId="55" xfId="5446" applyNumberFormat="1" applyFont="1" applyFill="1" applyBorder="1" applyAlignment="1">
      <alignment horizontal="center" wrapText="1"/>
    </xf>
    <xf numFmtId="167" fontId="23" fillId="12" borderId="56" xfId="5446" applyNumberFormat="1" applyFont="1" applyFill="1" applyBorder="1" applyAlignment="1">
      <alignment horizontal="center" wrapText="1"/>
    </xf>
    <xf numFmtId="0" fontId="23" fillId="12" borderId="56" xfId="5445" applyFont="1" applyFill="1" applyBorder="1" applyAlignment="1">
      <alignment horizontal="center" wrapText="1"/>
    </xf>
    <xf numFmtId="0" fontId="23" fillId="12" borderId="57" xfId="5445" applyFont="1" applyFill="1" applyBorder="1" applyAlignment="1">
      <alignment horizontal="center" wrapText="1"/>
    </xf>
    <xf numFmtId="0" fontId="23" fillId="0" borderId="58" xfId="5445" applyFont="1" applyFill="1" applyBorder="1" applyAlignment="1">
      <alignment horizontal="center" wrapText="1"/>
    </xf>
    <xf numFmtId="0" fontId="23" fillId="0" borderId="59" xfId="5445" applyFont="1" applyFill="1" applyBorder="1" applyAlignment="1">
      <alignment horizontal="center" wrapText="1"/>
    </xf>
    <xf numFmtId="0" fontId="23" fillId="0" borderId="60" xfId="5445" applyFont="1" applyFill="1" applyBorder="1" applyAlignment="1">
      <alignment horizontal="center" wrapText="1"/>
    </xf>
    <xf numFmtId="0" fontId="12" fillId="0" borderId="0" xfId="0" applyNumberFormat="1" applyFont="1" applyFill="1" applyBorder="1" applyAlignment="1">
      <alignment wrapText="1" readingOrder="1"/>
    </xf>
    <xf numFmtId="3" fontId="10" fillId="12" borderId="61" xfId="5445" applyNumberFormat="1" applyFont="1" applyFill="1" applyBorder="1" applyAlignment="1">
      <alignment horizontal="right"/>
    </xf>
    <xf numFmtId="3" fontId="10" fillId="12" borderId="62" xfId="5445" applyNumberFormat="1" applyFont="1" applyFill="1" applyBorder="1" applyAlignment="1">
      <alignment horizontal="right"/>
    </xf>
    <xf numFmtId="3" fontId="10" fillId="12" borderId="63" xfId="5445" applyNumberFormat="1" applyFont="1" applyFill="1" applyBorder="1" applyAlignment="1">
      <alignment horizontal="right"/>
    </xf>
    <xf numFmtId="3" fontId="10" fillId="12" borderId="64" xfId="5445" applyNumberFormat="1" applyFont="1" applyFill="1" applyBorder="1" applyAlignment="1">
      <alignment horizontal="right"/>
    </xf>
    <xf numFmtId="3" fontId="10" fillId="12" borderId="65" xfId="5445" applyNumberFormat="1" applyFont="1" applyFill="1" applyBorder="1" applyAlignment="1">
      <alignment horizontal="right"/>
    </xf>
    <xf numFmtId="3" fontId="10" fillId="12" borderId="66" xfId="5445" applyNumberFormat="1" applyFont="1" applyFill="1" applyBorder="1" applyAlignment="1">
      <alignment horizontal="right"/>
    </xf>
    <xf numFmtId="3" fontId="10" fillId="12" borderId="0" xfId="5445" applyNumberFormat="1" applyFont="1" applyFill="1" applyBorder="1" applyAlignment="1">
      <alignment horizontal="right"/>
    </xf>
    <xf numFmtId="3" fontId="86" fillId="0" borderId="66" xfId="5447" applyNumberFormat="1" applyFont="1" applyBorder="1" applyAlignment="1" applyProtection="1">
      <alignment horizontal="right" wrapText="1"/>
      <protection locked="0"/>
    </xf>
    <xf numFmtId="3" fontId="10" fillId="12" borderId="67" xfId="5445" applyNumberFormat="1" applyFont="1" applyFill="1" applyBorder="1" applyAlignment="1">
      <alignment horizontal="right"/>
    </xf>
    <xf numFmtId="3" fontId="86" fillId="0" borderId="0" xfId="5447" applyNumberFormat="1" applyFont="1" applyAlignment="1" applyProtection="1">
      <alignment horizontal="right" wrapText="1"/>
      <protection locked="0"/>
    </xf>
    <xf numFmtId="3" fontId="10" fillId="0" borderId="0" xfId="5445" applyNumberFormat="1" applyFont="1" applyFill="1" applyBorder="1" applyAlignment="1">
      <alignment horizontal="right"/>
    </xf>
    <xf numFmtId="3" fontId="10" fillId="12" borderId="68" xfId="5445" applyNumberFormat="1" applyFont="1" applyFill="1" applyBorder="1" applyAlignment="1">
      <alignment horizontal="right"/>
    </xf>
    <xf numFmtId="0" fontId="12" fillId="0" borderId="21" xfId="0" applyNumberFormat="1" applyFont="1" applyFill="1" applyBorder="1" applyAlignment="1">
      <alignment wrapText="1" readingOrder="1"/>
    </xf>
    <xf numFmtId="3" fontId="23" fillId="12" borderId="69" xfId="5445" applyNumberFormat="1" applyFont="1" applyFill="1" applyBorder="1" applyAlignment="1">
      <alignment horizontal="right"/>
    </xf>
    <xf numFmtId="3" fontId="23" fillId="12" borderId="70" xfId="5445" applyNumberFormat="1" applyFont="1" applyFill="1" applyBorder="1" applyAlignment="1">
      <alignment horizontal="right"/>
    </xf>
    <xf numFmtId="3" fontId="23" fillId="12" borderId="71" xfId="5445" applyNumberFormat="1" applyFont="1" applyFill="1" applyBorder="1" applyAlignment="1">
      <alignment horizontal="right"/>
    </xf>
    <xf numFmtId="3" fontId="23" fillId="12" borderId="54" xfId="5445" applyNumberFormat="1" applyFont="1" applyFill="1" applyBorder="1" applyAlignment="1">
      <alignment horizontal="right"/>
    </xf>
    <xf numFmtId="3" fontId="23" fillId="12" borderId="72" xfId="5445" applyNumberFormat="1" applyFont="1" applyFill="1" applyBorder="1" applyAlignment="1">
      <alignment horizontal="right"/>
    </xf>
    <xf numFmtId="3" fontId="91" fillId="0" borderId="73" xfId="5447" applyNumberFormat="1" applyFont="1" applyBorder="1" applyAlignment="1" applyProtection="1">
      <alignment horizontal="right" wrapText="1"/>
      <protection locked="0"/>
    </xf>
    <xf numFmtId="3" fontId="23" fillId="12" borderId="62" xfId="5445" applyNumberFormat="1" applyFont="1" applyFill="1" applyBorder="1" applyAlignment="1">
      <alignment horizontal="right"/>
    </xf>
    <xf numFmtId="0" fontId="86" fillId="0" borderId="74" xfId="5447" applyFont="1" applyBorder="1" applyAlignment="1" applyProtection="1">
      <alignment horizontal="right" wrapText="1"/>
      <protection locked="0"/>
    </xf>
    <xf numFmtId="3" fontId="10" fillId="12" borderId="69" xfId="5445" applyNumberFormat="1" applyFont="1" applyFill="1" applyBorder="1" applyAlignment="1">
      <alignment horizontal="right"/>
    </xf>
    <xf numFmtId="3" fontId="10" fillId="12" borderId="70" xfId="5445" applyNumberFormat="1" applyFont="1" applyFill="1" applyBorder="1" applyAlignment="1">
      <alignment horizontal="right"/>
    </xf>
    <xf numFmtId="3" fontId="10" fillId="12" borderId="71" xfId="5445" applyNumberFormat="1" applyFont="1" applyFill="1" applyBorder="1" applyAlignment="1">
      <alignment horizontal="right"/>
    </xf>
    <xf numFmtId="3" fontId="10" fillId="12" borderId="54" xfId="5445" applyNumberFormat="1" applyFont="1" applyFill="1" applyBorder="1" applyAlignment="1">
      <alignment horizontal="right"/>
    </xf>
    <xf numFmtId="3" fontId="10" fillId="12" borderId="72" xfId="5445" applyNumberFormat="1" applyFont="1" applyFill="1" applyBorder="1" applyAlignment="1">
      <alignment horizontal="right"/>
    </xf>
    <xf numFmtId="3" fontId="86" fillId="0" borderId="73" xfId="5447" applyNumberFormat="1" applyFont="1" applyBorder="1" applyAlignment="1" applyProtection="1">
      <alignment horizontal="right" wrapText="1"/>
      <protection locked="0"/>
    </xf>
    <xf numFmtId="0" fontId="90" fillId="0" borderId="0" xfId="0" applyNumberFormat="1" applyFont="1" applyFill="1" applyBorder="1" applyAlignment="1">
      <alignment wrapText="1" readingOrder="1"/>
    </xf>
    <xf numFmtId="0" fontId="91" fillId="0" borderId="0" xfId="5447" applyFont="1" applyAlignment="1" applyProtection="1">
      <alignment horizontal="right" wrapText="1"/>
      <protection locked="0"/>
    </xf>
    <xf numFmtId="0" fontId="90" fillId="0" borderId="75" xfId="0" applyNumberFormat="1" applyFont="1" applyFill="1" applyBorder="1" applyAlignment="1">
      <alignment vertical="top" wrapText="1" readingOrder="1"/>
    </xf>
    <xf numFmtId="3" fontId="23" fillId="12" borderId="76" xfId="5445" applyNumberFormat="1" applyFont="1" applyFill="1" applyBorder="1" applyAlignment="1">
      <alignment horizontal="right"/>
    </xf>
    <xf numFmtId="3" fontId="23" fillId="12" borderId="77" xfId="5445" applyNumberFormat="1" applyFont="1" applyFill="1" applyBorder="1" applyAlignment="1">
      <alignment horizontal="right"/>
    </xf>
    <xf numFmtId="3" fontId="23" fillId="12" borderId="78" xfId="5445" applyNumberFormat="1" applyFont="1" applyFill="1" applyBorder="1" applyAlignment="1">
      <alignment horizontal="right"/>
    </xf>
    <xf numFmtId="3" fontId="26" fillId="12" borderId="0" xfId="5445" applyNumberFormat="1" applyFont="1" applyFill="1" applyBorder="1" applyAlignment="1">
      <alignment horizontal="left" vertical="top" wrapText="1"/>
    </xf>
    <xf numFmtId="0" fontId="0" fillId="0" borderId="0" xfId="0"/>
    <xf numFmtId="0" fontId="38" fillId="0" borderId="0" xfId="80"/>
    <xf numFmtId="0" fontId="26" fillId="12" borderId="0" xfId="5445" applyFont="1" applyFill="1" applyAlignment="1">
      <alignment horizontal="left" vertical="top" wrapText="1"/>
    </xf>
    <xf numFmtId="3" fontId="23" fillId="12" borderId="0" xfId="5445" applyNumberFormat="1" applyFont="1" applyFill="1"/>
    <xf numFmtId="3" fontId="23" fillId="12" borderId="0" xfId="5445" applyNumberFormat="1" applyFont="1" applyFill="1" applyBorder="1"/>
    <xf numFmtId="3" fontId="23" fillId="12" borderId="76" xfId="5445" applyNumberFormat="1" applyFont="1" applyFill="1" applyBorder="1"/>
    <xf numFmtId="3" fontId="10" fillId="12" borderId="0" xfId="5445" applyNumberFormat="1" applyFont="1" applyFill="1" applyBorder="1"/>
    <xf numFmtId="3" fontId="10" fillId="12" borderId="71" xfId="5445" applyNumberFormat="1" applyFont="1" applyFill="1" applyBorder="1"/>
    <xf numFmtId="3" fontId="10" fillId="12" borderId="49" xfId="5445" applyNumberFormat="1" applyFont="1" applyFill="1" applyBorder="1"/>
    <xf numFmtId="3" fontId="23" fillId="12" borderId="71" xfId="5445" applyNumberFormat="1" applyFont="1" applyFill="1" applyBorder="1"/>
    <xf numFmtId="3" fontId="23" fillId="12" borderId="49" xfId="5445" applyNumberFormat="1" applyFont="1" applyFill="1" applyBorder="1"/>
    <xf numFmtId="3" fontId="10" fillId="12" borderId="64" xfId="5445" applyNumberFormat="1" applyFont="1" applyFill="1" applyBorder="1"/>
    <xf numFmtId="0" fontId="10" fillId="12" borderId="0" xfId="5445" applyFont="1" applyFill="1"/>
    <xf numFmtId="0" fontId="10" fillId="12" borderId="0" xfId="5445" applyFont="1" applyFill="1" applyBorder="1"/>
    <xf numFmtId="0" fontId="23" fillId="12" borderId="0" xfId="5445" applyFont="1" applyFill="1" applyBorder="1"/>
    <xf numFmtId="0" fontId="23" fillId="12" borderId="0" xfId="6245" applyFont="1" applyFill="1" applyBorder="1"/>
    <xf numFmtId="0" fontId="33" fillId="12" borderId="0" xfId="6245" applyFont="1" applyFill="1" applyBorder="1"/>
    <xf numFmtId="3" fontId="23" fillId="12" borderId="77" xfId="5445" applyNumberFormat="1" applyFont="1" applyFill="1" applyBorder="1"/>
    <xf numFmtId="3" fontId="10" fillId="12" borderId="67" xfId="5445" applyNumberFormat="1" applyFont="1" applyFill="1" applyBorder="1"/>
    <xf numFmtId="3" fontId="10" fillId="12" borderId="54" xfId="5445" applyNumberFormat="1" applyFont="1" applyFill="1" applyBorder="1"/>
    <xf numFmtId="3" fontId="10" fillId="12" borderId="70" xfId="5445" applyNumberFormat="1" applyFont="1" applyFill="1" applyBorder="1"/>
    <xf numFmtId="3" fontId="10" fillId="12" borderId="69" xfId="5445" applyNumberFormat="1" applyFont="1" applyFill="1" applyBorder="1"/>
    <xf numFmtId="3" fontId="23" fillId="12" borderId="54" xfId="5445" applyNumberFormat="1" applyFont="1" applyFill="1" applyBorder="1"/>
    <xf numFmtId="3" fontId="23" fillId="12" borderId="62" xfId="5445" applyNumberFormat="1" applyFont="1" applyFill="1" applyBorder="1"/>
    <xf numFmtId="3" fontId="23" fillId="12" borderId="70" xfId="5445" applyNumberFormat="1" applyFont="1" applyFill="1" applyBorder="1"/>
    <xf numFmtId="3" fontId="23" fillId="12" borderId="69" xfId="5445" applyNumberFormat="1" applyFont="1" applyFill="1" applyBorder="1"/>
    <xf numFmtId="3" fontId="10" fillId="12" borderId="62" xfId="5445" applyNumberFormat="1" applyFont="1" applyFill="1" applyBorder="1"/>
    <xf numFmtId="3" fontId="10" fillId="12" borderId="61" xfId="5445" applyNumberFormat="1" applyFont="1" applyFill="1" applyBorder="1"/>
    <xf numFmtId="0" fontId="23" fillId="12" borderId="49" xfId="5445" applyFont="1" applyFill="1" applyBorder="1"/>
    <xf numFmtId="0" fontId="23" fillId="12" borderId="49" xfId="5445" applyFont="1" applyFill="1" applyBorder="1" applyAlignment="1">
      <alignment horizontal="center"/>
    </xf>
    <xf numFmtId="0" fontId="26" fillId="0" borderId="0" xfId="5445" applyFont="1" applyFill="1" applyAlignment="1">
      <alignment horizontal="left" vertical="top" wrapText="1"/>
    </xf>
    <xf numFmtId="0" fontId="26" fillId="12" borderId="0" xfId="6246" applyNumberFormat="1" applyFont="1" applyFill="1" applyAlignment="1">
      <alignment horizontal="left" vertical="top" wrapText="1"/>
    </xf>
    <xf numFmtId="167" fontId="23" fillId="12" borderId="49" xfId="5978" applyNumberFormat="1" applyFont="1" applyFill="1" applyBorder="1" applyAlignment="1">
      <alignment horizontal="center"/>
    </xf>
    <xf numFmtId="49" fontId="23" fillId="12" borderId="49" xfId="5978" applyNumberFormat="1" applyFont="1" applyFill="1" applyBorder="1" applyAlignment="1">
      <alignment horizontal="center"/>
    </xf>
    <xf numFmtId="0" fontId="23" fillId="0" borderId="54" xfId="5445" applyFont="1" applyFill="1" applyBorder="1" applyAlignment="1">
      <alignment horizontal="center"/>
    </xf>
    <xf numFmtId="0" fontId="23" fillId="0" borderId="49" xfId="5445" applyFont="1" applyFill="1" applyBorder="1" applyAlignment="1">
      <alignment horizontal="center"/>
    </xf>
    <xf numFmtId="0" fontId="23" fillId="2" borderId="0" xfId="6084" applyFont="1" applyFill="1"/>
    <xf numFmtId="0" fontId="26" fillId="2" borderId="0" xfId="6084" applyFont="1" applyFill="1"/>
    <xf numFmtId="0" fontId="0" fillId="0" borderId="0" xfId="0"/>
    <xf numFmtId="0" fontId="33" fillId="2" borderId="0" xfId="5445" applyFont="1" applyFill="1" applyAlignment="1"/>
    <xf numFmtId="0" fontId="89" fillId="2" borderId="0" xfId="0" applyFont="1" applyFill="1"/>
    <xf numFmtId="0" fontId="89" fillId="2" borderId="0" xfId="0" applyFont="1" applyFill="1" applyBorder="1"/>
    <xf numFmtId="0" fontId="23" fillId="2" borderId="49" xfId="5445" applyFont="1" applyFill="1" applyBorder="1" applyAlignment="1"/>
    <xf numFmtId="0" fontId="91" fillId="2" borderId="49" xfId="0" applyFont="1" applyFill="1" applyBorder="1" applyAlignment="1"/>
    <xf numFmtId="0" fontId="23" fillId="2" borderId="0" xfId="5445" applyFont="1" applyFill="1" applyBorder="1"/>
    <xf numFmtId="0" fontId="91" fillId="2" borderId="0" xfId="0" applyFont="1" applyFill="1" applyAlignment="1"/>
    <xf numFmtId="0" fontId="23" fillId="2" borderId="1" xfId="5445" applyFont="1" applyFill="1" applyBorder="1"/>
    <xf numFmtId="0" fontId="91" fillId="2" borderId="0" xfId="0" applyFont="1" applyFill="1"/>
    <xf numFmtId="0" fontId="23" fillId="2" borderId="3" xfId="5445" applyFont="1" applyFill="1" applyBorder="1" applyAlignment="1">
      <alignment horizontal="center"/>
    </xf>
    <xf numFmtId="0" fontId="23" fillId="2" borderId="0" xfId="5445" applyFont="1" applyFill="1" applyBorder="1" applyAlignment="1">
      <alignment horizontal="center"/>
    </xf>
    <xf numFmtId="0" fontId="23" fillId="2" borderId="18" xfId="5445" applyFont="1" applyFill="1" applyBorder="1" applyAlignment="1">
      <alignment horizontal="center"/>
    </xf>
    <xf numFmtId="0" fontId="23" fillId="2" borderId="67" xfId="5445" applyFont="1" applyFill="1" applyBorder="1" applyAlignment="1">
      <alignment horizontal="center"/>
    </xf>
    <xf numFmtId="0" fontId="91" fillId="0" borderId="81" xfId="0" applyFont="1" applyBorder="1" applyAlignment="1" applyProtection="1">
      <alignment horizontal="center" wrapText="1" readingOrder="1"/>
      <protection locked="0"/>
    </xf>
    <xf numFmtId="0" fontId="2" fillId="0" borderId="102" xfId="0" applyFont="1" applyBorder="1" applyAlignment="1" applyProtection="1">
      <alignment horizontal="center" wrapText="1" readingOrder="1"/>
      <protection locked="0"/>
    </xf>
    <xf numFmtId="0" fontId="90" fillId="0" borderId="25" xfId="6352" applyNumberFormat="1" applyFont="1" applyFill="1" applyBorder="1" applyAlignment="1">
      <alignment horizontal="center" wrapText="1" readingOrder="1"/>
    </xf>
    <xf numFmtId="0" fontId="90" fillId="0" borderId="103" xfId="6352" applyNumberFormat="1" applyFont="1" applyFill="1" applyBorder="1" applyAlignment="1">
      <alignment horizontal="center" wrapText="1" readingOrder="1"/>
    </xf>
    <xf numFmtId="3" fontId="10" fillId="2" borderId="90" xfId="5445" applyNumberFormat="1" applyFont="1" applyFill="1" applyBorder="1"/>
    <xf numFmtId="0" fontId="86" fillId="2" borderId="90" xfId="0" applyFont="1" applyFill="1" applyBorder="1"/>
    <xf numFmtId="3" fontId="86" fillId="2" borderId="52" xfId="0" applyNumberFormat="1" applyFont="1" applyFill="1" applyBorder="1" applyAlignment="1">
      <alignment horizontal="right"/>
    </xf>
    <xf numFmtId="3" fontId="86" fillId="2" borderId="90" xfId="0" applyNumberFormat="1" applyFont="1" applyFill="1" applyBorder="1" applyAlignment="1">
      <alignment horizontal="right"/>
    </xf>
    <xf numFmtId="3" fontId="86" fillId="2" borderId="53" xfId="0" applyNumberFormat="1" applyFont="1" applyFill="1" applyBorder="1" applyAlignment="1">
      <alignment horizontal="right"/>
    </xf>
    <xf numFmtId="3" fontId="86" fillId="2" borderId="84" xfId="0" applyNumberFormat="1" applyFont="1" applyFill="1" applyBorder="1" applyAlignment="1">
      <alignment horizontal="right"/>
    </xf>
    <xf numFmtId="3" fontId="86" fillId="0" borderId="0" xfId="0" applyNumberFormat="1" applyFont="1" applyBorder="1" applyAlignment="1">
      <alignment horizontal="right"/>
    </xf>
    <xf numFmtId="3" fontId="86" fillId="0" borderId="53" xfId="0" applyNumberFormat="1" applyFont="1" applyBorder="1" applyAlignment="1">
      <alignment horizontal="right"/>
    </xf>
    <xf numFmtId="3" fontId="86" fillId="0" borderId="90" xfId="0" applyNumberFormat="1" applyFont="1" applyBorder="1" applyAlignment="1">
      <alignment horizontal="right"/>
    </xf>
    <xf numFmtId="3" fontId="86" fillId="0" borderId="52" xfId="0" applyNumberFormat="1" applyFont="1" applyBorder="1" applyAlignment="1">
      <alignment horizontal="right"/>
    </xf>
    <xf numFmtId="3" fontId="86" fillId="0" borderId="0" xfId="6353" applyNumberFormat="1" applyFont="1" applyAlignment="1" applyProtection="1">
      <alignment horizontal="right" readingOrder="1"/>
      <protection locked="0"/>
    </xf>
    <xf numFmtId="3" fontId="86" fillId="0" borderId="104" xfId="6353" applyNumberFormat="1" applyFont="1" applyBorder="1" applyAlignment="1" applyProtection="1">
      <alignment horizontal="right" readingOrder="1"/>
      <protection locked="0"/>
    </xf>
    <xf numFmtId="171" fontId="12" fillId="0" borderId="0" xfId="6352" applyNumberFormat="1" applyFont="1" applyFill="1" applyBorder="1" applyAlignment="1">
      <alignment horizontal="right" wrapText="1" readingOrder="1"/>
    </xf>
    <xf numFmtId="171" fontId="12" fillId="0" borderId="105" xfId="6352" applyNumberFormat="1" applyFont="1" applyFill="1" applyBorder="1" applyAlignment="1">
      <alignment horizontal="right" wrapText="1" readingOrder="1"/>
    </xf>
    <xf numFmtId="3" fontId="10" fillId="2" borderId="0" xfId="5445" applyNumberFormat="1" applyFont="1" applyFill="1" applyBorder="1"/>
    <xf numFmtId="0" fontId="86" fillId="2" borderId="0" xfId="0" applyFont="1" applyFill="1" applyBorder="1"/>
    <xf numFmtId="3" fontId="86" fillId="2" borderId="3" xfId="0" applyNumberFormat="1" applyFont="1" applyFill="1" applyBorder="1" applyAlignment="1">
      <alignment horizontal="right"/>
    </xf>
    <xf numFmtId="3" fontId="86" fillId="2" borderId="0" xfId="0" applyNumberFormat="1" applyFont="1" applyFill="1" applyBorder="1" applyAlignment="1">
      <alignment horizontal="right"/>
    </xf>
    <xf numFmtId="3" fontId="86" fillId="2" borderId="18" xfId="0" applyNumberFormat="1" applyFont="1" applyFill="1" applyBorder="1" applyAlignment="1">
      <alignment horizontal="right"/>
    </xf>
    <xf numFmtId="3" fontId="86" fillId="2" borderId="67" xfId="0" applyNumberFormat="1" applyFont="1" applyFill="1" applyBorder="1" applyAlignment="1">
      <alignment horizontal="right"/>
    </xf>
    <xf numFmtId="3" fontId="86" fillId="0" borderId="3" xfId="0" applyNumberFormat="1" applyFont="1" applyBorder="1" applyAlignment="1">
      <alignment horizontal="right"/>
    </xf>
    <xf numFmtId="3" fontId="86" fillId="0" borderId="18" xfId="0" applyNumberFormat="1" applyFont="1" applyBorder="1" applyAlignment="1">
      <alignment horizontal="right"/>
    </xf>
    <xf numFmtId="0" fontId="86" fillId="2" borderId="1" xfId="0" applyFont="1" applyFill="1" applyBorder="1"/>
    <xf numFmtId="3" fontId="86" fillId="2" borderId="6" xfId="0" applyNumberFormat="1" applyFont="1" applyFill="1" applyBorder="1" applyAlignment="1">
      <alignment horizontal="right"/>
    </xf>
    <xf numFmtId="3" fontId="86" fillId="2" borderId="1" xfId="0" applyNumberFormat="1" applyFont="1" applyFill="1" applyBorder="1" applyAlignment="1">
      <alignment horizontal="right"/>
    </xf>
    <xf numFmtId="3" fontId="86" fillId="2" borderId="38" xfId="0" applyNumberFormat="1" applyFont="1" applyFill="1" applyBorder="1" applyAlignment="1">
      <alignment horizontal="right"/>
    </xf>
    <xf numFmtId="3" fontId="86" fillId="2" borderId="79" xfId="0" applyNumberFormat="1" applyFont="1" applyFill="1" applyBorder="1" applyAlignment="1">
      <alignment horizontal="right"/>
    </xf>
    <xf numFmtId="3" fontId="86" fillId="0" borderId="1" xfId="0" applyNumberFormat="1" applyFont="1" applyBorder="1" applyAlignment="1">
      <alignment horizontal="right"/>
    </xf>
    <xf numFmtId="3" fontId="86" fillId="0" borderId="6" xfId="0" applyNumberFormat="1" applyFont="1" applyBorder="1" applyAlignment="1">
      <alignment horizontal="right"/>
    </xf>
    <xf numFmtId="3" fontId="86" fillId="0" borderId="38" xfId="0" applyNumberFormat="1" applyFont="1" applyBorder="1" applyAlignment="1">
      <alignment horizontal="right"/>
    </xf>
    <xf numFmtId="3" fontId="23" fillId="2" borderId="49" xfId="5445" applyNumberFormat="1" applyFont="1" applyFill="1" applyBorder="1"/>
    <xf numFmtId="0" fontId="86" fillId="2" borderId="49" xfId="0" applyFont="1" applyFill="1" applyBorder="1"/>
    <xf numFmtId="3" fontId="91" fillId="2" borderId="7" xfId="0" applyNumberFormat="1" applyFont="1" applyFill="1" applyBorder="1" applyAlignment="1">
      <alignment horizontal="right"/>
    </xf>
    <xf numFmtId="3" fontId="91" fillId="2" borderId="49" xfId="0" applyNumberFormat="1" applyFont="1" applyFill="1" applyBorder="1" applyAlignment="1">
      <alignment horizontal="right"/>
    </xf>
    <xf numFmtId="3" fontId="91" fillId="2" borderId="51" xfId="0" applyNumberFormat="1" applyFont="1" applyFill="1" applyBorder="1" applyAlignment="1">
      <alignment horizontal="right"/>
    </xf>
    <xf numFmtId="3" fontId="91" fillId="2" borderId="54" xfId="0" applyNumberFormat="1" applyFont="1" applyFill="1" applyBorder="1" applyAlignment="1">
      <alignment horizontal="right"/>
    </xf>
    <xf numFmtId="3" fontId="91" fillId="0" borderId="7" xfId="0" applyNumberFormat="1" applyFont="1" applyBorder="1" applyAlignment="1">
      <alignment horizontal="right"/>
    </xf>
    <xf numFmtId="3" fontId="91" fillId="0" borderId="49" xfId="0" applyNumberFormat="1" applyFont="1" applyBorder="1" applyAlignment="1">
      <alignment horizontal="right"/>
    </xf>
    <xf numFmtId="3" fontId="91" fillId="0" borderId="51" xfId="0" applyNumberFormat="1" applyFont="1" applyBorder="1" applyAlignment="1">
      <alignment horizontal="right"/>
    </xf>
    <xf numFmtId="3" fontId="91" fillId="0" borderId="1" xfId="0" applyNumberFormat="1" applyFont="1" applyBorder="1" applyAlignment="1">
      <alignment horizontal="right"/>
    </xf>
    <xf numFmtId="3" fontId="91" fillId="0" borderId="38" xfId="0" applyNumberFormat="1" applyFont="1" applyBorder="1" applyAlignment="1">
      <alignment horizontal="right"/>
    </xf>
    <xf numFmtId="3" fontId="91" fillId="0" borderId="6" xfId="0" applyNumberFormat="1" applyFont="1" applyBorder="1" applyAlignment="1">
      <alignment horizontal="right"/>
    </xf>
    <xf numFmtId="3" fontId="91" fillId="0" borderId="82" xfId="6353" applyNumberFormat="1" applyFont="1" applyBorder="1" applyAlignment="1" applyProtection="1">
      <alignment horizontal="right" readingOrder="1"/>
      <protection locked="0"/>
    </xf>
    <xf numFmtId="3" fontId="91" fillId="0" borderId="99" xfId="6353" applyNumberFormat="1" applyFont="1" applyBorder="1" applyAlignment="1" applyProtection="1">
      <alignment horizontal="right" readingOrder="1"/>
      <protection locked="0"/>
    </xf>
    <xf numFmtId="171" fontId="90" fillId="0" borderId="21" xfId="6352" applyNumberFormat="1" applyFont="1" applyFill="1" applyBorder="1" applyAlignment="1">
      <alignment horizontal="right" wrapText="1" readingOrder="1"/>
    </xf>
    <xf numFmtId="0" fontId="86" fillId="2" borderId="0" xfId="0" applyFont="1" applyFill="1"/>
    <xf numFmtId="0" fontId="12" fillId="0" borderId="0" xfId="6352" applyNumberFormat="1" applyFont="1" applyFill="1" applyBorder="1" applyAlignment="1">
      <alignment horizontal="right" wrapText="1" readingOrder="1"/>
    </xf>
    <xf numFmtId="0" fontId="12" fillId="0" borderId="105" xfId="6352" applyNumberFormat="1" applyFont="1" applyFill="1" applyBorder="1" applyAlignment="1">
      <alignment horizontal="right" wrapText="1" readingOrder="1"/>
    </xf>
    <xf numFmtId="3" fontId="10" fillId="2" borderId="49" xfId="5445" applyNumberFormat="1" applyFont="1" applyFill="1" applyBorder="1"/>
    <xf numFmtId="3" fontId="86" fillId="2" borderId="7" xfId="0" applyNumberFormat="1" applyFont="1" applyFill="1" applyBorder="1" applyAlignment="1">
      <alignment horizontal="right"/>
    </xf>
    <xf numFmtId="3" fontId="86" fillId="2" borderId="49" xfId="0" applyNumberFormat="1" applyFont="1" applyFill="1" applyBorder="1" applyAlignment="1">
      <alignment horizontal="right"/>
    </xf>
    <xf numFmtId="3" fontId="86" fillId="2" borderId="51" xfId="0" applyNumberFormat="1" applyFont="1" applyFill="1" applyBorder="1" applyAlignment="1">
      <alignment horizontal="right"/>
    </xf>
    <xf numFmtId="3" fontId="86" fillId="2" borderId="54" xfId="0" applyNumberFormat="1" applyFont="1" applyFill="1" applyBorder="1" applyAlignment="1">
      <alignment horizontal="right"/>
    </xf>
    <xf numFmtId="3" fontId="86" fillId="0" borderId="7" xfId="0" applyNumberFormat="1" applyFont="1" applyBorder="1" applyAlignment="1">
      <alignment horizontal="right"/>
    </xf>
    <xf numFmtId="3" fontId="86" fillId="0" borderId="49" xfId="0" applyNumberFormat="1" applyFont="1" applyBorder="1" applyAlignment="1">
      <alignment horizontal="right"/>
    </xf>
    <xf numFmtId="3" fontId="86" fillId="0" borderId="51" xfId="0" applyNumberFormat="1" applyFont="1" applyBorder="1" applyAlignment="1">
      <alignment horizontal="right"/>
    </xf>
    <xf numFmtId="3" fontId="86" fillId="0" borderId="82" xfId="6353" applyNumberFormat="1" applyFont="1" applyBorder="1" applyAlignment="1" applyProtection="1">
      <alignment horizontal="right" readingOrder="1"/>
      <protection locked="0"/>
    </xf>
    <xf numFmtId="3" fontId="86" fillId="0" borderId="99" xfId="6353" applyNumberFormat="1" applyFont="1" applyBorder="1" applyAlignment="1" applyProtection="1">
      <alignment horizontal="right" readingOrder="1"/>
      <protection locked="0"/>
    </xf>
    <xf numFmtId="171" fontId="12" fillId="0" borderId="21" xfId="6352" applyNumberFormat="1" applyFont="1" applyFill="1" applyBorder="1" applyAlignment="1">
      <alignment horizontal="right" wrapText="1" readingOrder="1"/>
    </xf>
    <xf numFmtId="171" fontId="12" fillId="0" borderId="106" xfId="6352" applyNumberFormat="1" applyFont="1" applyFill="1" applyBorder="1" applyAlignment="1">
      <alignment horizontal="right" wrapText="1" readingOrder="1"/>
    </xf>
    <xf numFmtId="3" fontId="91" fillId="0" borderId="0" xfId="6353" applyNumberFormat="1" applyFont="1" applyAlignment="1" applyProtection="1">
      <alignment horizontal="right" readingOrder="1"/>
      <protection locked="0"/>
    </xf>
    <xf numFmtId="3" fontId="91" fillId="0" borderId="104" xfId="6353" applyNumberFormat="1" applyFont="1" applyBorder="1" applyAlignment="1" applyProtection="1">
      <alignment horizontal="right" readingOrder="1"/>
      <protection locked="0"/>
    </xf>
    <xf numFmtId="0" fontId="90" fillId="0" borderId="0" xfId="6352" applyNumberFormat="1" applyFont="1" applyFill="1" applyBorder="1" applyAlignment="1">
      <alignment horizontal="right" wrapText="1" readingOrder="1"/>
    </xf>
    <xf numFmtId="0" fontId="90" fillId="0" borderId="105" xfId="6352" applyNumberFormat="1" applyFont="1" applyFill="1" applyBorder="1" applyAlignment="1">
      <alignment horizontal="right" wrapText="1" readingOrder="1"/>
    </xf>
    <xf numFmtId="3" fontId="23" fillId="2" borderId="76" xfId="5445" applyNumberFormat="1" applyFont="1" applyFill="1" applyBorder="1"/>
    <xf numFmtId="0" fontId="86" fillId="2" borderId="76" xfId="0" applyFont="1" applyFill="1" applyBorder="1"/>
    <xf numFmtId="3" fontId="91" fillId="2" borderId="107" xfId="0" applyNumberFormat="1" applyFont="1" applyFill="1" applyBorder="1" applyAlignment="1">
      <alignment horizontal="right"/>
    </xf>
    <xf numFmtId="3" fontId="91" fillId="2" borderId="76" xfId="0" applyNumberFormat="1" applyFont="1" applyFill="1" applyBorder="1" applyAlignment="1">
      <alignment horizontal="right"/>
    </xf>
    <xf numFmtId="3" fontId="91" fillId="2" borderId="108" xfId="0" applyNumberFormat="1" applyFont="1" applyFill="1" applyBorder="1" applyAlignment="1">
      <alignment horizontal="right"/>
    </xf>
    <xf numFmtId="3" fontId="91" fillId="2" borderId="77" xfId="0" applyNumberFormat="1" applyFont="1" applyFill="1" applyBorder="1" applyAlignment="1">
      <alignment horizontal="right"/>
    </xf>
    <xf numFmtId="3" fontId="91" fillId="0" borderId="107" xfId="0" applyNumberFormat="1" applyFont="1" applyBorder="1" applyAlignment="1">
      <alignment horizontal="right"/>
    </xf>
    <xf numFmtId="3" fontId="91" fillId="0" borderId="76" xfId="0" applyNumberFormat="1" applyFont="1" applyBorder="1" applyAlignment="1">
      <alignment horizontal="right"/>
    </xf>
    <xf numFmtId="3" fontId="91" fillId="0" borderId="108" xfId="0" applyNumberFormat="1" applyFont="1" applyBorder="1" applyAlignment="1">
      <alignment horizontal="right"/>
    </xf>
    <xf numFmtId="3" fontId="91" fillId="0" borderId="83" xfId="6353" applyNumberFormat="1" applyFont="1" applyBorder="1" applyAlignment="1" applyProtection="1">
      <alignment horizontal="right" readingOrder="1"/>
      <protection locked="0"/>
    </xf>
    <xf numFmtId="3" fontId="91" fillId="0" borderId="109" xfId="6353" applyNumberFormat="1" applyFont="1" applyBorder="1" applyAlignment="1" applyProtection="1">
      <alignment horizontal="right" readingOrder="1"/>
      <protection locked="0"/>
    </xf>
    <xf numFmtId="171" fontId="90" fillId="0" borderId="75" xfId="6352" applyNumberFormat="1" applyFont="1" applyFill="1" applyBorder="1" applyAlignment="1">
      <alignment horizontal="right" wrapText="1" readingOrder="1"/>
    </xf>
    <xf numFmtId="171" fontId="90" fillId="0" borderId="110" xfId="6352" applyNumberFormat="1" applyFont="1" applyFill="1" applyBorder="1" applyAlignment="1">
      <alignment horizontal="right" wrapText="1" readingOrder="1"/>
    </xf>
    <xf numFmtId="3" fontId="23" fillId="2" borderId="0" xfId="5445" applyNumberFormat="1" applyFont="1" applyFill="1" applyBorder="1"/>
    <xf numFmtId="0" fontId="26" fillId="2" borderId="0" xfId="5443" applyFont="1" applyFill="1" applyAlignment="1">
      <alignment horizontal="left" vertical="top" wrapText="1"/>
    </xf>
    <xf numFmtId="0" fontId="10" fillId="2" borderId="0" xfId="0" applyFont="1" applyFill="1"/>
    <xf numFmtId="0" fontId="26" fillId="2" borderId="0" xfId="0" applyFont="1" applyFill="1" applyAlignment="1">
      <alignment horizontal="left" vertical="top" wrapText="1"/>
    </xf>
    <xf numFmtId="0" fontId="39" fillId="2" borderId="0" xfId="22" applyNumberFormat="1" applyFont="1" applyFill="1" applyBorder="1" applyAlignment="1">
      <alignment horizontal="center" vertical="center"/>
    </xf>
    <xf numFmtId="0" fontId="39" fillId="2" borderId="0" xfId="6403" applyNumberFormat="1" applyFont="1" applyFill="1" applyBorder="1" applyAlignment="1">
      <alignment horizontal="center" vertical="center"/>
    </xf>
    <xf numFmtId="0" fontId="39" fillId="2" borderId="0" xfId="6404" applyNumberFormat="1" applyFont="1" applyFill="1" applyBorder="1" applyAlignment="1">
      <alignment horizontal="center" vertical="center"/>
    </xf>
    <xf numFmtId="0" fontId="39" fillId="2" borderId="0" xfId="6405" applyNumberFormat="1" applyFont="1" applyFill="1" applyBorder="1" applyAlignment="1">
      <alignment horizontal="center" vertical="center"/>
    </xf>
    <xf numFmtId="0" fontId="39" fillId="2" borderId="0" xfId="6406" applyNumberFormat="1" applyFont="1" applyFill="1" applyBorder="1" applyAlignment="1">
      <alignment horizontal="center" vertical="center"/>
    </xf>
    <xf numFmtId="164" fontId="0" fillId="2" borderId="0" xfId="0" applyNumberFormat="1" applyFont="1" applyFill="1"/>
    <xf numFmtId="0" fontId="9" fillId="2" borderId="0" xfId="0" applyFont="1" applyFill="1"/>
    <xf numFmtId="0" fontId="9" fillId="0" borderId="0" xfId="0" applyFont="1" applyAlignment="1">
      <alignment vertical="center"/>
    </xf>
    <xf numFmtId="1" fontId="0" fillId="2" borderId="0" xfId="0" applyNumberFormat="1" applyFont="1" applyFill="1" applyBorder="1" applyAlignment="1">
      <alignment horizontal="left"/>
    </xf>
    <xf numFmtId="1" fontId="0" fillId="2" borderId="0" xfId="0" applyNumberFormat="1" applyFont="1" applyFill="1" applyAlignment="1">
      <alignment horizontal="center"/>
    </xf>
    <xf numFmtId="1" fontId="0" fillId="2" borderId="0" xfId="0" applyNumberFormat="1" applyFont="1" applyFill="1" applyBorder="1" applyAlignment="1">
      <alignment horizontal="center"/>
    </xf>
    <xf numFmtId="164" fontId="39" fillId="2" borderId="0" xfId="22" applyNumberFormat="1" applyFont="1" applyFill="1" applyBorder="1" applyAlignment="1">
      <alignment horizontal="center" vertical="center"/>
    </xf>
    <xf numFmtId="164" fontId="39" fillId="2" borderId="0" xfId="6403" applyNumberFormat="1" applyFont="1" applyFill="1" applyBorder="1" applyAlignment="1">
      <alignment horizontal="center" vertical="center"/>
    </xf>
    <xf numFmtId="164" fontId="39" fillId="2" borderId="0" xfId="6404" applyNumberFormat="1" applyFont="1" applyFill="1" applyBorder="1" applyAlignment="1">
      <alignment horizontal="center" vertical="center"/>
    </xf>
    <xf numFmtId="164" fontId="39" fillId="2" borderId="0" xfId="6405" applyNumberFormat="1" applyFont="1" applyFill="1" applyBorder="1" applyAlignment="1">
      <alignment horizontal="center" vertical="center"/>
    </xf>
    <xf numFmtId="164" fontId="39" fillId="2" borderId="0" xfId="6406" applyNumberFormat="1" applyFont="1" applyFill="1" applyBorder="1" applyAlignment="1">
      <alignment horizontal="center" vertical="center"/>
    </xf>
    <xf numFmtId="0" fontId="0" fillId="2" borderId="0" xfId="0" applyFont="1" applyFill="1" applyBorder="1" applyAlignment="1">
      <alignment horizontal="left"/>
    </xf>
    <xf numFmtId="0" fontId="21" fillId="2" borderId="49" xfId="0" applyFont="1" applyFill="1" applyBorder="1" applyAlignment="1">
      <alignment horizontal="center" vertical="center" wrapText="1"/>
    </xf>
    <xf numFmtId="164" fontId="15" fillId="2" borderId="18" xfId="4702" applyNumberFormat="1" applyFont="1" applyFill="1" applyBorder="1" applyAlignment="1">
      <alignment horizontal="center"/>
    </xf>
    <xf numFmtId="0" fontId="21" fillId="2" borderId="38"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14" fillId="2" borderId="0" xfId="0" applyFont="1" applyFill="1"/>
    <xf numFmtId="0" fontId="0" fillId="2" borderId="0" xfId="0" applyFont="1" applyFill="1" applyAlignment="1">
      <alignment horizontal="left"/>
    </xf>
    <xf numFmtId="0" fontId="0" fillId="2" borderId="0" xfId="0" applyFont="1" applyFill="1"/>
    <xf numFmtId="164" fontId="15" fillId="2" borderId="0" xfId="4702" applyNumberFormat="1" applyFont="1" applyFill="1" applyBorder="1" applyAlignment="1">
      <alignment horizontal="center"/>
    </xf>
    <xf numFmtId="1" fontId="20" fillId="2" borderId="0" xfId="0" applyNumberFormat="1" applyFont="1" applyFill="1" applyBorder="1" applyAlignment="1">
      <alignment horizontal="right"/>
    </xf>
    <xf numFmtId="1" fontId="20" fillId="2" borderId="0" xfId="0" applyNumberFormat="1" applyFont="1" applyFill="1" applyBorder="1" applyAlignment="1">
      <alignment horizontal="left"/>
    </xf>
    <xf numFmtId="0" fontId="2" fillId="2" borderId="0" xfId="0" applyFont="1" applyFill="1"/>
    <xf numFmtId="0" fontId="0" fillId="2" borderId="0" xfId="0" applyFill="1"/>
    <xf numFmtId="0" fontId="0" fillId="0" borderId="0" xfId="0"/>
    <xf numFmtId="0" fontId="0" fillId="2" borderId="1" xfId="0" applyFont="1" applyFill="1" applyBorder="1"/>
    <xf numFmtId="0" fontId="21" fillId="2" borderId="1" xfId="0" applyFont="1" applyFill="1" applyBorder="1" applyAlignment="1">
      <alignment horizontal="right"/>
    </xf>
    <xf numFmtId="0" fontId="21" fillId="2" borderId="0" xfId="0" applyFont="1" applyFill="1"/>
    <xf numFmtId="0" fontId="0" fillId="0" borderId="0" xfId="0"/>
    <xf numFmtId="0" fontId="89" fillId="0" borderId="0" xfId="0" applyFont="1"/>
    <xf numFmtId="0" fontId="33" fillId="0" borderId="0" xfId="5445" applyFont="1" applyAlignment="1"/>
    <xf numFmtId="0" fontId="23" fillId="0" borderId="0" xfId="0" applyFont="1" applyAlignment="1" applyProtection="1">
      <alignment wrapText="1" readingOrder="1"/>
      <protection locked="0"/>
    </xf>
    <xf numFmtId="0" fontId="10" fillId="0" borderId="0" xfId="0" applyFont="1" applyAlignment="1" applyProtection="1">
      <alignment horizontal="right" wrapText="1" readingOrder="1"/>
      <protection locked="0"/>
    </xf>
    <xf numFmtId="0" fontId="0" fillId="0" borderId="0" xfId="0" applyAlignment="1">
      <alignment wrapText="1"/>
    </xf>
    <xf numFmtId="0" fontId="0" fillId="0" borderId="0" xfId="0"/>
    <xf numFmtId="0" fontId="54" fillId="0" borderId="0" xfId="6707" applyNumberFormat="1" applyFont="1" applyAlignment="1">
      <alignment horizontal="left" vertical="top"/>
    </xf>
    <xf numFmtId="0" fontId="36" fillId="2" borderId="0" xfId="6716" applyFill="1" applyBorder="1"/>
    <xf numFmtId="0" fontId="36" fillId="2" borderId="0" xfId="6716" applyFill="1" applyBorder="1" applyAlignment="1">
      <alignment horizontal="center" vertical="center"/>
    </xf>
    <xf numFmtId="0" fontId="157" fillId="2" borderId="0" xfId="6716" applyFont="1" applyFill="1" applyBorder="1"/>
    <xf numFmtId="0" fontId="157" fillId="2" borderId="0" xfId="6716" applyFont="1" applyFill="1" applyBorder="1" applyAlignment="1">
      <alignment horizontal="center" vertical="center"/>
    </xf>
    <xf numFmtId="0" fontId="23" fillId="2" borderId="0" xfId="6716" applyFont="1" applyFill="1" applyBorder="1" applyAlignment="1">
      <alignment horizontal="center" vertical="center"/>
    </xf>
    <xf numFmtId="4" fontId="23" fillId="2" borderId="132" xfId="6717" applyNumberFormat="1" applyFont="1" applyFill="1" applyBorder="1" applyAlignment="1">
      <alignment horizontal="right" vertical="center" wrapText="1" indent="1"/>
    </xf>
    <xf numFmtId="4" fontId="23" fillId="2" borderId="133" xfId="6717" applyNumberFormat="1" applyFont="1" applyFill="1" applyBorder="1" applyAlignment="1">
      <alignment horizontal="right" vertical="center" wrapText="1" indent="1"/>
    </xf>
    <xf numFmtId="4" fontId="23" fillId="2" borderId="134" xfId="6717" applyNumberFormat="1" applyFont="1" applyFill="1" applyBorder="1" applyAlignment="1">
      <alignment horizontal="right" vertical="center" wrapText="1" indent="1"/>
    </xf>
    <xf numFmtId="0" fontId="23" fillId="2" borderId="0" xfId="6716" applyFont="1" applyFill="1" applyBorder="1" applyAlignment="1">
      <alignment horizontal="center" vertical="center" wrapText="1"/>
    </xf>
    <xf numFmtId="0" fontId="23" fillId="2" borderId="132" xfId="6716" applyFont="1" applyFill="1" applyBorder="1" applyAlignment="1">
      <alignment horizontal="right" vertical="center" wrapText="1" indent="1"/>
    </xf>
    <xf numFmtId="0" fontId="23" fillId="2" borderId="133" xfId="6716" applyFont="1" applyFill="1" applyBorder="1" applyAlignment="1">
      <alignment horizontal="right" vertical="center" wrapText="1" indent="1"/>
    </xf>
    <xf numFmtId="0" fontId="23" fillId="2" borderId="134" xfId="6716" applyFont="1" applyFill="1" applyBorder="1" applyAlignment="1">
      <alignment horizontal="right" vertical="center" wrapText="1" indent="1"/>
    </xf>
    <xf numFmtId="0" fontId="23" fillId="2" borderId="132" xfId="6716" applyFont="1" applyFill="1" applyBorder="1" applyAlignment="1">
      <alignment horizontal="right"/>
    </xf>
    <xf numFmtId="0" fontId="23" fillId="2" borderId="133" xfId="6716" applyFont="1" applyFill="1" applyBorder="1" applyAlignment="1">
      <alignment horizontal="left"/>
    </xf>
    <xf numFmtId="0" fontId="158" fillId="2" borderId="0" xfId="6718" applyFont="1" applyFill="1" applyBorder="1" applyAlignment="1">
      <alignment horizontal="right" vertical="center"/>
    </xf>
    <xf numFmtId="0" fontId="23" fillId="2" borderId="67" xfId="6716" applyFont="1" applyFill="1" applyBorder="1" applyAlignment="1">
      <alignment horizontal="right"/>
    </xf>
    <xf numFmtId="0" fontId="23" fillId="2" borderId="0" xfId="6716" applyFont="1" applyFill="1" applyBorder="1" applyAlignment="1">
      <alignment horizontal="left"/>
    </xf>
    <xf numFmtId="177" fontId="10" fillId="2" borderId="0" xfId="6717" applyNumberFormat="1" applyFont="1" applyFill="1" applyBorder="1" applyAlignment="1">
      <alignment horizontal="right" vertical="center" wrapText="1" indent="1"/>
    </xf>
    <xf numFmtId="3" fontId="23" fillId="2" borderId="67" xfId="6716" applyNumberFormat="1" applyFont="1" applyFill="1" applyBorder="1" applyAlignment="1">
      <alignment horizontal="right" wrapText="1"/>
    </xf>
    <xf numFmtId="1" fontId="23" fillId="2" borderId="0" xfId="6716" applyNumberFormat="1" applyFont="1" applyFill="1" applyBorder="1" applyAlignment="1">
      <alignment horizontal="left" wrapText="1"/>
    </xf>
    <xf numFmtId="178" fontId="158" fillId="2" borderId="0" xfId="6718" applyNumberFormat="1" applyFont="1" applyFill="1" applyBorder="1" applyAlignment="1">
      <alignment horizontal="right" vertical="center" indent="1"/>
    </xf>
    <xf numFmtId="0" fontId="159" fillId="2" borderId="0" xfId="6716" applyFont="1" applyFill="1" applyBorder="1" applyAlignment="1">
      <alignment horizontal="left"/>
    </xf>
    <xf numFmtId="0" fontId="36" fillId="2" borderId="0" xfId="6716" applyFont="1" applyFill="1" applyBorder="1" applyAlignment="1">
      <alignment horizontal="center" vertical="center"/>
    </xf>
    <xf numFmtId="0" fontId="0" fillId="2" borderId="0" xfId="6716" applyFont="1" applyFill="1" applyBorder="1" applyAlignment="1">
      <alignment horizontal="left"/>
    </xf>
    <xf numFmtId="179" fontId="158" fillId="2" borderId="0" xfId="6716" applyNumberFormat="1" applyFont="1" applyFill="1" applyBorder="1" applyAlignment="1">
      <alignment horizontal="left" vertical="center"/>
    </xf>
    <xf numFmtId="0" fontId="10" fillId="2" borderId="0" xfId="6716" applyFont="1" applyFill="1" applyBorder="1" applyAlignment="1">
      <alignment horizontal="left"/>
    </xf>
    <xf numFmtId="0" fontId="10" fillId="2" borderId="0" xfId="6719" applyFont="1" applyFill="1"/>
    <xf numFmtId="0" fontId="10" fillId="2" borderId="0" xfId="6718" applyFont="1" applyFill="1" applyBorder="1" applyAlignment="1">
      <alignment horizontal="left"/>
    </xf>
    <xf numFmtId="0" fontId="0" fillId="2" borderId="0" xfId="6718" applyFont="1" applyFill="1" applyBorder="1" applyAlignment="1">
      <alignment horizontal="left"/>
    </xf>
    <xf numFmtId="3" fontId="0" fillId="0" borderId="0" xfId="0" applyNumberFormat="1"/>
    <xf numFmtId="164" fontId="0" fillId="0" borderId="0" xfId="0" applyNumberFormat="1"/>
    <xf numFmtId="0" fontId="160" fillId="0" borderId="0" xfId="0" applyFont="1"/>
    <xf numFmtId="0" fontId="0" fillId="0" borderId="0" xfId="0"/>
    <xf numFmtId="164" fontId="10" fillId="2" borderId="132" xfId="6717" applyNumberFormat="1" applyFont="1" applyFill="1" applyBorder="1" applyAlignment="1">
      <alignment horizontal="right" vertical="center" wrapText="1" indent="1"/>
    </xf>
    <xf numFmtId="3" fontId="161" fillId="0" borderId="0" xfId="0" applyNumberFormat="1" applyFont="1" applyAlignment="1">
      <alignment horizontal="right" vertical="top"/>
    </xf>
    <xf numFmtId="166" fontId="161" fillId="0" borderId="0" xfId="0" applyNumberFormat="1" applyFont="1" applyAlignment="1">
      <alignment horizontal="right" vertical="top"/>
    </xf>
    <xf numFmtId="0" fontId="161" fillId="0" borderId="0" xfId="0" applyNumberFormat="1" applyFont="1" applyAlignment="1">
      <alignment horizontal="left" vertical="top"/>
    </xf>
    <xf numFmtId="0" fontId="0" fillId="0" borderId="0" xfId="0"/>
    <xf numFmtId="0" fontId="27" fillId="0" borderId="0" xfId="10" applyFont="1" applyAlignment="1">
      <alignment horizontal="left"/>
    </xf>
    <xf numFmtId="167" fontId="162" fillId="12" borderId="0" xfId="13" applyNumberFormat="1" applyFont="1" applyFill="1" applyBorder="1"/>
    <xf numFmtId="0" fontId="162" fillId="12" borderId="0" xfId="13" applyNumberFormat="1" applyFont="1" applyFill="1" applyBorder="1"/>
    <xf numFmtId="167" fontId="27" fillId="12" borderId="0" xfId="13" applyNumberFormat="1" applyFont="1" applyFill="1" applyBorder="1" applyAlignment="1">
      <alignment horizontal="left"/>
    </xf>
    <xf numFmtId="167" fontId="27" fillId="12" borderId="0" xfId="13" applyNumberFormat="1" applyFont="1" applyFill="1" applyBorder="1"/>
    <xf numFmtId="167" fontId="26" fillId="12" borderId="0" xfId="13" applyNumberFormat="1" applyFont="1" applyFill="1" applyBorder="1" applyAlignment="1">
      <alignment horizontal="left"/>
    </xf>
    <xf numFmtId="167" fontId="26" fillId="12" borderId="0" xfId="13" applyNumberFormat="1" applyFont="1" applyFill="1" applyBorder="1" applyAlignment="1">
      <alignment horizontal="left" indent="2"/>
    </xf>
    <xf numFmtId="167" fontId="26" fillId="12" borderId="0" xfId="13" applyNumberFormat="1" applyFont="1" applyFill="1" applyBorder="1" applyAlignment="1"/>
    <xf numFmtId="167" fontId="163" fillId="12" borderId="0" xfId="13" applyNumberFormat="1" applyFont="1" applyFill="1" applyBorder="1" applyAlignment="1">
      <alignment horizontal="left"/>
    </xf>
    <xf numFmtId="167" fontId="163" fillId="12" borderId="0" xfId="13" applyNumberFormat="1" applyFont="1" applyFill="1" applyBorder="1"/>
    <xf numFmtId="0" fontId="26" fillId="12" borderId="13" xfId="0" applyFont="1" applyFill="1" applyBorder="1" applyAlignment="1">
      <alignment horizontal="center" vertical="center" wrapText="1"/>
    </xf>
    <xf numFmtId="0" fontId="26" fillId="12" borderId="137" xfId="0" applyFont="1" applyFill="1" applyBorder="1" applyAlignment="1">
      <alignment horizontal="center" vertical="center" wrapText="1"/>
    </xf>
    <xf numFmtId="3" fontId="27" fillId="12" borderId="3" xfId="13" applyNumberFormat="1" applyFont="1" applyFill="1" applyBorder="1"/>
    <xf numFmtId="166" fontId="27" fillId="12" borderId="18" xfId="13" applyNumberFormat="1" applyFont="1" applyFill="1" applyBorder="1"/>
    <xf numFmtId="3" fontId="26" fillId="12" borderId="3" xfId="13" applyNumberFormat="1" applyFont="1" applyFill="1" applyBorder="1"/>
    <xf numFmtId="166" fontId="26" fillId="12" borderId="18" xfId="13" applyNumberFormat="1" applyFont="1" applyFill="1" applyBorder="1"/>
    <xf numFmtId="3" fontId="26" fillId="12" borderId="18" xfId="13" applyNumberFormat="1" applyFont="1" applyFill="1" applyBorder="1"/>
    <xf numFmtId="3" fontId="27" fillId="12" borderId="18" xfId="13" applyNumberFormat="1" applyFont="1" applyFill="1" applyBorder="1"/>
    <xf numFmtId="3" fontId="163" fillId="12" borderId="3" xfId="13" applyNumberFormat="1" applyFont="1" applyFill="1" applyBorder="1"/>
    <xf numFmtId="166" fontId="163" fillId="12" borderId="18" xfId="13" applyNumberFormat="1" applyFont="1" applyFill="1" applyBorder="1"/>
    <xf numFmtId="3" fontId="163" fillId="12" borderId="18" xfId="13" applyNumberFormat="1" applyFont="1" applyFill="1" applyBorder="1"/>
    <xf numFmtId="0" fontId="0" fillId="0" borderId="0" xfId="0"/>
    <xf numFmtId="0" fontId="0" fillId="0" borderId="0" xfId="0" applyAlignment="1">
      <alignment horizontal="center"/>
    </xf>
    <xf numFmtId="0" fontId="20" fillId="8" borderId="0" xfId="0" applyFont="1" applyFill="1" applyAlignment="1">
      <alignment horizontal="center"/>
    </xf>
    <xf numFmtId="0" fontId="20" fillId="8" borderId="18" xfId="0" applyFont="1" applyFill="1" applyBorder="1" applyAlignment="1">
      <alignment horizontal="center"/>
    </xf>
    <xf numFmtId="0" fontId="26" fillId="0" borderId="0" xfId="10" applyFont="1"/>
    <xf numFmtId="0" fontId="27" fillId="0" borderId="0" xfId="10" applyFont="1" applyFill="1" applyAlignment="1"/>
    <xf numFmtId="0" fontId="27" fillId="0" borderId="0" xfId="10" applyFont="1"/>
    <xf numFmtId="0" fontId="50" fillId="0" borderId="48" xfId="10" applyFont="1" applyBorder="1"/>
    <xf numFmtId="0" fontId="50" fillId="0" borderId="48" xfId="10" applyFont="1" applyBorder="1" applyAlignment="1">
      <alignment horizontal="center" vertical="center" wrapText="1"/>
    </xf>
    <xf numFmtId="0" fontId="50" fillId="0" borderId="1" xfId="10" applyFont="1" applyBorder="1"/>
    <xf numFmtId="0" fontId="50" fillId="0" borderId="1" xfId="10" applyFont="1" applyBorder="1" applyAlignment="1">
      <alignment horizontal="center" vertical="center" wrapText="1"/>
    </xf>
    <xf numFmtId="0" fontId="50" fillId="0" borderId="1" xfId="10" applyFont="1" applyFill="1" applyBorder="1" applyAlignment="1">
      <alignment horizontal="center" vertical="center" wrapText="1"/>
    </xf>
    <xf numFmtId="0" fontId="56" fillId="0" borderId="0" xfId="10" applyFont="1"/>
    <xf numFmtId="0" fontId="50" fillId="0" borderId="0" xfId="10" applyNumberFormat="1" applyFont="1" applyBorder="1" applyAlignment="1">
      <alignment horizontal="left" indent="2"/>
    </xf>
    <xf numFmtId="166" fontId="50" fillId="0" borderId="0" xfId="10" applyNumberFormat="1" applyFont="1" applyFill="1" applyBorder="1" applyAlignment="1">
      <alignment horizontal="center"/>
    </xf>
    <xf numFmtId="170" fontId="50" fillId="0" borderId="0" xfId="10" applyNumberFormat="1" applyFont="1" applyFill="1" applyBorder="1" applyAlignment="1">
      <alignment horizontal="center"/>
    </xf>
    <xf numFmtId="0" fontId="56" fillId="0" borderId="0" xfId="10" applyFont="1" applyBorder="1"/>
    <xf numFmtId="166" fontId="56" fillId="0" borderId="0" xfId="10" applyNumberFormat="1" applyFont="1" applyBorder="1"/>
    <xf numFmtId="166" fontId="56" fillId="0" borderId="0" xfId="10" applyNumberFormat="1" applyFont="1"/>
    <xf numFmtId="0" fontId="50" fillId="0" borderId="0" xfId="10" quotePrefix="1" applyFont="1" applyBorder="1" applyAlignment="1">
      <alignment horizontal="left" vertical="center" wrapText="1" indent="1"/>
    </xf>
    <xf numFmtId="0" fontId="51" fillId="0" borderId="0" xfId="28" applyFont="1" applyAlignment="1">
      <alignment vertical="top"/>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166" fontId="10" fillId="0" borderId="0" xfId="10" applyNumberFormat="1"/>
    <xf numFmtId="0" fontId="26" fillId="0" borderId="0" xfId="10" applyFont="1" applyAlignment="1">
      <alignment horizontal="right"/>
    </xf>
    <xf numFmtId="3" fontId="50" fillId="0" borderId="0" xfId="28" applyNumberFormat="1" applyFont="1" applyAlignment="1" applyProtection="1">
      <alignment horizontal="right" vertical="center"/>
    </xf>
    <xf numFmtId="166" fontId="50" fillId="0" borderId="0" xfId="28" applyNumberFormat="1" applyFont="1" applyAlignment="1" applyProtection="1">
      <alignment horizontal="right" vertical="center"/>
    </xf>
    <xf numFmtId="166" fontId="10" fillId="0" borderId="0" xfId="10" applyNumberFormat="1" applyFont="1"/>
    <xf numFmtId="0" fontId="26" fillId="0" borderId="0" xfId="10" applyFont="1" applyBorder="1"/>
    <xf numFmtId="0" fontId="50" fillId="0" borderId="0" xfId="10" applyFont="1" applyFill="1" applyAlignment="1">
      <alignment vertical="center" wrapText="1"/>
    </xf>
    <xf numFmtId="0" fontId="50" fillId="0" borderId="0" xfId="67" applyFont="1"/>
    <xf numFmtId="164" fontId="50" fillId="0" borderId="0" xfId="28" applyNumberFormat="1" applyFont="1" applyAlignment="1">
      <alignment horizontal="center"/>
    </xf>
    <xf numFmtId="0" fontId="161" fillId="0" borderId="0" xfId="0" applyFont="1"/>
    <xf numFmtId="0" fontId="161" fillId="0" borderId="0" xfId="0" applyFont="1" applyAlignment="1">
      <alignment horizontal="left" vertical="top"/>
    </xf>
    <xf numFmtId="0" fontId="44" fillId="0" borderId="0" xfId="0" applyFont="1" applyAlignment="1">
      <alignment horizontal="left"/>
    </xf>
    <xf numFmtId="0" fontId="44" fillId="0" borderId="0" xfId="0" applyFont="1"/>
    <xf numFmtId="0" fontId="44" fillId="0" borderId="0" xfId="6720" applyFont="1"/>
    <xf numFmtId="0" fontId="44" fillId="0" borderId="0" xfId="0" quotePrefix="1" applyFont="1" applyAlignment="1">
      <alignment horizontal="left"/>
    </xf>
    <xf numFmtId="0" fontId="44" fillId="0" borderId="0" xfId="6720" applyFont="1" applyAlignment="1">
      <alignment horizontal="left"/>
    </xf>
    <xf numFmtId="0" fontId="44" fillId="0" borderId="0" xfId="6721" applyFont="1"/>
    <xf numFmtId="9" fontId="44" fillId="0" borderId="0" xfId="24" applyFont="1"/>
    <xf numFmtId="0" fontId="164" fillId="0" borderId="0" xfId="6722" applyFont="1"/>
    <xf numFmtId="0" fontId="44" fillId="0" borderId="0" xfId="6722" applyFont="1"/>
    <xf numFmtId="180" fontId="20" fillId="2" borderId="0" xfId="8" applyNumberFormat="1" applyFont="1" applyFill="1" applyBorder="1" applyAlignment="1">
      <alignment vertical="center"/>
    </xf>
    <xf numFmtId="9" fontId="44" fillId="0" borderId="0" xfId="6" applyNumberFormat="1" applyFont="1"/>
    <xf numFmtId="0" fontId="17" fillId="0" borderId="0" xfId="6" applyFont="1" applyAlignment="1"/>
    <xf numFmtId="0" fontId="44" fillId="0" borderId="0" xfId="6723" applyFont="1"/>
    <xf numFmtId="0" fontId="44" fillId="0" borderId="0" xfId="6" quotePrefix="1" applyFont="1" applyFill="1" applyAlignment="1">
      <alignment horizontal="left"/>
    </xf>
    <xf numFmtId="0" fontId="44" fillId="0" borderId="0" xfId="6723" applyFont="1" applyFill="1"/>
    <xf numFmtId="0" fontId="44" fillId="0" borderId="0" xfId="0" quotePrefix="1" applyFont="1" applyFill="1" applyAlignment="1">
      <alignment horizontal="left"/>
    </xf>
    <xf numFmtId="9" fontId="44" fillId="0" borderId="0" xfId="18" applyFont="1"/>
    <xf numFmtId="0" fontId="0" fillId="0" borderId="0" xfId="0"/>
    <xf numFmtId="0" fontId="0"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16" xfId="0" applyFont="1" applyFill="1" applyBorder="1" applyAlignment="1">
      <alignment horizontal="center" vertical="center"/>
    </xf>
    <xf numFmtId="0" fontId="21" fillId="2" borderId="50" xfId="0" applyFont="1" applyFill="1" applyBorder="1" applyAlignment="1">
      <alignment horizontal="center" vertical="center"/>
    </xf>
    <xf numFmtId="183" fontId="0" fillId="0" borderId="0" xfId="0" applyNumberFormat="1"/>
    <xf numFmtId="3" fontId="10" fillId="0" borderId="0" xfId="0" applyNumberFormat="1" applyFont="1" applyBorder="1" applyAlignment="1">
      <alignment horizontal="right"/>
    </xf>
    <xf numFmtId="0" fontId="9" fillId="0" borderId="0" xfId="0" applyFont="1" applyBorder="1"/>
    <xf numFmtId="3" fontId="10" fillId="0" borderId="0" xfId="5445" applyNumberFormat="1" applyFont="1" applyFill="1" applyBorder="1"/>
    <xf numFmtId="3" fontId="10" fillId="0" borderId="0" xfId="6724" applyNumberFormat="1" applyFont="1" applyFill="1" applyBorder="1" applyAlignment="1" applyProtection="1">
      <alignment horizontal="right" wrapText="1" readingOrder="1"/>
      <protection locked="0"/>
    </xf>
    <xf numFmtId="0" fontId="10" fillId="0" borderId="0" xfId="5445" applyFont="1" applyFill="1" applyBorder="1" applyAlignment="1">
      <alignment horizontal="right"/>
    </xf>
    <xf numFmtId="0" fontId="0" fillId="0" borderId="0" xfId="0"/>
    <xf numFmtId="0" fontId="90" fillId="89" borderId="23" xfId="6734" applyFont="1" applyFill="1" applyBorder="1" applyAlignment="1">
      <alignment horizontal="center" wrapText="1"/>
    </xf>
    <xf numFmtId="0" fontId="12" fillId="89" borderId="0" xfId="6731" applyFill="1"/>
    <xf numFmtId="0" fontId="12" fillId="89" borderId="0" xfId="6731" applyFill="1" applyAlignment="1"/>
    <xf numFmtId="0" fontId="12" fillId="89" borderId="0" xfId="6734" applyFont="1" applyFill="1" applyAlignment="1"/>
    <xf numFmtId="0" fontId="12" fillId="89" borderId="25" xfId="6731" applyFill="1" applyBorder="1" applyAlignment="1">
      <alignment horizontal="center" wrapText="1"/>
    </xf>
    <xf numFmtId="1" fontId="12" fillId="89" borderId="0" xfId="6731" applyNumberFormat="1" applyFill="1" applyAlignment="1">
      <alignment horizontal="center"/>
    </xf>
    <xf numFmtId="0" fontId="90" fillId="89" borderId="25" xfId="6605" applyFont="1" applyFill="1" applyBorder="1" applyAlignment="1"/>
    <xf numFmtId="1" fontId="12" fillId="89" borderId="25" xfId="6731" applyNumberFormat="1" applyFill="1" applyBorder="1" applyAlignment="1">
      <alignment horizontal="center"/>
    </xf>
    <xf numFmtId="0" fontId="12" fillId="89" borderId="0" xfId="6735" applyFill="1"/>
    <xf numFmtId="1" fontId="12" fillId="89" borderId="0" xfId="6735" applyNumberFormat="1" applyFill="1" applyAlignment="1">
      <alignment horizontal="center"/>
    </xf>
    <xf numFmtId="1" fontId="12" fillId="89" borderId="25" xfId="6735" applyNumberFormat="1" applyFill="1" applyBorder="1" applyAlignment="1">
      <alignment horizontal="center"/>
    </xf>
    <xf numFmtId="0" fontId="50" fillId="0" borderId="0" xfId="0" applyFont="1" applyAlignment="1">
      <alignment vertical="center"/>
    </xf>
    <xf numFmtId="0" fontId="50" fillId="0" borderId="0" xfId="0" applyFont="1" applyAlignment="1">
      <alignment horizontal="right" vertical="center" wrapText="1"/>
    </xf>
    <xf numFmtId="0" fontId="51" fillId="0" borderId="0" xfId="0" applyFont="1" applyAlignment="1">
      <alignment horizontal="left" vertical="center" wrapText="1"/>
    </xf>
    <xf numFmtId="0" fontId="50" fillId="0" borderId="0" xfId="0" applyFont="1" applyAlignment="1">
      <alignment horizontal="center" vertical="center"/>
    </xf>
    <xf numFmtId="0" fontId="55" fillId="0" borderId="0" xfId="0" applyFont="1" applyAlignment="1">
      <alignment horizontal="left" vertical="center" wrapText="1"/>
    </xf>
    <xf numFmtId="0" fontId="50" fillId="0" borderId="48" xfId="10" applyFont="1" applyBorder="1" applyAlignment="1">
      <alignment horizontal="center" vertical="center" wrapText="1"/>
    </xf>
    <xf numFmtId="0" fontId="50" fillId="0" borderId="1" xfId="10" applyFont="1" applyBorder="1" applyAlignment="1">
      <alignment horizontal="center" vertical="center" wrapText="1"/>
    </xf>
    <xf numFmtId="2" fontId="20" fillId="2" borderId="139" xfId="0" applyNumberFormat="1" applyFont="1" applyFill="1" applyBorder="1" applyAlignment="1"/>
    <xf numFmtId="0" fontId="35" fillId="2" borderId="50" xfId="0" applyFont="1" applyFill="1" applyBorder="1" applyAlignment="1">
      <alignment vertical="top" wrapText="1"/>
    </xf>
    <xf numFmtId="0" fontId="35" fillId="2" borderId="50" xfId="0" applyFont="1" applyFill="1" applyBorder="1" applyAlignment="1">
      <alignment horizontal="left" vertical="top" wrapText="1"/>
    </xf>
    <xf numFmtId="17" fontId="19" fillId="2" borderId="50" xfId="0" quotePrefix="1" applyNumberFormat="1" applyFont="1" applyFill="1" applyBorder="1"/>
    <xf numFmtId="184" fontId="19" fillId="2" borderId="50" xfId="0" applyNumberFormat="1" applyFont="1" applyFill="1" applyBorder="1"/>
    <xf numFmtId="0" fontId="0" fillId="0" borderId="0" xfId="0"/>
    <xf numFmtId="0" fontId="43" fillId="2" borderId="0" xfId="0" applyFont="1" applyFill="1"/>
    <xf numFmtId="0" fontId="0" fillId="2" borderId="7" xfId="0" applyFont="1" applyFill="1" applyBorder="1"/>
    <xf numFmtId="167" fontId="15" fillId="2" borderId="50" xfId="6736" applyNumberFormat="1" applyFont="1" applyFill="1" applyBorder="1"/>
    <xf numFmtId="0" fontId="21" fillId="2" borderId="0" xfId="0" applyFont="1" applyFill="1"/>
    <xf numFmtId="180" fontId="169" fillId="2" borderId="50" xfId="6736" applyNumberFormat="1" applyFont="1" applyFill="1" applyBorder="1" applyAlignment="1">
      <alignment horizontal="center" wrapText="1"/>
    </xf>
    <xf numFmtId="0" fontId="21" fillId="2" borderId="50" xfId="0" applyFont="1" applyFill="1" applyBorder="1" applyAlignment="1">
      <alignment horizontal="center" wrapText="1"/>
    </xf>
    <xf numFmtId="167" fontId="169" fillId="2" borderId="50" xfId="6736" applyNumberFormat="1" applyFont="1" applyFill="1" applyBorder="1" applyAlignment="1">
      <alignment horizontal="center" wrapText="1"/>
    </xf>
    <xf numFmtId="0" fontId="0" fillId="2" borderId="50" xfId="0" applyFont="1" applyFill="1" applyBorder="1"/>
    <xf numFmtId="17" fontId="19" fillId="2" borderId="50" xfId="0" quotePrefix="1" applyNumberFormat="1" applyFont="1" applyFill="1" applyBorder="1"/>
    <xf numFmtId="184" fontId="19" fillId="2" borderId="50" xfId="0" applyNumberFormat="1" applyFont="1" applyFill="1" applyBorder="1"/>
    <xf numFmtId="164" fontId="48" fillId="2" borderId="50" xfId="0" applyNumberFormat="1" applyFont="1" applyFill="1" applyBorder="1"/>
    <xf numFmtId="0" fontId="10" fillId="2" borderId="0" xfId="0" applyFont="1" applyFill="1"/>
    <xf numFmtId="49" fontId="2" fillId="2" borderId="140" xfId="0" applyNumberFormat="1" applyFont="1" applyFill="1" applyBorder="1" applyAlignment="1">
      <alignment horizontal="left" wrapText="1"/>
    </xf>
    <xf numFmtId="2" fontId="23" fillId="90" borderId="0" xfId="0" applyNumberFormat="1" applyFont="1" applyFill="1" applyBorder="1" applyAlignment="1">
      <alignment horizontal="center" wrapText="1"/>
    </xf>
    <xf numFmtId="167" fontId="92" fillId="2" borderId="0" xfId="8" applyNumberFormat="1" applyFont="1" applyFill="1" applyBorder="1" applyAlignment="1">
      <alignment horizontal="right"/>
    </xf>
    <xf numFmtId="164" fontId="92" fillId="2" borderId="0" xfId="24" applyNumberFormat="1" applyFont="1" applyFill="1" applyBorder="1" applyAlignment="1">
      <alignment horizontal="right"/>
    </xf>
    <xf numFmtId="0" fontId="92" fillId="2" borderId="0" xfId="12" applyFont="1" applyFill="1" applyBorder="1" applyAlignment="1">
      <alignment horizontal="right"/>
    </xf>
    <xf numFmtId="167" fontId="92" fillId="2" borderId="3" xfId="8" applyNumberFormat="1" applyFont="1" applyFill="1" applyBorder="1" applyAlignment="1">
      <alignment horizontal="right"/>
    </xf>
    <xf numFmtId="0" fontId="92" fillId="2" borderId="18" xfId="12" applyFont="1" applyFill="1" applyBorder="1" applyAlignment="1">
      <alignment horizontal="right"/>
    </xf>
    <xf numFmtId="164" fontId="92" fillId="2" borderId="12" xfId="24" applyNumberFormat="1" applyFont="1" applyFill="1" applyBorder="1" applyAlignment="1">
      <alignment horizontal="right"/>
    </xf>
    <xf numFmtId="167" fontId="92" fillId="2" borderId="13" xfId="8" applyNumberFormat="1" applyFont="1" applyFill="1" applyBorder="1" applyAlignment="1">
      <alignment horizontal="right"/>
    </xf>
    <xf numFmtId="0" fontId="92" fillId="2" borderId="137" xfId="12" applyFont="1" applyFill="1" applyBorder="1" applyAlignment="1">
      <alignment horizontal="right"/>
    </xf>
    <xf numFmtId="164" fontId="0" fillId="2" borderId="50" xfId="0" applyNumberFormat="1" applyFont="1" applyFill="1" applyBorder="1"/>
    <xf numFmtId="0" fontId="0" fillId="0" borderId="0" xfId="0"/>
    <xf numFmtId="0" fontId="0" fillId="0" borderId="0" xfId="0" applyAlignment="1">
      <alignment horizontal="center" wrapText="1"/>
    </xf>
    <xf numFmtId="0" fontId="51" fillId="0" borderId="0" xfId="7135" applyFont="1" applyAlignment="1">
      <alignment horizontal="center"/>
    </xf>
    <xf numFmtId="0" fontId="50" fillId="0" borderId="0" xfId="7135" applyFont="1" applyAlignment="1">
      <alignment horizontal="center"/>
    </xf>
    <xf numFmtId="0" fontId="50" fillId="12" borderId="0" xfId="28" applyFont="1" applyFill="1"/>
    <xf numFmtId="0" fontId="10" fillId="0" borderId="0" xfId="7135" applyFont="1"/>
    <xf numFmtId="0" fontId="168" fillId="0" borderId="0" xfId="7135"/>
    <xf numFmtId="0" fontId="27" fillId="12" borderId="90" xfId="10" applyFont="1" applyFill="1" applyBorder="1" applyAlignment="1" applyProtection="1">
      <alignment horizontal="center" vertical="center"/>
      <protection hidden="1"/>
    </xf>
    <xf numFmtId="1" fontId="26" fillId="12" borderId="1" xfId="7724" applyNumberFormat="1" applyFont="1" applyFill="1" applyBorder="1" applyAlignment="1" applyProtection="1">
      <alignment horizontal="center" vertical="center" wrapText="1"/>
      <protection hidden="1"/>
    </xf>
    <xf numFmtId="1" fontId="26" fillId="12" borderId="1" xfId="10" applyNumberFormat="1" applyFont="1" applyFill="1" applyBorder="1" applyAlignment="1" applyProtection="1">
      <alignment horizontal="center" vertical="center" wrapText="1"/>
      <protection hidden="1"/>
    </xf>
    <xf numFmtId="0" fontId="172" fillId="12" borderId="0" xfId="10" applyFont="1" applyFill="1" applyProtection="1">
      <protection hidden="1"/>
    </xf>
    <xf numFmtId="0" fontId="172" fillId="12" borderId="0" xfId="10" applyNumberFormat="1" applyFont="1" applyFill="1" applyAlignment="1" applyProtection="1">
      <alignment horizontal="left"/>
      <protection hidden="1"/>
    </xf>
    <xf numFmtId="1" fontId="27" fillId="12" borderId="0" xfId="7726" applyNumberFormat="1" applyFont="1" applyFill="1" applyBorder="1" applyProtection="1">
      <protection hidden="1"/>
    </xf>
    <xf numFmtId="166" fontId="27" fillId="12" borderId="0" xfId="27" applyNumberFormat="1" applyFont="1" applyFill="1" applyBorder="1" applyAlignment="1" applyProtection="1">
      <alignment horizontal="right"/>
      <protection hidden="1"/>
    </xf>
    <xf numFmtId="166" fontId="27" fillId="12" borderId="0" xfId="7136" applyNumberFormat="1" applyFont="1" applyFill="1" applyBorder="1" applyAlignment="1" applyProtection="1">
      <alignment horizontal="right" vertical="center"/>
      <protection hidden="1"/>
    </xf>
    <xf numFmtId="0" fontId="27" fillId="12" borderId="144" xfId="10" applyFont="1" applyFill="1" applyBorder="1" applyProtection="1">
      <protection hidden="1"/>
    </xf>
    <xf numFmtId="0" fontId="27" fillId="12" borderId="144" xfId="10" applyFont="1" applyFill="1" applyBorder="1" applyAlignment="1" applyProtection="1">
      <alignment horizontal="left"/>
      <protection hidden="1"/>
    </xf>
    <xf numFmtId="0" fontId="27" fillId="12" borderId="144" xfId="28" applyFont="1" applyFill="1" applyBorder="1" applyAlignment="1" applyProtection="1">
      <alignment vertical="center"/>
      <protection hidden="1"/>
    </xf>
    <xf numFmtId="3" fontId="27" fillId="12" borderId="144" xfId="27" applyNumberFormat="1" applyFont="1" applyFill="1" applyBorder="1" applyAlignment="1" applyProtection="1">
      <alignment horizontal="right"/>
      <protection hidden="1"/>
    </xf>
    <xf numFmtId="166" fontId="27" fillId="12" borderId="144" xfId="27" applyNumberFormat="1" applyFont="1" applyFill="1" applyBorder="1" applyAlignment="1" applyProtection="1">
      <alignment horizontal="right"/>
      <protection hidden="1"/>
    </xf>
    <xf numFmtId="164" fontId="27" fillId="12" borderId="144" xfId="27" applyNumberFormat="1" applyFont="1" applyFill="1" applyBorder="1" applyAlignment="1" applyProtection="1">
      <alignment horizontal="right"/>
      <protection hidden="1"/>
    </xf>
    <xf numFmtId="0" fontId="27" fillId="0" borderId="144" xfId="10" applyFont="1" applyBorder="1"/>
    <xf numFmtId="164" fontId="27" fillId="12" borderId="144" xfId="7726" applyNumberFormat="1" applyFont="1" applyFill="1" applyBorder="1" applyProtection="1">
      <protection hidden="1"/>
    </xf>
    <xf numFmtId="0" fontId="27" fillId="12" borderId="144" xfId="7727" applyFont="1" applyFill="1" applyBorder="1" applyProtection="1">
      <protection hidden="1"/>
    </xf>
    <xf numFmtId="0" fontId="26" fillId="12" borderId="144" xfId="10" applyFont="1" applyFill="1" applyBorder="1" applyProtection="1">
      <protection hidden="1"/>
    </xf>
    <xf numFmtId="0" fontId="26" fillId="12" borderId="144" xfId="10" applyFont="1" applyFill="1" applyBorder="1" applyAlignment="1" applyProtection="1">
      <alignment horizontal="left"/>
      <protection hidden="1"/>
    </xf>
    <xf numFmtId="170" fontId="26" fillId="12" borderId="144" xfId="28" applyNumberFormat="1" applyFont="1" applyFill="1" applyBorder="1" applyAlignment="1" applyProtection="1">
      <alignment horizontal="left" vertical="center"/>
      <protection hidden="1"/>
    </xf>
    <xf numFmtId="3" fontId="26" fillId="12" borderId="144" xfId="27" applyNumberFormat="1" applyFont="1" applyFill="1" applyBorder="1" applyAlignment="1" applyProtection="1">
      <alignment horizontal="right"/>
      <protection hidden="1"/>
    </xf>
    <xf numFmtId="166" fontId="26" fillId="12" borderId="144" xfId="27" applyNumberFormat="1" applyFont="1" applyFill="1" applyBorder="1" applyAlignment="1" applyProtection="1">
      <alignment horizontal="right"/>
      <protection hidden="1"/>
    </xf>
    <xf numFmtId="164" fontId="26" fillId="12" borderId="144" xfId="27" applyNumberFormat="1" applyFont="1" applyFill="1" applyBorder="1" applyAlignment="1" applyProtection="1">
      <alignment horizontal="right"/>
      <protection hidden="1"/>
    </xf>
    <xf numFmtId="170" fontId="26" fillId="12" borderId="144" xfId="28" applyNumberFormat="1" applyFont="1" applyFill="1" applyBorder="1" applyAlignment="1" applyProtection="1">
      <alignment horizontal="left"/>
      <protection hidden="1"/>
    </xf>
    <xf numFmtId="0" fontId="26" fillId="12" borderId="144" xfId="28" applyFont="1" applyFill="1" applyBorder="1" applyProtection="1">
      <protection hidden="1"/>
    </xf>
    <xf numFmtId="0" fontId="26" fillId="12" borderId="90" xfId="10" applyFont="1" applyFill="1" applyBorder="1" applyProtection="1">
      <protection hidden="1"/>
    </xf>
    <xf numFmtId="0" fontId="26" fillId="12" borderId="1" xfId="10" applyFont="1" applyFill="1" applyBorder="1" applyProtection="1">
      <protection hidden="1"/>
    </xf>
    <xf numFmtId="0" fontId="26" fillId="12" borderId="0" xfId="10" applyFont="1" applyFill="1" applyProtection="1">
      <protection hidden="1"/>
    </xf>
    <xf numFmtId="1" fontId="27" fillId="12" borderId="144" xfId="10" applyNumberFormat="1" applyFont="1" applyFill="1" applyBorder="1" applyAlignment="1" applyProtection="1">
      <alignment horizontal="left" vertical="center" wrapText="1"/>
      <protection hidden="1"/>
    </xf>
    <xf numFmtId="164" fontId="27" fillId="12" borderId="144" xfId="10" applyNumberFormat="1" applyFont="1" applyFill="1" applyBorder="1" applyAlignment="1" applyProtection="1">
      <alignment horizontal="left"/>
      <protection hidden="1"/>
    </xf>
    <xf numFmtId="3" fontId="26" fillId="12" borderId="0" xfId="27" applyNumberFormat="1" applyFont="1" applyFill="1" applyBorder="1" applyAlignment="1" applyProtection="1">
      <alignment horizontal="right"/>
      <protection hidden="1"/>
    </xf>
    <xf numFmtId="166" fontId="26" fillId="12" borderId="0" xfId="27" applyNumberFormat="1" applyFont="1" applyFill="1" applyBorder="1" applyAlignment="1" applyProtection="1">
      <alignment horizontal="right"/>
      <protection hidden="1"/>
    </xf>
    <xf numFmtId="44" fontId="26" fillId="12" borderId="0" xfId="27" applyFont="1" applyFill="1" applyBorder="1" applyProtection="1">
      <protection hidden="1"/>
    </xf>
    <xf numFmtId="0" fontId="26" fillId="12" borderId="0" xfId="27" applyNumberFormat="1" applyFont="1" applyFill="1" applyProtection="1">
      <protection hidden="1"/>
    </xf>
    <xf numFmtId="0" fontId="26" fillId="12" borderId="0" xfId="10" applyNumberFormat="1" applyFont="1" applyFill="1" applyProtection="1">
      <protection hidden="1"/>
    </xf>
    <xf numFmtId="0" fontId="163" fillId="12" borderId="0" xfId="10" applyFont="1" applyFill="1" applyAlignment="1" applyProtection="1">
      <alignment horizontal="right"/>
      <protection hidden="1"/>
    </xf>
    <xf numFmtId="1" fontId="26" fillId="12" borderId="2" xfId="10" applyNumberFormat="1" applyFont="1" applyFill="1" applyBorder="1" applyAlignment="1" applyProtection="1">
      <alignment horizontal="center" vertical="center" wrapText="1"/>
      <protection hidden="1"/>
    </xf>
    <xf numFmtId="3" fontId="27" fillId="12" borderId="0" xfId="27" applyNumberFormat="1" applyFont="1" applyFill="1" applyBorder="1" applyAlignment="1" applyProtection="1">
      <alignment horizontal="right"/>
      <protection hidden="1"/>
    </xf>
    <xf numFmtId="0" fontId="27" fillId="12" borderId="90" xfId="10" applyFont="1" applyFill="1" applyBorder="1" applyAlignment="1" applyProtection="1">
      <alignment vertical="center"/>
      <protection hidden="1"/>
    </xf>
    <xf numFmtId="0" fontId="27" fillId="12" borderId="1" xfId="10" applyFont="1" applyFill="1" applyBorder="1" applyAlignment="1" applyProtection="1">
      <alignment vertical="center"/>
      <protection hidden="1"/>
    </xf>
    <xf numFmtId="1" fontId="26" fillId="12" borderId="0" xfId="10" applyNumberFormat="1" applyFont="1" applyFill="1" applyBorder="1" applyAlignment="1" applyProtection="1">
      <alignment horizontal="center" wrapText="1"/>
      <protection hidden="1"/>
    </xf>
    <xf numFmtId="0" fontId="26" fillId="12" borderId="90" xfId="17" applyFont="1" applyFill="1" applyBorder="1" applyAlignment="1" applyProtection="1">
      <alignment vertical="center"/>
      <protection hidden="1"/>
    </xf>
    <xf numFmtId="1" fontId="26" fillId="12" borderId="2" xfId="17" applyNumberFormat="1" applyFont="1" applyFill="1" applyBorder="1" applyAlignment="1" applyProtection="1">
      <alignment horizontal="center" vertical="center" wrapText="1"/>
      <protection hidden="1"/>
    </xf>
    <xf numFmtId="0" fontId="27" fillId="12" borderId="1" xfId="17" applyFont="1" applyFill="1" applyBorder="1" applyAlignment="1" applyProtection="1">
      <alignment vertical="center"/>
      <protection hidden="1"/>
    </xf>
    <xf numFmtId="166" fontId="26" fillId="12" borderId="0" xfId="7136" applyNumberFormat="1" applyFont="1" applyFill="1" applyBorder="1" applyAlignment="1" applyProtection="1">
      <alignment horizontal="right" vertical="center"/>
      <protection hidden="1"/>
    </xf>
    <xf numFmtId="0" fontId="26" fillId="12" borderId="90" xfId="10" applyFont="1" applyFill="1" applyBorder="1" applyAlignment="1" applyProtection="1">
      <alignment horizontal="center" vertical="center"/>
      <protection hidden="1"/>
    </xf>
    <xf numFmtId="0" fontId="26" fillId="12" borderId="1" xfId="10" applyFont="1" applyFill="1" applyBorder="1" applyAlignment="1" applyProtection="1">
      <alignment vertical="center" wrapText="1"/>
      <protection hidden="1"/>
    </xf>
    <xf numFmtId="0" fontId="26" fillId="12" borderId="1" xfId="10" applyFont="1" applyFill="1" applyBorder="1" applyAlignment="1" applyProtection="1">
      <alignment horizontal="center" vertical="center" wrapText="1"/>
      <protection hidden="1"/>
    </xf>
    <xf numFmtId="0" fontId="26" fillId="12" borderId="1" xfId="10" applyFont="1" applyFill="1" applyBorder="1" applyAlignment="1" applyProtection="1">
      <alignment horizontal="center" vertical="center"/>
      <protection hidden="1"/>
    </xf>
    <xf numFmtId="0" fontId="27" fillId="12" borderId="0" xfId="10" applyFont="1" applyFill="1" applyProtection="1">
      <protection hidden="1"/>
    </xf>
    <xf numFmtId="1" fontId="27" fillId="12" borderId="0" xfId="10" applyNumberFormat="1" applyFont="1" applyFill="1" applyBorder="1" applyAlignment="1" applyProtection="1">
      <alignment horizontal="left" vertical="center" wrapText="1"/>
      <protection hidden="1"/>
    </xf>
    <xf numFmtId="0" fontId="27" fillId="12" borderId="0" xfId="10" applyFont="1" applyFill="1" applyAlignment="1" applyProtection="1">
      <alignment horizontal="left"/>
      <protection hidden="1"/>
    </xf>
    <xf numFmtId="164" fontId="27" fillId="12" borderId="0" xfId="10" applyNumberFormat="1" applyFont="1" applyFill="1" applyBorder="1" applyAlignment="1" applyProtection="1">
      <alignment horizontal="left"/>
      <protection hidden="1"/>
    </xf>
    <xf numFmtId="0" fontId="26" fillId="12" borderId="0" xfId="10" applyFont="1" applyFill="1" applyAlignment="1" applyProtection="1">
      <alignment horizontal="left"/>
      <protection hidden="1"/>
    </xf>
    <xf numFmtId="164" fontId="27" fillId="12" borderId="0" xfId="7726" applyNumberFormat="1" applyFont="1" applyFill="1" applyBorder="1" applyProtection="1">
      <protection hidden="1"/>
    </xf>
    <xf numFmtId="0" fontId="27" fillId="12" borderId="0" xfId="7727" applyFont="1" applyFill="1" applyBorder="1" applyProtection="1">
      <protection hidden="1"/>
    </xf>
    <xf numFmtId="170" fontId="26" fillId="12" borderId="0" xfId="28" applyNumberFormat="1" applyFont="1" applyFill="1" applyBorder="1" applyAlignment="1" applyProtection="1">
      <alignment horizontal="left"/>
      <protection hidden="1"/>
    </xf>
    <xf numFmtId="0" fontId="27" fillId="12" borderId="0" xfId="10" applyFont="1" applyFill="1" applyBorder="1" applyProtection="1">
      <protection hidden="1"/>
    </xf>
    <xf numFmtId="0" fontId="27" fillId="12" borderId="0" xfId="10" applyFont="1" applyFill="1" applyBorder="1" applyAlignment="1" applyProtection="1">
      <alignment horizontal="left"/>
      <protection hidden="1"/>
    </xf>
    <xf numFmtId="0" fontId="26" fillId="12" borderId="0" xfId="27" applyNumberFormat="1" applyFont="1" applyFill="1" applyBorder="1" applyProtection="1">
      <protection hidden="1"/>
    </xf>
    <xf numFmtId="3" fontId="26" fillId="12" borderId="0" xfId="10" applyNumberFormat="1" applyFont="1" applyFill="1" applyBorder="1" applyAlignment="1" applyProtection="1">
      <alignment horizontal="right"/>
      <protection hidden="1"/>
    </xf>
    <xf numFmtId="0" fontId="0" fillId="0" borderId="0" xfId="0" applyAlignment="1">
      <alignment wrapText="1"/>
    </xf>
    <xf numFmtId="0" fontId="0" fillId="0" borderId="0" xfId="0"/>
    <xf numFmtId="0" fontId="18" fillId="0" borderId="0" xfId="7"/>
    <xf numFmtId="0" fontId="90" fillId="89" borderId="23" xfId="6734" applyFont="1" applyFill="1" applyBorder="1" applyAlignment="1">
      <alignment horizontal="center" wrapText="1"/>
    </xf>
    <xf numFmtId="1" fontId="12" fillId="89" borderId="0" xfId="17" applyNumberFormat="1" applyFont="1" applyFill="1" applyAlignment="1">
      <alignment horizontal="center"/>
    </xf>
    <xf numFmtId="0" fontId="12" fillId="89" borderId="0" xfId="17" applyFont="1" applyFill="1" applyAlignment="1"/>
    <xf numFmtId="1" fontId="12" fillId="89" borderId="25" xfId="17" applyNumberFormat="1" applyFont="1" applyFill="1" applyBorder="1" applyAlignment="1">
      <alignment horizontal="center"/>
    </xf>
    <xf numFmtId="9" fontId="113" fillId="92" borderId="145" xfId="0" applyNumberFormat="1" applyFont="1" applyFill="1" applyBorder="1" applyAlignment="1">
      <alignment horizontal="left" vertical="center" wrapText="1" indent="1"/>
    </xf>
    <xf numFmtId="8" fontId="113" fillId="92" borderId="145" xfId="0" applyNumberFormat="1" applyFont="1" applyFill="1" applyBorder="1" applyAlignment="1">
      <alignment horizontal="left" vertical="center" wrapText="1" indent="1"/>
    </xf>
    <xf numFmtId="0" fontId="176" fillId="92" borderId="145" xfId="0" applyFont="1" applyFill="1" applyBorder="1" applyAlignment="1">
      <alignment horizontal="left" vertical="center" wrapText="1" indent="1"/>
    </xf>
    <xf numFmtId="177" fontId="174" fillId="92" borderId="145" xfId="0" applyNumberFormat="1" applyFont="1" applyFill="1" applyBorder="1" applyAlignment="1">
      <alignment horizontal="left" vertical="center" wrapText="1" indent="1"/>
    </xf>
    <xf numFmtId="0" fontId="0" fillId="0" borderId="0" xfId="0" applyAlignment="1">
      <alignment horizontal="left"/>
    </xf>
    <xf numFmtId="9" fontId="173" fillId="92" borderId="145" xfId="0" applyNumberFormat="1" applyFont="1" applyFill="1" applyBorder="1" applyAlignment="1">
      <alignment horizontal="left" vertical="center" wrapText="1" indent="1"/>
    </xf>
    <xf numFmtId="0" fontId="173" fillId="92" borderId="145" xfId="0" applyFont="1" applyFill="1" applyBorder="1" applyAlignment="1">
      <alignment horizontal="left" vertical="center" wrapText="1" indent="1"/>
    </xf>
    <xf numFmtId="8" fontId="173" fillId="92" borderId="145" xfId="0" applyNumberFormat="1" applyFont="1" applyFill="1" applyBorder="1" applyAlignment="1">
      <alignment horizontal="left" vertical="center" wrapText="1" indent="1"/>
    </xf>
    <xf numFmtId="0" fontId="174" fillId="91" borderId="145" xfId="0" applyFont="1" applyFill="1" applyBorder="1" applyAlignment="1">
      <alignment horizontal="left" vertical="center" wrapText="1" indent="1"/>
    </xf>
    <xf numFmtId="0" fontId="12" fillId="89" borderId="0" xfId="7776" applyFont="1" applyFill="1" applyAlignment="1"/>
    <xf numFmtId="1" fontId="12" fillId="89" borderId="25" xfId="7776" applyNumberFormat="1" applyFont="1" applyFill="1" applyBorder="1" applyAlignment="1">
      <alignment horizontal="center"/>
    </xf>
    <xf numFmtId="1" fontId="12" fillId="89" borderId="0" xfId="7776" applyNumberFormat="1" applyFont="1" applyFill="1" applyAlignment="1">
      <alignment horizontal="center"/>
    </xf>
    <xf numFmtId="0" fontId="0" fillId="0" borderId="0" xfId="0"/>
    <xf numFmtId="2" fontId="9" fillId="0" borderId="0" xfId="0" applyNumberFormat="1" applyFont="1"/>
    <xf numFmtId="0" fontId="0" fillId="0" borderId="0" xfId="0"/>
    <xf numFmtId="0" fontId="156" fillId="94" borderId="0" xfId="6086" applyFont="1" applyFill="1" applyBorder="1" applyAlignment="1">
      <alignment horizontal="left"/>
    </xf>
    <xf numFmtId="0" fontId="156" fillId="94" borderId="0" xfId="6086" applyFont="1" applyFill="1" applyBorder="1"/>
    <xf numFmtId="0" fontId="10" fillId="94" borderId="0" xfId="6086" applyFill="1" applyBorder="1"/>
    <xf numFmtId="0" fontId="10" fillId="94" borderId="12" xfId="6086" applyFill="1" applyBorder="1"/>
    <xf numFmtId="0" fontId="178" fillId="95" borderId="0" xfId="6086" applyFont="1" applyFill="1" applyBorder="1" applyAlignment="1">
      <alignment horizontal="left"/>
    </xf>
    <xf numFmtId="0" fontId="23" fillId="95" borderId="16" xfId="6086" applyFont="1" applyFill="1" applyBorder="1" applyAlignment="1">
      <alignment horizontal="right"/>
    </xf>
    <xf numFmtId="0" fontId="23" fillId="95" borderId="133" xfId="6086" applyFont="1" applyFill="1" applyBorder="1" applyAlignment="1">
      <alignment horizontal="right"/>
    </xf>
    <xf numFmtId="0" fontId="23" fillId="95" borderId="0" xfId="6086" applyFont="1" applyFill="1" applyBorder="1" applyAlignment="1">
      <alignment horizontal="right"/>
    </xf>
    <xf numFmtId="0" fontId="23" fillId="95" borderId="0" xfId="6086" applyFont="1" applyFill="1" applyBorder="1"/>
    <xf numFmtId="0" fontId="23" fillId="95" borderId="19" xfId="6086" applyFont="1" applyFill="1" applyBorder="1" applyAlignment="1">
      <alignment horizontal="right"/>
    </xf>
    <xf numFmtId="0" fontId="23" fillId="95" borderId="1" xfId="6086" applyFont="1" applyFill="1" applyBorder="1" applyAlignment="1">
      <alignment horizontal="right"/>
    </xf>
    <xf numFmtId="0" fontId="10" fillId="0" borderId="0" xfId="6086"/>
    <xf numFmtId="0" fontId="10" fillId="95" borderId="12" xfId="6086" applyFont="1" applyFill="1" applyBorder="1" applyAlignment="1">
      <alignment horizontal="left" wrapText="1" indent="1"/>
    </xf>
    <xf numFmtId="3" fontId="10" fillId="2" borderId="17" xfId="6086" applyNumberFormat="1" applyFill="1" applyBorder="1" applyAlignment="1">
      <alignment horizontal="right"/>
    </xf>
    <xf numFmtId="4" fontId="10" fillId="2" borderId="12" xfId="6086" applyNumberFormat="1" applyFill="1" applyBorder="1" applyAlignment="1">
      <alignment horizontal="right"/>
    </xf>
    <xf numFmtId="0" fontId="26" fillId="0" borderId="0" xfId="6086" applyFont="1" applyBorder="1" applyAlignment="1"/>
    <xf numFmtId="164" fontId="26" fillId="0" borderId="0" xfId="6086" applyNumberFormat="1" applyFont="1" applyBorder="1" applyAlignment="1"/>
    <xf numFmtId="0" fontId="26" fillId="0" borderId="0" xfId="6086" applyFont="1" applyAlignment="1"/>
    <xf numFmtId="0" fontId="163" fillId="0" borderId="0" xfId="6086" applyFont="1" applyAlignment="1"/>
    <xf numFmtId="0" fontId="163" fillId="0" borderId="0" xfId="6086" applyFont="1" applyBorder="1" applyAlignment="1"/>
    <xf numFmtId="0" fontId="10" fillId="0" borderId="0" xfId="6086" applyBorder="1"/>
    <xf numFmtId="0" fontId="23" fillId="95" borderId="50" xfId="6086" applyFont="1" applyFill="1" applyBorder="1" applyAlignment="1">
      <alignment horizontal="right"/>
    </xf>
    <xf numFmtId="180" fontId="86" fillId="12" borderId="16" xfId="6086" applyNumberFormat="1" applyFont="1" applyFill="1" applyBorder="1" applyAlignment="1">
      <alignment horizontal="right"/>
    </xf>
    <xf numFmtId="180" fontId="86" fillId="96" borderId="50" xfId="6086" applyNumberFormat="1" applyFont="1" applyFill="1" applyBorder="1" applyAlignment="1">
      <alignment horizontal="right"/>
    </xf>
    <xf numFmtId="180" fontId="86" fillId="94" borderId="16" xfId="6086" applyNumberFormat="1" applyFont="1" applyFill="1" applyBorder="1" applyAlignment="1">
      <alignment horizontal="right"/>
    </xf>
    <xf numFmtId="180" fontId="86" fillId="12" borderId="15" xfId="6086" applyNumberFormat="1" applyFont="1" applyFill="1" applyBorder="1" applyAlignment="1">
      <alignment horizontal="right"/>
    </xf>
    <xf numFmtId="0" fontId="10" fillId="0" borderId="19" xfId="6086" applyBorder="1" applyAlignment="1">
      <alignment horizontal="right"/>
    </xf>
    <xf numFmtId="0" fontId="0" fillId="0" borderId="0" xfId="0"/>
    <xf numFmtId="0" fontId="39" fillId="0" borderId="0" xfId="7816"/>
    <xf numFmtId="0" fontId="179" fillId="0" borderId="0" xfId="7816" applyFont="1" applyAlignment="1">
      <alignment horizontal="left" vertical="center"/>
    </xf>
    <xf numFmtId="0" fontId="180" fillId="0" borderId="0" xfId="7816" applyFont="1"/>
    <xf numFmtId="0" fontId="180" fillId="0" borderId="0" xfId="7816" applyFont="1" applyAlignment="1">
      <alignment horizontal="left" vertical="top"/>
    </xf>
    <xf numFmtId="0" fontId="181" fillId="0" borderId="0" xfId="7816" applyFont="1" applyAlignment="1">
      <alignment horizontal="right" vertical="center"/>
    </xf>
    <xf numFmtId="0" fontId="181" fillId="0" borderId="0" xfId="7816" applyFont="1" applyAlignment="1">
      <alignment horizontal="left" vertical="center" wrapText="1"/>
    </xf>
    <xf numFmtId="0" fontId="180" fillId="0" borderId="0" xfId="7816" applyNumberFormat="1" applyFont="1" applyAlignment="1">
      <alignment horizontal="left" vertical="top"/>
    </xf>
    <xf numFmtId="3" fontId="180" fillId="0" borderId="0" xfId="7816" applyNumberFormat="1" applyFont="1" applyAlignment="1">
      <alignment horizontal="right" vertical="top"/>
    </xf>
    <xf numFmtId="166" fontId="0" fillId="0" borderId="0" xfId="0" applyNumberFormat="1"/>
    <xf numFmtId="0" fontId="179" fillId="0" borderId="0" xfId="0" applyFont="1" applyAlignment="1">
      <alignment horizontal="left" vertical="center"/>
    </xf>
    <xf numFmtId="0" fontId="180" fillId="0" borderId="0" xfId="0" applyFont="1"/>
    <xf numFmtId="0" fontId="180" fillId="0" borderId="0" xfId="0" applyFont="1" applyAlignment="1">
      <alignment horizontal="left" vertical="top"/>
    </xf>
    <xf numFmtId="0" fontId="181" fillId="0" borderId="0" xfId="0" applyFont="1" applyAlignment="1">
      <alignment horizontal="left" vertical="center" wrapText="1"/>
    </xf>
    <xf numFmtId="0" fontId="181" fillId="0" borderId="0" xfId="0" applyFont="1" applyAlignment="1">
      <alignment horizontal="right" vertical="center"/>
    </xf>
    <xf numFmtId="0" fontId="180" fillId="0" borderId="0" xfId="0" applyNumberFormat="1" applyFont="1" applyAlignment="1">
      <alignment horizontal="left" vertical="top"/>
    </xf>
    <xf numFmtId="3" fontId="180" fillId="0" borderId="0" xfId="0" applyNumberFormat="1" applyFont="1" applyAlignment="1">
      <alignment horizontal="right" vertical="top"/>
    </xf>
    <xf numFmtId="166" fontId="180" fillId="0" borderId="0" xfId="0" applyNumberFormat="1" applyFont="1" applyAlignment="1">
      <alignment horizontal="right" vertical="top"/>
    </xf>
    <xf numFmtId="0" fontId="23" fillId="0" borderId="0" xfId="7816" applyFont="1" applyAlignment="1">
      <alignment horizontal="left" vertical="center" wrapText="1"/>
    </xf>
    <xf numFmtId="166" fontId="180" fillId="0" borderId="0" xfId="7816" applyNumberFormat="1" applyFont="1" applyAlignment="1">
      <alignment horizontal="left" vertical="top"/>
    </xf>
    <xf numFmtId="0" fontId="180" fillId="0" borderId="0" xfId="7816" applyNumberFormat="1" applyFont="1" applyAlignment="1">
      <alignment horizontal="right" vertical="top"/>
    </xf>
    <xf numFmtId="3" fontId="10" fillId="0" borderId="0" xfId="7816" applyNumberFormat="1" applyFont="1" applyAlignment="1">
      <alignment horizontal="right" vertical="top"/>
    </xf>
    <xf numFmtId="9" fontId="0" fillId="0" borderId="0" xfId="0" applyNumberFormat="1"/>
    <xf numFmtId="0" fontId="0" fillId="0" borderId="0" xfId="0" applyAlignment="1">
      <alignment wrapText="1"/>
    </xf>
    <xf numFmtId="0" fontId="0" fillId="0" borderId="0" xfId="0"/>
    <xf numFmtId="0" fontId="181" fillId="0" borderId="0" xfId="7817" applyFont="1" applyAlignment="1">
      <alignment horizontal="right" vertical="center"/>
    </xf>
    <xf numFmtId="3" fontId="180" fillId="0" borderId="0" xfId="7817" applyNumberFormat="1" applyFont="1" applyAlignment="1">
      <alignment horizontal="right" vertical="top"/>
    </xf>
    <xf numFmtId="166" fontId="180" fillId="0" borderId="0" xfId="7817" applyNumberFormat="1" applyFont="1" applyAlignment="1">
      <alignment horizontal="right" vertical="top"/>
    </xf>
    <xf numFmtId="0" fontId="39" fillId="0" borderId="0" xfId="7818"/>
    <xf numFmtId="0" fontId="179" fillId="0" borderId="0" xfId="7818" applyFont="1" applyAlignment="1">
      <alignment horizontal="left" vertical="center"/>
    </xf>
    <xf numFmtId="0" fontId="180" fillId="0" borderId="0" xfId="7818" applyFont="1"/>
    <xf numFmtId="0" fontId="180" fillId="0" borderId="0" xfId="7818" applyFont="1" applyAlignment="1">
      <alignment horizontal="left" vertical="top"/>
    </xf>
    <xf numFmtId="0" fontId="181" fillId="0" borderId="0" xfId="7818" applyFont="1" applyAlignment="1">
      <alignment horizontal="right" vertical="center"/>
    </xf>
    <xf numFmtId="0" fontId="181" fillId="0" borderId="0" xfId="7818" applyFont="1" applyAlignment="1">
      <alignment horizontal="left" vertical="center" wrapText="1"/>
    </xf>
    <xf numFmtId="3" fontId="180" fillId="0" borderId="0" xfId="7818" applyNumberFormat="1" applyFont="1" applyAlignment="1">
      <alignment horizontal="right" vertical="top"/>
    </xf>
    <xf numFmtId="166" fontId="180" fillId="0" borderId="0" xfId="7818" applyNumberFormat="1" applyFont="1" applyAlignment="1">
      <alignment horizontal="right" vertical="top"/>
    </xf>
    <xf numFmtId="0" fontId="44" fillId="0" borderId="0" xfId="6721" applyFont="1" applyFill="1"/>
    <xf numFmtId="0" fontId="0" fillId="0" borderId="0" xfId="0"/>
    <xf numFmtId="0" fontId="0" fillId="0" borderId="0" xfId="0"/>
    <xf numFmtId="0" fontId="45" fillId="0" borderId="0" xfId="6086" applyFont="1"/>
    <xf numFmtId="0" fontId="47" fillId="0" borderId="0" xfId="6086" applyFont="1"/>
    <xf numFmtId="0" fontId="0" fillId="0" borderId="0" xfId="0" quotePrefix="1" applyAlignment="1"/>
    <xf numFmtId="0" fontId="0" fillId="0" borderId="0" xfId="0"/>
    <xf numFmtId="0" fontId="182" fillId="0" borderId="117" xfId="22" applyFont="1" applyBorder="1" applyAlignment="1">
      <alignment horizontal="center" wrapText="1"/>
    </xf>
    <xf numFmtId="0" fontId="182" fillId="0" borderId="151" xfId="22" applyFont="1" applyBorder="1" applyAlignment="1">
      <alignment horizontal="center" wrapText="1"/>
    </xf>
    <xf numFmtId="0" fontId="182" fillId="0" borderId="30" xfId="22" applyFont="1" applyBorder="1" applyAlignment="1">
      <alignment horizontal="left" vertical="top" wrapText="1"/>
    </xf>
    <xf numFmtId="0" fontId="182" fillId="0" borderId="33" xfId="22" applyFont="1" applyBorder="1" applyAlignment="1">
      <alignment horizontal="left" vertical="top" wrapText="1"/>
    </xf>
    <xf numFmtId="0" fontId="182" fillId="0" borderId="150" xfId="22" applyFont="1" applyBorder="1" applyAlignment="1">
      <alignment horizontal="center" wrapText="1"/>
    </xf>
    <xf numFmtId="0" fontId="182" fillId="0" borderId="29" xfId="22" applyFont="1" applyBorder="1" applyAlignment="1">
      <alignment horizontal="center" wrapText="1"/>
    </xf>
    <xf numFmtId="0" fontId="182" fillId="0" borderId="28" xfId="7823" applyFont="1" applyBorder="1" applyAlignment="1">
      <alignment horizontal="center" wrapText="1"/>
    </xf>
    <xf numFmtId="0" fontId="182" fillId="0" borderId="149" xfId="7823" applyFont="1" applyBorder="1" applyAlignment="1">
      <alignment horizontal="center" wrapText="1"/>
    </xf>
    <xf numFmtId="0" fontId="10" fillId="0" borderId="0" xfId="16"/>
    <xf numFmtId="0" fontId="182" fillId="0" borderId="37" xfId="7823" applyFont="1" applyBorder="1" applyAlignment="1">
      <alignment horizontal="left" vertical="top" wrapText="1"/>
    </xf>
    <xf numFmtId="0" fontId="180" fillId="0" borderId="0" xfId="22" applyFont="1" applyBorder="1" applyAlignment="1">
      <alignment horizontal="center" vertical="center"/>
    </xf>
    <xf numFmtId="0" fontId="180" fillId="0" borderId="27" xfId="22" applyFont="1" applyBorder="1" applyAlignment="1">
      <alignment horizontal="center" vertical="center"/>
    </xf>
    <xf numFmtId="0" fontId="182" fillId="0" borderId="28" xfId="22" applyFont="1" applyBorder="1" applyAlignment="1">
      <alignment horizontal="center" wrapText="1"/>
    </xf>
    <xf numFmtId="0" fontId="182" fillId="0" borderId="37" xfId="22" applyFont="1" applyBorder="1" applyAlignment="1">
      <alignment horizontal="left" vertical="top" wrapText="1"/>
    </xf>
    <xf numFmtId="0" fontId="182" fillId="0" borderId="0" xfId="22" applyFont="1" applyFill="1" applyBorder="1" applyAlignment="1">
      <alignment horizontal="center" wrapText="1"/>
    </xf>
    <xf numFmtId="0" fontId="41" fillId="0" borderId="0" xfId="22" applyFont="1" applyBorder="1" applyAlignment="1">
      <alignment vertical="center" wrapText="1"/>
    </xf>
    <xf numFmtId="0" fontId="180" fillId="0" borderId="0" xfId="22" applyFont="1" applyBorder="1" applyAlignment="1">
      <alignment vertical="center"/>
    </xf>
    <xf numFmtId="0" fontId="182" fillId="0" borderId="0" xfId="22" applyFont="1" applyFill="1" applyBorder="1" applyAlignment="1">
      <alignment horizontal="left" vertical="top"/>
    </xf>
    <xf numFmtId="182" fontId="182" fillId="0" borderId="34" xfId="22" applyNumberFormat="1" applyFont="1" applyBorder="1" applyAlignment="1">
      <alignment horizontal="right" vertical="top"/>
    </xf>
    <xf numFmtId="0" fontId="0" fillId="0" borderId="0" xfId="0"/>
    <xf numFmtId="0" fontId="0" fillId="0" borderId="0" xfId="0" applyAlignment="1">
      <alignment horizontal="center"/>
    </xf>
    <xf numFmtId="0" fontId="0" fillId="2" borderId="3" xfId="0" applyFill="1" applyBorder="1"/>
    <xf numFmtId="167" fontId="0" fillId="2" borderId="3" xfId="0" applyNumberFormat="1" applyFill="1" applyBorder="1"/>
    <xf numFmtId="164" fontId="10" fillId="2" borderId="0" xfId="6717" applyNumberFormat="1" applyFont="1" applyFill="1" applyBorder="1" applyAlignment="1">
      <alignment horizontal="right" vertical="center" wrapText="1" indent="1"/>
    </xf>
    <xf numFmtId="3" fontId="18" fillId="2" borderId="0" xfId="7" applyNumberFormat="1" applyFill="1" applyBorder="1" applyAlignment="1">
      <alignment horizontal="left"/>
    </xf>
    <xf numFmtId="0" fontId="158" fillId="2" borderId="0" xfId="6718" applyFont="1" applyFill="1" applyBorder="1" applyAlignment="1">
      <alignment horizontal="right" vertical="center"/>
    </xf>
    <xf numFmtId="177" fontId="10" fillId="2" borderId="0" xfId="6717" applyNumberFormat="1" applyFont="1" applyFill="1" applyBorder="1" applyAlignment="1">
      <alignment horizontal="right" vertical="center" wrapText="1" indent="1"/>
    </xf>
    <xf numFmtId="3" fontId="23" fillId="2" borderId="67" xfId="6716" applyNumberFormat="1" applyFont="1" applyFill="1" applyBorder="1" applyAlignment="1">
      <alignment horizontal="right" wrapText="1"/>
    </xf>
    <xf numFmtId="1" fontId="23" fillId="2" borderId="0" xfId="6716" applyNumberFormat="1" applyFont="1" applyFill="1" applyBorder="1" applyAlignment="1">
      <alignment horizontal="left" wrapText="1"/>
    </xf>
    <xf numFmtId="3" fontId="23" fillId="2" borderId="0" xfId="6716" applyNumberFormat="1" applyFont="1" applyFill="1" applyBorder="1" applyAlignment="1">
      <alignment horizontal="right" wrapText="1"/>
    </xf>
    <xf numFmtId="178" fontId="158" fillId="2" borderId="0" xfId="6718" applyNumberFormat="1" applyFont="1" applyFill="1" applyBorder="1" applyAlignment="1">
      <alignment horizontal="right" vertical="center" indent="1"/>
    </xf>
    <xf numFmtId="0" fontId="23" fillId="95" borderId="90" xfId="8279" applyFont="1" applyFill="1" applyBorder="1" applyAlignment="1">
      <alignment wrapText="1"/>
    </xf>
    <xf numFmtId="0" fontId="23" fillId="95" borderId="0" xfId="8006" applyFont="1" applyFill="1" applyBorder="1" applyAlignment="1">
      <alignment wrapText="1"/>
    </xf>
    <xf numFmtId="0" fontId="18" fillId="94" borderId="12" xfId="7" applyFill="1" applyBorder="1"/>
    <xf numFmtId="0" fontId="18" fillId="2" borderId="0" xfId="7" applyFill="1"/>
    <xf numFmtId="3" fontId="9" fillId="0" borderId="0" xfId="0" applyNumberFormat="1" applyFont="1" applyBorder="1"/>
    <xf numFmtId="0" fontId="0" fillId="0" borderId="0" xfId="0" applyAlignment="1">
      <alignment wrapText="1"/>
    </xf>
    <xf numFmtId="0" fontId="0" fillId="0" borderId="0" xfId="0"/>
    <xf numFmtId="0" fontId="0" fillId="0" borderId="0" xfId="0" applyAlignment="1">
      <alignment wrapText="1"/>
    </xf>
    <xf numFmtId="0" fontId="0" fillId="0" borderId="0" xfId="0" applyAlignment="1">
      <alignment wrapText="1"/>
    </xf>
    <xf numFmtId="0" fontId="0" fillId="0" borderId="0" xfId="0"/>
    <xf numFmtId="0" fontId="0" fillId="0" borderId="0" xfId="0"/>
    <xf numFmtId="17" fontId="0" fillId="0" borderId="0" xfId="0" applyNumberFormat="1"/>
    <xf numFmtId="0" fontId="21" fillId="0" borderId="0" xfId="0" applyNumberFormat="1" applyFont="1"/>
    <xf numFmtId="0" fontId="0" fillId="0" borderId="0" xfId="0" applyNumberFormat="1"/>
    <xf numFmtId="0" fontId="0" fillId="0" borderId="0" xfId="0" applyNumberFormat="1" applyAlignment="1">
      <alignment wrapText="1"/>
    </xf>
    <xf numFmtId="0" fontId="21" fillId="0" borderId="152" xfId="0" applyNumberFormat="1" applyFont="1" applyBorder="1" applyAlignment="1">
      <alignment wrapText="1"/>
    </xf>
    <xf numFmtId="0" fontId="21" fillId="0" borderId="143" xfId="0" applyNumberFormat="1" applyFont="1" applyBorder="1" applyAlignment="1">
      <alignment wrapText="1"/>
    </xf>
    <xf numFmtId="0" fontId="21" fillId="0" borderId="153" xfId="0" applyNumberFormat="1" applyFont="1" applyBorder="1" applyAlignment="1">
      <alignment horizontal="center" wrapText="1"/>
    </xf>
    <xf numFmtId="0" fontId="21" fillId="0" borderId="154" xfId="0" applyNumberFormat="1" applyFont="1" applyBorder="1" applyAlignment="1">
      <alignment horizontal="center" wrapText="1"/>
    </xf>
    <xf numFmtId="0" fontId="21" fillId="0" borderId="155" xfId="0" applyNumberFormat="1" applyFont="1" applyBorder="1"/>
    <xf numFmtId="0" fontId="184" fillId="92" borderId="156" xfId="0" applyFont="1" applyFill="1" applyBorder="1" applyAlignment="1">
      <alignment vertical="center" wrapText="1"/>
    </xf>
    <xf numFmtId="1" fontId="184" fillId="92" borderId="156" xfId="0" applyNumberFormat="1" applyFont="1" applyFill="1" applyBorder="1" applyAlignment="1">
      <alignment vertical="center" wrapText="1"/>
    </xf>
    <xf numFmtId="0" fontId="0" fillId="0" borderId="157" xfId="0" applyNumberFormat="1" applyBorder="1"/>
    <xf numFmtId="0" fontId="0" fillId="0" borderId="158" xfId="0" applyNumberFormat="1" applyBorder="1"/>
    <xf numFmtId="0" fontId="0" fillId="0" borderId="38" xfId="0" applyNumberFormat="1" applyBorder="1"/>
    <xf numFmtId="0" fontId="21" fillId="0" borderId="159" xfId="0" applyNumberFormat="1" applyFont="1" applyBorder="1"/>
    <xf numFmtId="0" fontId="0" fillId="0" borderId="160" xfId="0" applyNumberFormat="1" applyBorder="1"/>
    <xf numFmtId="0" fontId="0" fillId="0" borderId="161" xfId="0" applyNumberFormat="1" applyBorder="1"/>
    <xf numFmtId="0" fontId="0" fillId="0" borderId="51" xfId="0" applyNumberFormat="1" applyBorder="1"/>
    <xf numFmtId="0" fontId="21" fillId="0" borderId="162" xfId="0" applyNumberFormat="1" applyFont="1" applyBorder="1"/>
    <xf numFmtId="0" fontId="0" fillId="0" borderId="163" xfId="0" applyNumberFormat="1" applyBorder="1"/>
    <xf numFmtId="0" fontId="0" fillId="0" borderId="164" xfId="0" applyNumberFormat="1" applyBorder="1"/>
    <xf numFmtId="0" fontId="0" fillId="0" borderId="165" xfId="0" applyNumberFormat="1" applyBorder="1"/>
    <xf numFmtId="0" fontId="21" fillId="0" borderId="152" xfId="0" applyNumberFormat="1" applyFont="1" applyBorder="1"/>
    <xf numFmtId="0" fontId="0" fillId="0" borderId="153" xfId="0" applyNumberFormat="1" applyBorder="1"/>
    <xf numFmtId="1" fontId="0" fillId="0" borderId="153" xfId="0" applyNumberFormat="1" applyBorder="1"/>
    <xf numFmtId="0" fontId="42" fillId="0" borderId="153" xfId="0" applyNumberFormat="1" applyFont="1" applyBorder="1"/>
    <xf numFmtId="0" fontId="9" fillId="0" borderId="153" xfId="0" applyNumberFormat="1" applyFont="1" applyBorder="1"/>
    <xf numFmtId="0" fontId="0" fillId="0" borderId="67" xfId="0" applyNumberFormat="1" applyFill="1" applyBorder="1"/>
    <xf numFmtId="0" fontId="21" fillId="0" borderId="77" xfId="0" applyNumberFormat="1" applyFont="1" applyBorder="1" applyAlignment="1">
      <alignment wrapText="1"/>
    </xf>
    <xf numFmtId="0" fontId="21" fillId="0" borderId="135" xfId="0" applyNumberFormat="1" applyFont="1" applyBorder="1" applyAlignment="1">
      <alignment wrapText="1"/>
    </xf>
    <xf numFmtId="0" fontId="21" fillId="0" borderId="107" xfId="0" applyNumberFormat="1" applyFont="1" applyBorder="1" applyAlignment="1">
      <alignment horizontal="center" wrapText="1"/>
    </xf>
    <xf numFmtId="0" fontId="21" fillId="0" borderId="108" xfId="0" applyNumberFormat="1" applyFont="1" applyBorder="1" applyAlignment="1">
      <alignment horizontal="center" wrapText="1"/>
    </xf>
    <xf numFmtId="0" fontId="0" fillId="0" borderId="6" xfId="0" applyNumberFormat="1" applyBorder="1"/>
    <xf numFmtId="0" fontId="0" fillId="0" borderId="7" xfId="0" applyNumberFormat="1" applyBorder="1"/>
    <xf numFmtId="0" fontId="0" fillId="0" borderId="5" xfId="0" applyNumberFormat="1" applyBorder="1"/>
    <xf numFmtId="0" fontId="21" fillId="0" borderId="77" xfId="0" applyNumberFormat="1" applyFont="1" applyBorder="1"/>
    <xf numFmtId="0" fontId="0" fillId="0" borderId="107" xfId="0" applyNumberFormat="1" applyBorder="1"/>
    <xf numFmtId="0" fontId="0" fillId="0" borderId="154" xfId="0" applyNumberFormat="1" applyBorder="1"/>
    <xf numFmtId="0" fontId="0" fillId="0" borderId="108" xfId="0" applyNumberFormat="1" applyBorder="1"/>
    <xf numFmtId="0" fontId="21" fillId="0" borderId="166" xfId="0" applyNumberFormat="1" applyFont="1" applyBorder="1" applyAlignment="1">
      <alignment horizontal="center" wrapText="1"/>
    </xf>
    <xf numFmtId="0" fontId="21" fillId="0" borderId="167" xfId="0" applyNumberFormat="1" applyFont="1" applyBorder="1" applyAlignment="1">
      <alignment horizontal="center" wrapText="1"/>
    </xf>
    <xf numFmtId="0" fontId="0" fillId="0" borderId="79" xfId="0" applyNumberFormat="1" applyFont="1" applyBorder="1"/>
    <xf numFmtId="1" fontId="0" fillId="0" borderId="54" xfId="0" applyNumberFormat="1" applyFont="1" applyBorder="1"/>
    <xf numFmtId="0" fontId="0" fillId="0" borderId="54" xfId="0" applyNumberFormat="1" applyFont="1" applyBorder="1"/>
    <xf numFmtId="0" fontId="21" fillId="0" borderId="168" xfId="0" applyNumberFormat="1" applyFont="1" applyBorder="1"/>
    <xf numFmtId="0" fontId="0" fillId="0" borderId="169" xfId="0" applyNumberFormat="1" applyBorder="1"/>
    <xf numFmtId="0" fontId="0" fillId="0" borderId="170" xfId="0" applyNumberFormat="1" applyBorder="1"/>
    <xf numFmtId="0" fontId="0" fillId="0" borderId="171" xfId="0" applyNumberFormat="1" applyBorder="1"/>
    <xf numFmtId="0" fontId="0" fillId="0" borderId="14" xfId="0" applyNumberFormat="1" applyBorder="1"/>
    <xf numFmtId="0" fontId="0" fillId="0" borderId="0" xfId="0" applyNumberFormat="1" applyFill="1" applyBorder="1"/>
    <xf numFmtId="0" fontId="0" fillId="98" borderId="0" xfId="0" applyNumberFormat="1" applyFill="1"/>
    <xf numFmtId="0" fontId="0" fillId="98" borderId="0" xfId="0" applyNumberFormat="1" applyFill="1" applyBorder="1"/>
    <xf numFmtId="0" fontId="0" fillId="0" borderId="84" xfId="0" applyNumberFormat="1" applyFont="1" applyBorder="1"/>
    <xf numFmtId="0" fontId="21" fillId="0" borderId="135" xfId="0" applyNumberFormat="1" applyFont="1" applyBorder="1"/>
    <xf numFmtId="0" fontId="21" fillId="0" borderId="172" xfId="0" applyNumberFormat="1" applyFont="1" applyBorder="1"/>
    <xf numFmtId="0" fontId="9" fillId="0" borderId="160" xfId="0" applyNumberFormat="1" applyFont="1" applyBorder="1"/>
    <xf numFmtId="0" fontId="42" fillId="0" borderId="0" xfId="0" applyNumberFormat="1" applyFont="1"/>
    <xf numFmtId="0" fontId="9" fillId="0" borderId="157" xfId="0" applyNumberFormat="1" applyFont="1" applyBorder="1"/>
    <xf numFmtId="0" fontId="21" fillId="0" borderId="0" xfId="0" applyNumberFormat="1" applyFont="1" applyFill="1" applyBorder="1"/>
    <xf numFmtId="0" fontId="9" fillId="0" borderId="67" xfId="0" applyNumberFormat="1" applyFont="1" applyFill="1" applyBorder="1"/>
    <xf numFmtId="0" fontId="21" fillId="0" borderId="0" xfId="0" applyNumberFormat="1" applyFont="1" applyBorder="1"/>
    <xf numFmtId="0" fontId="0" fillId="0" borderId="0" xfId="0" applyNumberFormat="1" applyBorder="1"/>
    <xf numFmtId="0" fontId="0" fillId="0" borderId="0" xfId="0" applyNumberFormat="1" applyFill="1" applyBorder="1" applyAlignment="1">
      <alignment wrapText="1"/>
    </xf>
    <xf numFmtId="0" fontId="21" fillId="0" borderId="155" xfId="0" applyNumberFormat="1" applyFont="1" applyBorder="1" applyAlignment="1">
      <alignment wrapText="1"/>
    </xf>
    <xf numFmtId="0" fontId="0" fillId="0" borderId="79" xfId="0" applyNumberFormat="1" applyFont="1" applyBorder="1" applyAlignment="1">
      <alignment wrapText="1"/>
    </xf>
    <xf numFmtId="0" fontId="0" fillId="0" borderId="157" xfId="0" applyNumberFormat="1" applyBorder="1" applyAlignment="1">
      <alignment wrapText="1"/>
    </xf>
    <xf numFmtId="0" fontId="0" fillId="0" borderId="158" xfId="0" applyNumberFormat="1" applyBorder="1" applyAlignment="1">
      <alignment wrapText="1"/>
    </xf>
    <xf numFmtId="0" fontId="0" fillId="0" borderId="38" xfId="0" applyNumberFormat="1" applyBorder="1" applyAlignment="1">
      <alignment wrapText="1"/>
    </xf>
    <xf numFmtId="0" fontId="21" fillId="0" borderId="159" xfId="0" applyNumberFormat="1" applyFont="1" applyBorder="1" applyAlignment="1">
      <alignment wrapText="1"/>
    </xf>
    <xf numFmtId="0" fontId="0" fillId="0" borderId="54" xfId="0" applyNumberFormat="1" applyFont="1" applyBorder="1" applyAlignment="1">
      <alignment wrapText="1"/>
    </xf>
    <xf numFmtId="0" fontId="0" fillId="0" borderId="160" xfId="0" applyNumberFormat="1" applyBorder="1" applyAlignment="1">
      <alignment wrapText="1"/>
    </xf>
    <xf numFmtId="0" fontId="0" fillId="0" borderId="161" xfId="0" applyNumberFormat="1" applyBorder="1" applyAlignment="1">
      <alignment wrapText="1"/>
    </xf>
    <xf numFmtId="0" fontId="0" fillId="0" borderId="51" xfId="0" applyNumberFormat="1" applyBorder="1" applyAlignment="1">
      <alignment wrapText="1"/>
    </xf>
    <xf numFmtId="0" fontId="21" fillId="0" borderId="162" xfId="0" applyNumberFormat="1" applyFont="1" applyBorder="1" applyAlignment="1">
      <alignment wrapText="1"/>
    </xf>
    <xf numFmtId="0" fontId="0" fillId="0" borderId="84" xfId="0" applyNumberFormat="1" applyFont="1" applyBorder="1" applyAlignment="1">
      <alignment wrapText="1"/>
    </xf>
    <xf numFmtId="0" fontId="0" fillId="0" borderId="163" xfId="0" applyNumberFormat="1" applyBorder="1" applyAlignment="1">
      <alignment wrapText="1"/>
    </xf>
    <xf numFmtId="0" fontId="0" fillId="0" borderId="164" xfId="0" applyNumberFormat="1" applyBorder="1" applyAlignment="1">
      <alignment wrapText="1"/>
    </xf>
    <xf numFmtId="0" fontId="0" fillId="0" borderId="165" xfId="0" applyNumberFormat="1" applyBorder="1" applyAlignment="1">
      <alignment wrapText="1"/>
    </xf>
    <xf numFmtId="0" fontId="9" fillId="0" borderId="153" xfId="0" applyNumberFormat="1" applyFont="1" applyBorder="1" applyAlignment="1">
      <alignment wrapText="1"/>
    </xf>
    <xf numFmtId="0" fontId="21" fillId="0" borderId="77" xfId="0" applyNumberFormat="1" applyFont="1" applyBorder="1" applyAlignment="1"/>
    <xf numFmtId="0" fontId="0" fillId="0" borderId="0" xfId="0" applyNumberFormat="1" applyFill="1" applyBorder="1" applyAlignment="1"/>
    <xf numFmtId="0" fontId="0" fillId="0" borderId="6" xfId="0" applyNumberFormat="1" applyBorder="1" applyAlignment="1">
      <alignment wrapText="1"/>
    </xf>
    <xf numFmtId="0" fontId="0" fillId="0" borderId="7" xfId="0" applyNumberFormat="1" applyBorder="1" applyAlignment="1">
      <alignment wrapText="1"/>
    </xf>
    <xf numFmtId="0" fontId="0" fillId="0" borderId="5" xfId="0" applyNumberFormat="1" applyBorder="1" applyAlignment="1">
      <alignment wrapText="1"/>
    </xf>
    <xf numFmtId="0" fontId="0" fillId="0" borderId="153" xfId="0" applyNumberFormat="1" applyBorder="1" applyAlignment="1">
      <alignment wrapText="1"/>
    </xf>
    <xf numFmtId="0" fontId="0" fillId="0" borderId="107" xfId="0" applyNumberFormat="1" applyBorder="1" applyAlignment="1">
      <alignment wrapText="1"/>
    </xf>
    <xf numFmtId="0" fontId="0" fillId="0" borderId="154" xfId="0" applyNumberFormat="1" applyBorder="1" applyAlignment="1">
      <alignment wrapText="1"/>
    </xf>
    <xf numFmtId="0" fontId="0" fillId="0" borderId="108" xfId="0" applyNumberFormat="1" applyBorder="1" applyAlignment="1">
      <alignment wrapText="1"/>
    </xf>
    <xf numFmtId="0" fontId="0" fillId="98" borderId="0" xfId="0" applyFill="1" applyAlignment="1">
      <alignment wrapText="1"/>
    </xf>
    <xf numFmtId="0" fontId="21" fillId="0" borderId="168" xfId="0" applyNumberFormat="1" applyFont="1" applyBorder="1" applyAlignment="1">
      <alignment wrapText="1"/>
    </xf>
    <xf numFmtId="0" fontId="0" fillId="0" borderId="169" xfId="0" applyNumberFormat="1" applyBorder="1" applyAlignment="1">
      <alignment wrapText="1"/>
    </xf>
    <xf numFmtId="0" fontId="0" fillId="0" borderId="170" xfId="0" applyNumberFormat="1" applyBorder="1" applyAlignment="1">
      <alignment wrapText="1"/>
    </xf>
    <xf numFmtId="0" fontId="0" fillId="0" borderId="171" xfId="0" applyNumberFormat="1" applyBorder="1" applyAlignment="1">
      <alignment wrapText="1"/>
    </xf>
    <xf numFmtId="0" fontId="0" fillId="0" borderId="14" xfId="0" applyNumberFormat="1" applyBorder="1" applyAlignment="1">
      <alignment wrapText="1"/>
    </xf>
    <xf numFmtId="0" fontId="9" fillId="0" borderId="163" xfId="0" applyNumberFormat="1" applyFont="1" applyBorder="1"/>
    <xf numFmtId="0" fontId="21" fillId="0" borderId="143" xfId="0" applyNumberFormat="1" applyFont="1" applyBorder="1" applyAlignment="1"/>
    <xf numFmtId="0" fontId="21" fillId="0" borderId="153" xfId="0" applyNumberFormat="1" applyFont="1" applyBorder="1" applyAlignment="1">
      <alignment horizontal="center"/>
    </xf>
    <xf numFmtId="0" fontId="21" fillId="0" borderId="154" xfId="0" applyNumberFormat="1" applyFont="1" applyBorder="1" applyAlignment="1">
      <alignment horizontal="center"/>
    </xf>
    <xf numFmtId="0" fontId="21" fillId="0" borderId="155" xfId="0" applyNumberFormat="1" applyFont="1" applyBorder="1" applyAlignment="1"/>
    <xf numFmtId="0" fontId="0" fillId="0" borderId="79" xfId="0" applyNumberFormat="1" applyFont="1" applyBorder="1" applyAlignment="1"/>
    <xf numFmtId="0" fontId="0" fillId="0" borderId="157" xfId="0" applyNumberFormat="1" applyBorder="1" applyAlignment="1"/>
    <xf numFmtId="0" fontId="0" fillId="0" borderId="158" xfId="0" applyNumberFormat="1" applyBorder="1" applyAlignment="1"/>
    <xf numFmtId="0" fontId="0" fillId="0" borderId="38" xfId="0" applyNumberFormat="1" applyBorder="1" applyAlignment="1"/>
    <xf numFmtId="0" fontId="21" fillId="0" borderId="159" xfId="0" applyNumberFormat="1" applyFont="1" applyBorder="1" applyAlignment="1"/>
    <xf numFmtId="0" fontId="0" fillId="0" borderId="54" xfId="0" applyNumberFormat="1" applyFont="1" applyBorder="1" applyAlignment="1"/>
    <xf numFmtId="0" fontId="0" fillId="0" borderId="160" xfId="0" applyNumberFormat="1" applyBorder="1" applyAlignment="1"/>
    <xf numFmtId="0" fontId="0" fillId="0" borderId="161" xfId="0" applyNumberFormat="1" applyBorder="1" applyAlignment="1"/>
    <xf numFmtId="0" fontId="0" fillId="0" borderId="51" xfId="0" applyNumberFormat="1" applyBorder="1" applyAlignment="1"/>
    <xf numFmtId="0" fontId="21" fillId="0" borderId="162" xfId="0" applyNumberFormat="1" applyFont="1" applyBorder="1" applyAlignment="1"/>
    <xf numFmtId="0" fontId="0" fillId="0" borderId="84" xfId="0" applyNumberFormat="1" applyFont="1" applyBorder="1" applyAlignment="1"/>
    <xf numFmtId="0" fontId="0" fillId="0" borderId="163" xfId="0" applyNumberFormat="1" applyBorder="1" applyAlignment="1"/>
    <xf numFmtId="0" fontId="0" fillId="0" borderId="164" xfId="0" applyNumberFormat="1" applyBorder="1" applyAlignment="1"/>
    <xf numFmtId="0" fontId="0" fillId="0" borderId="165" xfId="0" applyNumberFormat="1" applyBorder="1" applyAlignment="1"/>
    <xf numFmtId="0" fontId="21" fillId="0" borderId="152" xfId="0" applyNumberFormat="1" applyFont="1" applyBorder="1" applyAlignment="1"/>
    <xf numFmtId="0" fontId="9" fillId="0" borderId="153" xfId="0" applyNumberFormat="1" applyFont="1" applyBorder="1" applyAlignment="1"/>
    <xf numFmtId="0" fontId="0" fillId="0" borderId="0" xfId="0" applyNumberFormat="1" applyAlignment="1"/>
    <xf numFmtId="0" fontId="21" fillId="0" borderId="135" xfId="0" applyNumberFormat="1" applyFont="1" applyBorder="1" applyAlignment="1"/>
    <xf numFmtId="0" fontId="21" fillId="0" borderId="107" xfId="0" applyNumberFormat="1" applyFont="1" applyBorder="1" applyAlignment="1">
      <alignment horizontal="center"/>
    </xf>
    <xf numFmtId="0" fontId="21" fillId="0" borderId="108" xfId="0" applyNumberFormat="1" applyFont="1" applyBorder="1" applyAlignment="1">
      <alignment horizontal="center"/>
    </xf>
    <xf numFmtId="0" fontId="0" fillId="0" borderId="6" xfId="0" applyNumberFormat="1" applyBorder="1" applyAlignment="1"/>
    <xf numFmtId="0" fontId="0" fillId="0" borderId="7" xfId="0" applyNumberFormat="1" applyBorder="1" applyAlignment="1"/>
    <xf numFmtId="0" fontId="0" fillId="0" borderId="5" xfId="0" applyNumberFormat="1" applyBorder="1" applyAlignment="1"/>
    <xf numFmtId="0" fontId="0" fillId="0" borderId="153" xfId="0" applyNumberFormat="1" applyBorder="1" applyAlignment="1"/>
    <xf numFmtId="0" fontId="0" fillId="0" borderId="107" xfId="0" applyNumberFormat="1" applyBorder="1" applyAlignment="1"/>
    <xf numFmtId="0" fontId="0" fillId="0" borderId="154" xfId="0" applyNumberFormat="1" applyBorder="1" applyAlignment="1"/>
    <xf numFmtId="0" fontId="0" fillId="0" borderId="108" xfId="0" applyNumberFormat="1" applyBorder="1" applyAlignment="1"/>
    <xf numFmtId="0" fontId="21" fillId="0" borderId="166" xfId="0" applyNumberFormat="1" applyFont="1" applyBorder="1" applyAlignment="1">
      <alignment horizontal="center"/>
    </xf>
    <xf numFmtId="0" fontId="21" fillId="0" borderId="167" xfId="0" applyNumberFormat="1" applyFont="1" applyBorder="1" applyAlignment="1">
      <alignment horizontal="center"/>
    </xf>
    <xf numFmtId="0" fontId="21" fillId="0" borderId="168" xfId="0" applyNumberFormat="1" applyFont="1" applyBorder="1" applyAlignment="1"/>
    <xf numFmtId="0" fontId="0" fillId="0" borderId="169" xfId="0" applyNumberFormat="1" applyBorder="1" applyAlignment="1"/>
    <xf numFmtId="0" fontId="0" fillId="0" borderId="170" xfId="0" applyNumberFormat="1" applyBorder="1" applyAlignment="1"/>
    <xf numFmtId="0" fontId="0" fillId="0" borderId="171" xfId="0" applyNumberFormat="1" applyBorder="1" applyAlignment="1"/>
    <xf numFmtId="0" fontId="0" fillId="98" borderId="0" xfId="0" applyFill="1"/>
    <xf numFmtId="0" fontId="0" fillId="0" borderId="0" xfId="0" applyNumberFormat="1" applyFont="1" applyBorder="1"/>
    <xf numFmtId="0" fontId="21" fillId="0" borderId="0" xfId="0" applyNumberFormat="1" applyFont="1" applyBorder="1" applyAlignment="1">
      <alignment wrapText="1"/>
    </xf>
    <xf numFmtId="0" fontId="0" fillId="0" borderId="0" xfId="0" applyNumberFormat="1" applyBorder="1" applyAlignment="1">
      <alignment wrapText="1"/>
    </xf>
    <xf numFmtId="0" fontId="21" fillId="0" borderId="0" xfId="0" applyNumberFormat="1" applyFont="1" applyBorder="1" applyAlignment="1"/>
    <xf numFmtId="0" fontId="0" fillId="0" borderId="0" xfId="0" applyNumberFormat="1" applyBorder="1" applyAlignment="1"/>
    <xf numFmtId="0" fontId="21" fillId="0" borderId="142" xfId="0" applyNumberFormat="1" applyFont="1" applyBorder="1" applyAlignment="1">
      <alignment horizontal="center" wrapText="1"/>
    </xf>
    <xf numFmtId="0" fontId="21" fillId="0" borderId="141" xfId="0" applyNumberFormat="1" applyFont="1" applyBorder="1" applyAlignment="1">
      <alignment horizontal="center" wrapText="1"/>
    </xf>
    <xf numFmtId="0" fontId="21" fillId="0" borderId="79" xfId="0" applyNumberFormat="1" applyFont="1" applyBorder="1" applyAlignment="1">
      <alignment wrapText="1"/>
    </xf>
    <xf numFmtId="0" fontId="0" fillId="0" borderId="173" xfId="0" applyNumberFormat="1" applyFont="1" applyBorder="1" applyAlignment="1">
      <alignment wrapText="1"/>
    </xf>
    <xf numFmtId="0" fontId="0" fillId="0" borderId="174" xfId="0" applyNumberFormat="1" applyFont="1" applyBorder="1" applyAlignment="1">
      <alignment wrapText="1"/>
    </xf>
    <xf numFmtId="0" fontId="0" fillId="0" borderId="173" xfId="0" applyNumberFormat="1" applyBorder="1" applyAlignment="1">
      <alignment wrapText="1"/>
    </xf>
    <xf numFmtId="0" fontId="0" fillId="0" borderId="175" xfId="0" applyNumberFormat="1" applyBorder="1" applyAlignment="1">
      <alignment wrapText="1"/>
    </xf>
    <xf numFmtId="0" fontId="0" fillId="0" borderId="176" xfId="0" applyNumberFormat="1" applyFont="1" applyBorder="1" applyAlignment="1">
      <alignment wrapText="1"/>
    </xf>
    <xf numFmtId="0" fontId="0" fillId="0" borderId="175" xfId="0" applyNumberFormat="1" applyFont="1" applyBorder="1" applyAlignment="1">
      <alignment wrapText="1"/>
    </xf>
    <xf numFmtId="0" fontId="21" fillId="0" borderId="54" xfId="0" applyNumberFormat="1" applyFont="1" applyBorder="1" applyAlignment="1">
      <alignment wrapText="1"/>
    </xf>
    <xf numFmtId="0" fontId="0" fillId="0" borderId="160" xfId="0" applyNumberFormat="1" applyFont="1" applyBorder="1" applyAlignment="1">
      <alignment wrapText="1"/>
    </xf>
    <xf numFmtId="0" fontId="0" fillId="0" borderId="7" xfId="0" applyNumberFormat="1" applyFont="1" applyBorder="1" applyAlignment="1">
      <alignment wrapText="1"/>
    </xf>
    <xf numFmtId="0" fontId="0" fillId="0" borderId="161" xfId="0" applyNumberFormat="1" applyFont="1" applyBorder="1" applyAlignment="1">
      <alignment wrapText="1"/>
    </xf>
    <xf numFmtId="0" fontId="0" fillId="0" borderId="51" xfId="0" applyNumberFormat="1" applyFont="1" applyBorder="1" applyAlignment="1">
      <alignment wrapText="1"/>
    </xf>
    <xf numFmtId="0" fontId="21" fillId="0" borderId="84" xfId="0" applyNumberFormat="1" applyFont="1" applyBorder="1" applyAlignment="1">
      <alignment wrapText="1"/>
    </xf>
    <xf numFmtId="0" fontId="9" fillId="0" borderId="177" xfId="0" applyNumberFormat="1" applyFont="1" applyBorder="1" applyAlignment="1">
      <alignment wrapText="1"/>
    </xf>
    <xf numFmtId="0" fontId="0" fillId="0" borderId="14" xfId="0" applyNumberFormat="1" applyBorder="1" applyAlignment="1"/>
    <xf numFmtId="0" fontId="0" fillId="0" borderId="0" xfId="0" applyAlignment="1">
      <alignment wrapText="1"/>
    </xf>
    <xf numFmtId="0" fontId="0" fillId="0" borderId="0" xfId="0"/>
    <xf numFmtId="0" fontId="0" fillId="0" borderId="0" xfId="0"/>
    <xf numFmtId="185" fontId="0" fillId="0" borderId="0" xfId="0" applyNumberFormat="1" applyAlignment="1">
      <alignment horizontal="right"/>
    </xf>
    <xf numFmtId="9" fontId="15" fillId="0" borderId="0" xfId="24" applyFont="1" applyAlignment="1">
      <alignment horizontal="right"/>
    </xf>
    <xf numFmtId="0" fontId="30" fillId="0" borderId="0" xfId="8744"/>
    <xf numFmtId="0" fontId="23" fillId="2" borderId="0" xfId="8744" applyFont="1" applyFill="1"/>
    <xf numFmtId="184" fontId="19" fillId="99" borderId="50" xfId="0" applyNumberFormat="1" applyFont="1" applyFill="1" applyBorder="1"/>
    <xf numFmtId="184" fontId="20" fillId="2" borderId="50" xfId="8750" applyNumberFormat="1" applyFont="1" applyFill="1" applyBorder="1"/>
    <xf numFmtId="0" fontId="0" fillId="0" borderId="0" xfId="0"/>
    <xf numFmtId="0" fontId="0" fillId="0" borderId="0" xfId="0" applyAlignment="1">
      <alignment horizontal="center" wrapText="1"/>
    </xf>
    <xf numFmtId="1" fontId="0" fillId="0" borderId="179" xfId="0" applyNumberFormat="1" applyBorder="1"/>
    <xf numFmtId="3" fontId="0" fillId="0" borderId="0" xfId="0" applyNumberFormat="1" applyAlignment="1"/>
    <xf numFmtId="164" fontId="0" fillId="0" borderId="0" xfId="0" applyNumberFormat="1" applyAlignment="1"/>
    <xf numFmtId="0" fontId="9" fillId="0" borderId="0" xfId="17" applyFont="1" applyAlignment="1"/>
    <xf numFmtId="0" fontId="9" fillId="0" borderId="0" xfId="17" applyFont="1" applyAlignment="1">
      <alignment horizontal="left" indent="1"/>
    </xf>
    <xf numFmtId="0" fontId="0" fillId="0" borderId="0" xfId="0" applyAlignment="1">
      <alignment horizontal="left" wrapText="1"/>
    </xf>
    <xf numFmtId="0" fontId="0" fillId="0" borderId="0" xfId="0"/>
    <xf numFmtId="0" fontId="9" fillId="0" borderId="0" xfId="6086" quotePrefix="1" applyFont="1" applyAlignment="1">
      <alignment horizontal="left"/>
    </xf>
    <xf numFmtId="0" fontId="0" fillId="0" borderId="0" xfId="0"/>
    <xf numFmtId="0" fontId="0" fillId="0" borderId="0" xfId="0" applyFont="1" applyAlignment="1">
      <alignment horizontal="left"/>
    </xf>
    <xf numFmtId="0" fontId="0" fillId="0" borderId="0" xfId="0"/>
    <xf numFmtId="1" fontId="15" fillId="0" borderId="0" xfId="24" applyNumberFormat="1" applyFont="1"/>
    <xf numFmtId="0" fontId="44" fillId="0" borderId="0" xfId="6" applyFont="1" applyFill="1"/>
    <xf numFmtId="0" fontId="46" fillId="0" borderId="0" xfId="6" applyFont="1" applyFill="1"/>
    <xf numFmtId="194" fontId="91" fillId="0" borderId="0" xfId="9935" applyNumberFormat="1" applyFont="1" applyFill="1" applyAlignment="1" applyProtection="1">
      <alignment horizontal="right" vertical="top" wrapText="1" readingOrder="1"/>
      <protection locked="0"/>
    </xf>
    <xf numFmtId="3" fontId="44" fillId="0" borderId="0" xfId="0" applyNumberFormat="1" applyFont="1"/>
    <xf numFmtId="192" fontId="12" fillId="89" borderId="0" xfId="9950" applyFont="1" applyFill="1" applyAlignment="1">
      <alignment horizontal="right" vertical="center"/>
    </xf>
    <xf numFmtId="192" fontId="12" fillId="89" borderId="0" xfId="9950" applyFont="1" applyFill="1" applyAlignment="1" applyProtection="1">
      <alignment horizontal="right" vertical="center" wrapText="1" readingOrder="1"/>
      <protection locked="0"/>
    </xf>
    <xf numFmtId="192" fontId="12" fillId="89" borderId="0" xfId="9951" applyFont="1" applyFill="1" applyAlignment="1">
      <alignment horizontal="right" vertical="center"/>
    </xf>
    <xf numFmtId="0" fontId="26" fillId="12" borderId="13" xfId="0" applyFont="1" applyFill="1" applyBorder="1" applyAlignment="1">
      <alignment horizontal="center" vertical="center" wrapText="1"/>
    </xf>
    <xf numFmtId="0" fontId="26" fillId="12" borderId="137"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12" borderId="137" xfId="0" applyFont="1" applyFill="1" applyBorder="1" applyAlignment="1">
      <alignment horizontal="center" vertical="center" wrapText="1"/>
    </xf>
    <xf numFmtId="3" fontId="27" fillId="12" borderId="3" xfId="9954" applyNumberFormat="1" applyFont="1" applyFill="1" applyBorder="1"/>
    <xf numFmtId="166" fontId="27" fillId="12" borderId="18" xfId="9954" applyNumberFormat="1" applyFont="1" applyFill="1" applyBorder="1"/>
    <xf numFmtId="3" fontId="26" fillId="12" borderId="3" xfId="9954" applyNumberFormat="1" applyFont="1" applyFill="1" applyBorder="1"/>
    <xf numFmtId="166" fontId="26" fillId="12" borderId="18" xfId="9954" applyNumberFormat="1" applyFont="1" applyFill="1" applyBorder="1"/>
    <xf numFmtId="3" fontId="26" fillId="12" borderId="18" xfId="9954" applyNumberFormat="1" applyFont="1" applyFill="1" applyBorder="1"/>
    <xf numFmtId="3" fontId="27" fillId="12" borderId="18" xfId="9954" applyNumberFormat="1" applyFont="1" applyFill="1" applyBorder="1"/>
    <xf numFmtId="3" fontId="163" fillId="12" borderId="3" xfId="9954" applyNumberFormat="1" applyFont="1" applyFill="1" applyBorder="1"/>
    <xf numFmtId="166" fontId="163" fillId="12" borderId="18" xfId="9954" applyNumberFormat="1" applyFont="1" applyFill="1" applyBorder="1"/>
    <xf numFmtId="3" fontId="163" fillId="12" borderId="18" xfId="9954" applyNumberFormat="1" applyFont="1" applyFill="1" applyBorder="1"/>
    <xf numFmtId="0" fontId="26" fillId="12" borderId="13" xfId="0" applyFont="1" applyFill="1" applyBorder="1" applyAlignment="1">
      <alignment horizontal="center" vertical="center" wrapText="1"/>
    </xf>
    <xf numFmtId="0" fontId="26" fillId="12" borderId="137" xfId="0" applyFont="1" applyFill="1" applyBorder="1" applyAlignment="1">
      <alignment horizontal="center" vertical="center" wrapText="1"/>
    </xf>
    <xf numFmtId="3" fontId="27" fillId="12" borderId="3" xfId="9954" applyNumberFormat="1" applyFont="1" applyFill="1" applyBorder="1"/>
    <xf numFmtId="166" fontId="27" fillId="12" borderId="18" xfId="9954" applyNumberFormat="1" applyFont="1" applyFill="1" applyBorder="1"/>
    <xf numFmtId="3" fontId="26" fillId="12" borderId="3" xfId="9954" applyNumberFormat="1" applyFont="1" applyFill="1" applyBorder="1"/>
    <xf numFmtId="166" fontId="26" fillId="12" borderId="18" xfId="9954" applyNumberFormat="1" applyFont="1" applyFill="1" applyBorder="1"/>
    <xf numFmtId="3" fontId="26" fillId="12" borderId="18" xfId="9954" applyNumberFormat="1" applyFont="1" applyFill="1" applyBorder="1"/>
    <xf numFmtId="3" fontId="27" fillId="12" borderId="18" xfId="9954" applyNumberFormat="1" applyFont="1" applyFill="1" applyBorder="1"/>
    <xf numFmtId="3" fontId="163" fillId="12" borderId="3" xfId="9954" applyNumberFormat="1" applyFont="1" applyFill="1" applyBorder="1"/>
    <xf numFmtId="166" fontId="163" fillId="12" borderId="18" xfId="9954" applyNumberFormat="1" applyFont="1" applyFill="1" applyBorder="1"/>
    <xf numFmtId="3" fontId="163" fillId="12" borderId="18" xfId="9954" applyNumberFormat="1" applyFont="1" applyFill="1" applyBorder="1"/>
    <xf numFmtId="0" fontId="0" fillId="0" borderId="0" xfId="0"/>
    <xf numFmtId="0" fontId="26" fillId="12" borderId="13" xfId="0" applyFont="1" applyFill="1" applyBorder="1" applyAlignment="1">
      <alignment horizontal="center" vertical="center" wrapText="1"/>
    </xf>
    <xf numFmtId="0" fontId="26" fillId="12" borderId="137" xfId="0" applyFont="1" applyFill="1" applyBorder="1" applyAlignment="1">
      <alignment horizontal="center" vertical="center" wrapText="1"/>
    </xf>
    <xf numFmtId="0" fontId="26" fillId="12" borderId="171" xfId="0" applyFont="1" applyFill="1" applyBorder="1" applyAlignment="1">
      <alignment horizontal="center" vertical="center" wrapText="1"/>
    </xf>
    <xf numFmtId="3" fontId="27" fillId="12" borderId="3" xfId="9954" applyNumberFormat="1" applyFont="1" applyFill="1" applyBorder="1"/>
    <xf numFmtId="166" fontId="27" fillId="12" borderId="18" xfId="9954" applyNumberFormat="1" applyFont="1" applyFill="1" applyBorder="1"/>
    <xf numFmtId="3" fontId="26" fillId="12" borderId="3" xfId="9954" applyNumberFormat="1" applyFont="1" applyFill="1" applyBorder="1"/>
    <xf numFmtId="166" fontId="26" fillId="12" borderId="18" xfId="9954" applyNumberFormat="1" applyFont="1" applyFill="1" applyBorder="1"/>
    <xf numFmtId="3" fontId="26" fillId="12" borderId="18" xfId="9954" applyNumberFormat="1" applyFont="1" applyFill="1" applyBorder="1"/>
    <xf numFmtId="3" fontId="27" fillId="12" borderId="18" xfId="9954" applyNumberFormat="1" applyFont="1" applyFill="1" applyBorder="1"/>
    <xf numFmtId="3" fontId="163" fillId="12" borderId="3" xfId="9954" applyNumberFormat="1" applyFont="1" applyFill="1" applyBorder="1"/>
    <xf numFmtId="166" fontId="163" fillId="12" borderId="18" xfId="9954" applyNumberFormat="1" applyFont="1" applyFill="1" applyBorder="1"/>
    <xf numFmtId="3" fontId="163" fillId="12" borderId="18" xfId="9954" applyNumberFormat="1" applyFont="1" applyFill="1" applyBorder="1"/>
    <xf numFmtId="164" fontId="0" fillId="2" borderId="16" xfId="0" applyNumberFormat="1" applyFont="1" applyFill="1" applyBorder="1" applyAlignment="1">
      <alignment horizontal="center" vertical="center"/>
    </xf>
    <xf numFmtId="0" fontId="0" fillId="0" borderId="0" xfId="0"/>
    <xf numFmtId="0" fontId="2" fillId="2" borderId="140" xfId="0" applyNumberFormat="1" applyFont="1" applyFill="1" applyBorder="1" applyAlignment="1">
      <alignment horizontal="left" wrapText="1"/>
    </xf>
    <xf numFmtId="166" fontId="10" fillId="2" borderId="0" xfId="9966" applyNumberFormat="1" applyFont="1" applyFill="1"/>
    <xf numFmtId="0" fontId="10" fillId="2" borderId="0" xfId="9966" applyFont="1" applyFill="1"/>
    <xf numFmtId="166" fontId="26" fillId="2" borderId="0" xfId="9966" applyNumberFormat="1" applyFont="1" applyFill="1"/>
    <xf numFmtId="0" fontId="26" fillId="2" borderId="0" xfId="9966" applyFont="1" applyFill="1"/>
    <xf numFmtId="166" fontId="27" fillId="2" borderId="0" xfId="9966" applyNumberFormat="1" applyFont="1" applyFill="1"/>
    <xf numFmtId="166" fontId="31" fillId="2" borderId="0" xfId="8747" applyNumberFormat="1" applyFont="1" applyFill="1"/>
    <xf numFmtId="0" fontId="0" fillId="0" borderId="0" xfId="0" applyAlignment="1">
      <alignment horizontal="center"/>
    </xf>
    <xf numFmtId="0" fontId="0" fillId="0" borderId="0" xfId="0" applyAlignment="1">
      <alignment horizontal="center" wrapText="1"/>
    </xf>
    <xf numFmtId="0" fontId="0" fillId="0" borderId="0" xfId="0"/>
    <xf numFmtId="0" fontId="156" fillId="2" borderId="0" xfId="16" applyFont="1" applyFill="1"/>
    <xf numFmtId="0" fontId="156" fillId="2" borderId="0" xfId="16" applyFont="1" applyFill="1" applyAlignment="1"/>
    <xf numFmtId="164" fontId="269" fillId="2" borderId="0" xfId="16" applyNumberFormat="1" applyFont="1" applyFill="1"/>
    <xf numFmtId="0" fontId="10" fillId="2" borderId="0" xfId="16" applyFont="1" applyFill="1"/>
    <xf numFmtId="0" fontId="10" fillId="2" borderId="0" xfId="16" applyFont="1" applyFill="1" applyBorder="1"/>
    <xf numFmtId="0" fontId="10" fillId="2" borderId="18" xfId="16" applyNumberFormat="1" applyFont="1" applyFill="1" applyBorder="1"/>
    <xf numFmtId="3" fontId="10" fillId="2" borderId="0" xfId="16" applyNumberFormat="1" applyFont="1" applyFill="1" applyBorder="1" applyAlignment="1">
      <alignment horizontal="left" vertical="center"/>
    </xf>
    <xf numFmtId="0" fontId="23" fillId="2" borderId="0" xfId="16" applyFont="1" applyFill="1" applyBorder="1" applyAlignment="1"/>
    <xf numFmtId="0" fontId="26" fillId="2" borderId="0" xfId="16" applyFont="1" applyFill="1"/>
    <xf numFmtId="0" fontId="26" fillId="2" borderId="0" xfId="16" applyFont="1" applyFill="1" applyBorder="1"/>
    <xf numFmtId="0" fontId="23" fillId="2" borderId="0" xfId="16" applyFont="1" applyFill="1"/>
    <xf numFmtId="195" fontId="23" fillId="2" borderId="0" xfId="16" applyNumberFormat="1" applyFont="1" applyFill="1" applyAlignment="1"/>
    <xf numFmtId="195" fontId="10" fillId="2" borderId="0" xfId="16" applyNumberFormat="1" applyFont="1" applyFill="1" applyAlignment="1"/>
    <xf numFmtId="0" fontId="23" fillId="2" borderId="0" xfId="16" applyFont="1" applyFill="1" applyAlignment="1"/>
    <xf numFmtId="0" fontId="23" fillId="2" borderId="0" xfId="16" applyFont="1" applyFill="1" applyBorder="1"/>
    <xf numFmtId="0" fontId="19" fillId="2" borderId="0" xfId="0" applyFont="1" applyFill="1"/>
    <xf numFmtId="0" fontId="159" fillId="2" borderId="0" xfId="9127" applyFont="1" applyFill="1" applyBorder="1" applyAlignment="1" applyProtection="1"/>
    <xf numFmtId="164" fontId="158" fillId="2" borderId="0" xfId="16" applyNumberFormat="1" applyFont="1" applyFill="1"/>
    <xf numFmtId="0" fontId="23" fillId="2" borderId="0" xfId="16" applyFont="1" applyFill="1" applyAlignment="1">
      <alignment horizontal="right"/>
    </xf>
    <xf numFmtId="0" fontId="2" fillId="2" borderId="0" xfId="0" applyFont="1" applyFill="1"/>
    <xf numFmtId="0" fontId="180" fillId="0" borderId="0" xfId="10179"/>
    <xf numFmtId="0" fontId="23" fillId="0" borderId="0" xfId="10179" applyFont="1" applyFill="1"/>
    <xf numFmtId="0" fontId="10" fillId="0" borderId="0" xfId="10179" applyFont="1" applyFill="1"/>
    <xf numFmtId="0" fontId="10" fillId="0" borderId="0" xfId="10179" applyFont="1" applyFill="1" applyBorder="1" applyAlignment="1">
      <alignment horizontal="center" vertical="center"/>
    </xf>
    <xf numFmtId="0" fontId="10" fillId="0" borderId="1" xfId="10179" applyFont="1" applyFill="1" applyBorder="1" applyAlignment="1">
      <alignment horizontal="center" vertical="center"/>
    </xf>
    <xf numFmtId="0" fontId="10" fillId="0" borderId="0" xfId="10179" applyFont="1" applyFill="1" applyBorder="1"/>
    <xf numFmtId="0" fontId="10" fillId="0" borderId="1" xfId="10179" applyFont="1" applyFill="1" applyBorder="1"/>
    <xf numFmtId="0" fontId="23" fillId="0" borderId="0" xfId="10179" applyFont="1" applyFill="1" applyAlignment="1">
      <alignment horizontal="center" vertical="center"/>
    </xf>
    <xf numFmtId="0" fontId="10" fillId="0" borderId="2" xfId="10179" applyFont="1" applyFill="1" applyBorder="1" applyAlignment="1">
      <alignment horizontal="right" vertical="center"/>
    </xf>
    <xf numFmtId="0" fontId="10" fillId="0" borderId="1" xfId="10179" applyFont="1" applyFill="1" applyBorder="1" applyAlignment="1">
      <alignment horizontal="right" vertical="center" wrapText="1"/>
    </xf>
    <xf numFmtId="0" fontId="10" fillId="0" borderId="2" xfId="10179" applyFont="1" applyFill="1" applyBorder="1" applyAlignment="1">
      <alignment horizontal="right" vertical="center" wrapText="1"/>
    </xf>
    <xf numFmtId="165" fontId="0" fillId="0" borderId="0" xfId="0" applyNumberFormat="1"/>
    <xf numFmtId="3" fontId="0" fillId="0" borderId="0" xfId="0" applyNumberFormat="1" applyAlignment="1">
      <alignment wrapText="1"/>
    </xf>
    <xf numFmtId="3" fontId="78" fillId="12" borderId="0" xfId="27" applyNumberFormat="1" applyFont="1" applyFill="1" applyBorder="1" applyAlignment="1" applyProtection="1">
      <alignment horizontal="right"/>
      <protection hidden="1"/>
    </xf>
    <xf numFmtId="3" fontId="10" fillId="0" borderId="1" xfId="10209" applyNumberFormat="1" applyFont="1" applyFill="1" applyBorder="1" applyAlignment="1">
      <alignment horizontal="right" vertical="center" wrapText="1"/>
    </xf>
    <xf numFmtId="0" fontId="78" fillId="12" borderId="0" xfId="28" applyFont="1" applyFill="1" applyBorder="1" applyAlignment="1">
      <alignment vertical="center"/>
    </xf>
    <xf numFmtId="0" fontId="270" fillId="12" borderId="0" xfId="0" applyFont="1" applyFill="1" applyBorder="1"/>
    <xf numFmtId="0" fontId="75" fillId="12" borderId="0" xfId="0" applyFont="1" applyFill="1" applyBorder="1" applyAlignment="1">
      <alignment horizontal="left"/>
    </xf>
    <xf numFmtId="167" fontId="5" fillId="0" borderId="0" xfId="8" applyNumberFormat="1" applyFont="1"/>
    <xf numFmtId="0" fontId="5" fillId="0" borderId="0" xfId="0" applyFont="1"/>
    <xf numFmtId="0" fontId="183" fillId="0" borderId="0" xfId="7" applyFont="1"/>
    <xf numFmtId="0" fontId="20" fillId="0" borderId="0" xfId="0" applyFont="1"/>
    <xf numFmtId="0" fontId="51" fillId="12" borderId="0" xfId="28" applyFont="1" applyFill="1" applyBorder="1" applyAlignment="1">
      <alignment vertical="center"/>
    </xf>
    <xf numFmtId="170" fontId="50" fillId="12" borderId="0" xfId="28" applyNumberFormat="1" applyFont="1" applyFill="1" applyBorder="1" applyAlignment="1" applyProtection="1">
      <alignment horizontal="left" vertical="center"/>
    </xf>
    <xf numFmtId="0" fontId="51" fillId="12" borderId="0" xfId="10216" applyFont="1" applyFill="1" applyBorder="1"/>
    <xf numFmtId="0" fontId="50" fillId="12" borderId="0" xfId="28" applyFont="1" applyFill="1" applyBorder="1"/>
    <xf numFmtId="170" fontId="50" fillId="12" borderId="0" xfId="28" applyNumberFormat="1" applyFont="1" applyFill="1" applyBorder="1" applyAlignment="1" applyProtection="1">
      <alignment horizontal="left"/>
    </xf>
    <xf numFmtId="1" fontId="51" fillId="12" borderId="0" xfId="10215" applyNumberFormat="1" applyFont="1" applyFill="1" applyBorder="1"/>
    <xf numFmtId="0" fontId="91" fillId="12" borderId="0" xfId="9436" applyFont="1" applyFill="1" applyAlignment="1"/>
    <xf numFmtId="0" fontId="20" fillId="0" borderId="0" xfId="0" applyFont="1" applyAlignment="1">
      <alignment horizontal="center"/>
    </xf>
    <xf numFmtId="167" fontId="20" fillId="0" borderId="0" xfId="8" applyNumberFormat="1" applyFont="1"/>
    <xf numFmtId="0" fontId="272" fillId="0" borderId="0" xfId="7" applyFont="1"/>
    <xf numFmtId="0" fontId="5" fillId="0" borderId="0" xfId="0" applyFont="1" applyAlignment="1">
      <alignment horizontal="center"/>
    </xf>
    <xf numFmtId="0" fontId="271" fillId="0" borderId="3" xfId="0" applyFont="1" applyBorder="1" applyAlignment="1">
      <alignment horizontal="right"/>
    </xf>
    <xf numFmtId="0" fontId="271" fillId="0" borderId="0" xfId="0" applyFont="1" applyBorder="1" applyAlignment="1">
      <alignment horizontal="right"/>
    </xf>
    <xf numFmtId="167" fontId="271" fillId="0" borderId="3" xfId="8" applyNumberFormat="1" applyFont="1" applyBorder="1" applyAlignment="1">
      <alignment horizontal="right"/>
    </xf>
    <xf numFmtId="167" fontId="271" fillId="0" borderId="0" xfId="8" applyNumberFormat="1" applyFont="1" applyBorder="1" applyAlignment="1">
      <alignment horizontal="right"/>
    </xf>
    <xf numFmtId="167" fontId="271" fillId="0" borderId="18" xfId="8" applyNumberFormat="1" applyFont="1" applyBorder="1" applyAlignment="1">
      <alignment horizontal="right"/>
    </xf>
    <xf numFmtId="164" fontId="271" fillId="0" borderId="3" xfId="0" applyNumberFormat="1" applyFont="1" applyBorder="1" applyAlignment="1">
      <alignment horizontal="right"/>
    </xf>
    <xf numFmtId="164" fontId="271" fillId="0" borderId="0" xfId="0" applyNumberFormat="1" applyFont="1" applyBorder="1" applyAlignment="1">
      <alignment horizontal="right"/>
    </xf>
    <xf numFmtId="164" fontId="271" fillId="0" borderId="18" xfId="0" applyNumberFormat="1" applyFont="1" applyBorder="1" applyAlignment="1">
      <alignment horizontal="right"/>
    </xf>
    <xf numFmtId="0" fontId="5" fillId="0" borderId="6" xfId="0" applyFont="1" applyBorder="1"/>
    <xf numFmtId="0" fontId="5" fillId="0" borderId="1" xfId="0" applyFont="1" applyBorder="1"/>
    <xf numFmtId="0" fontId="5" fillId="0" borderId="1" xfId="0" applyFont="1" applyBorder="1" applyAlignment="1">
      <alignment horizontal="right"/>
    </xf>
    <xf numFmtId="0" fontId="5" fillId="0" borderId="1" xfId="0" applyFont="1" applyBorder="1" applyAlignment="1">
      <alignment horizontal="center"/>
    </xf>
    <xf numFmtId="167" fontId="5" fillId="0" borderId="6" xfId="8" applyNumberFormat="1" applyFont="1" applyBorder="1"/>
    <xf numFmtId="167" fontId="5" fillId="0" borderId="1" xfId="8" applyNumberFormat="1" applyFont="1" applyBorder="1"/>
    <xf numFmtId="167" fontId="5" fillId="0" borderId="38" xfId="8" applyNumberFormat="1" applyFont="1" applyBorder="1"/>
    <xf numFmtId="164" fontId="5" fillId="0" borderId="6" xfId="0" applyNumberFormat="1" applyFont="1" applyBorder="1"/>
    <xf numFmtId="164" fontId="5" fillId="0" borderId="1" xfId="0" applyNumberFormat="1" applyFont="1" applyBorder="1"/>
    <xf numFmtId="164" fontId="5" fillId="0" borderId="38" xfId="0" applyNumberFormat="1" applyFont="1" applyBorder="1"/>
    <xf numFmtId="0" fontId="5" fillId="0" borderId="0" xfId="0" applyFont="1" applyAlignment="1">
      <alignment horizontal="right"/>
    </xf>
    <xf numFmtId="164" fontId="5" fillId="0" borderId="0" xfId="0" applyNumberFormat="1" applyFont="1"/>
    <xf numFmtId="164" fontId="271" fillId="0" borderId="0" xfId="0" applyNumberFormat="1" applyFont="1" applyAlignment="1">
      <alignment horizontal="right"/>
    </xf>
    <xf numFmtId="0" fontId="91" fillId="12" borderId="0" xfId="9436" applyFont="1" applyFill="1" applyAlignment="1">
      <alignment wrapText="1"/>
    </xf>
    <xf numFmtId="164" fontId="9" fillId="0" borderId="0" xfId="0" applyNumberFormat="1" applyFont="1"/>
    <xf numFmtId="0" fontId="274" fillId="0" borderId="0" xfId="0" applyFont="1"/>
    <xf numFmtId="0" fontId="18" fillId="0" borderId="0" xfId="7"/>
    <xf numFmtId="0" fontId="41" fillId="0" borderId="0" xfId="7823" applyFont="1" applyBorder="1" applyAlignment="1">
      <alignment horizontal="center" vertical="center" wrapText="1"/>
    </xf>
    <xf numFmtId="0" fontId="180" fillId="0" borderId="0" xfId="7823" applyFont="1" applyBorder="1" applyAlignment="1">
      <alignment horizontal="center" vertical="center"/>
    </xf>
    <xf numFmtId="0" fontId="0" fillId="0" borderId="0" xfId="0" applyFill="1" applyBorder="1"/>
    <xf numFmtId="167" fontId="0" fillId="2" borderId="0" xfId="0" applyNumberFormat="1" applyFill="1" applyBorder="1"/>
    <xf numFmtId="1" fontId="0" fillId="2" borderId="18" xfId="0" applyNumberFormat="1" applyFill="1" applyBorder="1"/>
    <xf numFmtId="0" fontId="0" fillId="0" borderId="0" xfId="0"/>
    <xf numFmtId="167" fontId="15" fillId="2" borderId="0" xfId="10230" applyNumberFormat="1" applyFont="1" applyFill="1" applyBorder="1"/>
    <xf numFmtId="167" fontId="15" fillId="2" borderId="0" xfId="10230" applyNumberFormat="1" applyFont="1" applyFill="1"/>
    <xf numFmtId="0" fontId="0" fillId="2" borderId="0" xfId="0" applyFill="1"/>
    <xf numFmtId="1" fontId="0" fillId="2" borderId="0" xfId="0" applyNumberFormat="1" applyFill="1"/>
    <xf numFmtId="1" fontId="21" fillId="2" borderId="0" xfId="0" applyNumberFormat="1" applyFont="1" applyFill="1" applyAlignment="1">
      <alignment vertical="top"/>
    </xf>
    <xf numFmtId="1" fontId="0" fillId="2" borderId="0" xfId="0" applyNumberFormat="1" applyFill="1" applyAlignment="1">
      <alignment horizontal="center"/>
    </xf>
    <xf numFmtId="1" fontId="0" fillId="2" borderId="0" xfId="0" applyNumberFormat="1" applyFill="1" applyBorder="1"/>
    <xf numFmtId="1" fontId="0" fillId="2" borderId="23" xfId="0" applyNumberFormat="1" applyFill="1" applyBorder="1" applyAlignment="1">
      <alignment vertical="top" wrapText="1"/>
    </xf>
    <xf numFmtId="1" fontId="0" fillId="2" borderId="0" xfId="0" applyNumberFormat="1" applyFill="1" applyBorder="1" applyAlignment="1">
      <alignment vertical="top" wrapText="1"/>
    </xf>
    <xf numFmtId="0" fontId="12" fillId="2" borderId="90" xfId="0" applyFont="1" applyFill="1" applyBorder="1" applyAlignment="1">
      <alignment vertical="top"/>
    </xf>
    <xf numFmtId="169" fontId="0" fillId="0" borderId="0" xfId="0" applyNumberFormat="1"/>
    <xf numFmtId="167" fontId="182" fillId="0" borderId="31" xfId="8" applyNumberFormat="1" applyFont="1" applyBorder="1" applyAlignment="1">
      <alignment horizontal="right" vertical="top"/>
    </xf>
    <xf numFmtId="167" fontId="10" fillId="12" borderId="12" xfId="13" applyNumberFormat="1" applyFont="1" applyFill="1" applyBorder="1"/>
    <xf numFmtId="0" fontId="10" fillId="12" borderId="137" xfId="13" applyNumberFormat="1" applyFont="1" applyFill="1" applyBorder="1" applyAlignment="1">
      <alignment wrapText="1"/>
    </xf>
    <xf numFmtId="0" fontId="0" fillId="0" borderId="0" xfId="0"/>
    <xf numFmtId="0" fontId="0" fillId="0" borderId="0" xfId="0" applyAlignment="1"/>
    <xf numFmtId="0" fontId="0" fillId="0" borderId="0" xfId="0" applyAlignment="1">
      <alignment vertical="center"/>
    </xf>
    <xf numFmtId="0" fontId="0" fillId="0" borderId="0" xfId="0"/>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113" fillId="92" borderId="145" xfId="0" applyFont="1" applyFill="1" applyBorder="1" applyAlignment="1">
      <alignment horizontal="left" vertical="center" wrapText="1" indent="1"/>
    </xf>
    <xf numFmtId="0" fontId="15" fillId="0" borderId="0" xfId="4" applyFill="1" applyAlignment="1">
      <alignment vertical="top" wrapText="1"/>
    </xf>
    <xf numFmtId="0" fontId="1" fillId="0" borderId="0" xfId="0" applyFont="1" applyFill="1" applyAlignment="1">
      <alignment vertical="top"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ill="1" applyAlignment="1">
      <alignment horizontal="center"/>
    </xf>
    <xf numFmtId="0" fontId="9" fillId="0" borderId="0" xfId="0" applyFont="1" applyFill="1"/>
    <xf numFmtId="0" fontId="277" fillId="0" borderId="0" xfId="0" applyFont="1"/>
    <xf numFmtId="0" fontId="278" fillId="0" borderId="0" xfId="0" applyFont="1"/>
    <xf numFmtId="0" fontId="160" fillId="2" borderId="0" xfId="0" applyFont="1" applyFill="1"/>
    <xf numFmtId="0" fontId="22" fillId="0" borderId="0" xfId="0" applyFont="1" applyAlignment="1">
      <alignment horizontal="left" vertical="center"/>
    </xf>
    <xf numFmtId="0" fontId="22" fillId="0" borderId="0" xfId="10" applyFont="1"/>
    <xf numFmtId="0" fontId="0" fillId="0" borderId="0" xfId="0"/>
    <xf numFmtId="0" fontId="18" fillId="0" borderId="0" xfId="7"/>
    <xf numFmtId="0" fontId="0" fillId="0" borderId="0" xfId="0"/>
    <xf numFmtId="0" fontId="0" fillId="0" borderId="0" xfId="0" applyAlignment="1">
      <alignment horizontal="left"/>
    </xf>
    <xf numFmtId="0" fontId="0" fillId="0" borderId="0" xfId="0"/>
    <xf numFmtId="0" fontId="0" fillId="0" borderId="0" xfId="0" applyAlignment="1">
      <alignment horizontal="left" vertical="center"/>
    </xf>
    <xf numFmtId="0" fontId="0" fillId="0" borderId="0" xfId="0"/>
    <xf numFmtId="0" fontId="18" fillId="0" borderId="0" xfId="7"/>
    <xf numFmtId="0" fontId="0" fillId="0" borderId="0" xfId="0"/>
    <xf numFmtId="0" fontId="0" fillId="0" borderId="0" xfId="0" applyAlignment="1">
      <alignment horizontal="left"/>
    </xf>
    <xf numFmtId="196" fontId="0" fillId="0" borderId="0" xfId="0" applyNumberFormat="1"/>
    <xf numFmtId="0" fontId="280" fillId="92" borderId="145" xfId="0" applyFont="1" applyFill="1" applyBorder="1" applyAlignment="1">
      <alignment horizontal="left" vertical="center" wrapText="1" indent="1"/>
    </xf>
    <xf numFmtId="8" fontId="280" fillId="92" borderId="145" xfId="0" applyNumberFormat="1" applyFont="1" applyFill="1" applyBorder="1" applyAlignment="1">
      <alignment horizontal="left" vertical="center" wrapText="1" indent="1"/>
    </xf>
    <xf numFmtId="9" fontId="280" fillId="92" borderId="145" xfId="0" applyNumberFormat="1" applyFont="1" applyFill="1" applyBorder="1" applyAlignment="1">
      <alignment horizontal="left" vertical="center" wrapText="1" indent="1"/>
    </xf>
    <xf numFmtId="0" fontId="18" fillId="0" borderId="0" xfId="7"/>
    <xf numFmtId="0" fontId="0" fillId="0" borderId="0" xfId="0"/>
    <xf numFmtId="0" fontId="0" fillId="0" borderId="0" xfId="0"/>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1" xfId="0" applyFont="1" applyBorder="1" applyAlignment="1">
      <alignment horizontal="center" vertical="center" wrapText="1"/>
    </xf>
    <xf numFmtId="167" fontId="2" fillId="0" borderId="7" xfId="8" applyNumberFormat="1" applyFont="1" applyBorder="1" applyAlignment="1">
      <alignment horizontal="center" vertical="center" wrapText="1"/>
    </xf>
    <xf numFmtId="167" fontId="2" fillId="0" borderId="2" xfId="8" applyNumberFormat="1" applyFont="1" applyBorder="1" applyAlignment="1">
      <alignment horizontal="center" vertical="center" wrapText="1"/>
    </xf>
    <xf numFmtId="167" fontId="2" fillId="0" borderId="51" xfId="8" applyNumberFormat="1" applyFont="1" applyBorder="1" applyAlignment="1">
      <alignment horizontal="center" vertical="center" wrapText="1"/>
    </xf>
    <xf numFmtId="4" fontId="10" fillId="0" borderId="0" xfId="6707" applyNumberFormat="1" applyFont="1" applyFill="1" applyAlignment="1">
      <alignment horizontal="right" vertical="top"/>
    </xf>
    <xf numFmtId="0" fontId="10" fillId="0" borderId="0" xfId="6707" applyNumberFormat="1" applyFont="1" applyAlignment="1">
      <alignment horizontal="left" vertical="top"/>
    </xf>
    <xf numFmtId="166" fontId="281" fillId="0" borderId="0" xfId="10234" applyNumberFormat="1" applyFont="1" applyAlignment="1">
      <alignment horizontal="right" vertical="top"/>
    </xf>
    <xf numFmtId="4" fontId="281" fillId="0" borderId="0" xfId="10234" applyNumberFormat="1" applyFont="1" applyAlignment="1">
      <alignment horizontal="right" vertical="top"/>
    </xf>
    <xf numFmtId="166" fontId="281" fillId="0" borderId="0" xfId="10236" applyNumberFormat="1" applyFont="1" applyAlignment="1">
      <alignment horizontal="right" vertical="top"/>
    </xf>
    <xf numFmtId="4" fontId="281" fillId="0" borderId="0" xfId="10236" applyNumberFormat="1" applyFont="1" applyAlignment="1">
      <alignment horizontal="right" vertical="top"/>
    </xf>
    <xf numFmtId="3" fontId="51" fillId="12" borderId="0" xfId="10241" applyNumberFormat="1" applyFont="1" applyFill="1" applyBorder="1" applyAlignment="1" applyProtection="1">
      <alignment horizontal="right"/>
      <protection hidden="1"/>
    </xf>
    <xf numFmtId="0" fontId="271" fillId="0" borderId="165" xfId="0" applyFont="1" applyBorder="1" applyAlignment="1">
      <alignment horizontal="right"/>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0" fillId="1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1" fillId="2" borderId="0" xfId="10241" applyNumberFormat="1" applyFont="1" applyFill="1" applyBorder="1" applyAlignment="1" applyProtection="1">
      <alignment horizontal="right"/>
      <protection hidden="1"/>
    </xf>
    <xf numFmtId="3" fontId="50" fillId="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0"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0"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3" fontId="51" fillId="12" borderId="0" xfId="10241" applyNumberFormat="1" applyFont="1" applyFill="1" applyBorder="1" applyAlignment="1" applyProtection="1">
      <alignment horizontal="right"/>
      <protection hidden="1"/>
    </xf>
    <xf numFmtId="0" fontId="271" fillId="0" borderId="90" xfId="0" applyFont="1" applyBorder="1" applyAlignment="1">
      <alignment horizontal="right"/>
    </xf>
    <xf numFmtId="3" fontId="51" fillId="12" borderId="0" xfId="10241" applyNumberFormat="1" applyFont="1" applyFill="1" applyBorder="1" applyAlignment="1" applyProtection="1">
      <alignment horizontal="right"/>
      <protection hidden="1"/>
    </xf>
    <xf numFmtId="3" fontId="50" fillId="12" borderId="0" xfId="10241" applyNumberFormat="1" applyFont="1" applyFill="1" applyBorder="1" applyAlignment="1" applyProtection="1">
      <alignment horizontal="right"/>
      <protection hidden="1"/>
    </xf>
    <xf numFmtId="0" fontId="271" fillId="0" borderId="3" xfId="0" applyFont="1" applyBorder="1" applyAlignment="1">
      <alignment horizontal="right"/>
    </xf>
    <xf numFmtId="164" fontId="271" fillId="0" borderId="6" xfId="0" applyNumberFormat="1" applyFont="1" applyBorder="1"/>
    <xf numFmtId="164" fontId="271" fillId="0" borderId="1" xfId="0" applyNumberFormat="1" applyFont="1" applyBorder="1"/>
    <xf numFmtId="164" fontId="271" fillId="0" borderId="38" xfId="0" applyNumberFormat="1" applyFont="1" applyBorder="1"/>
    <xf numFmtId="3" fontId="271" fillId="0" borderId="38" xfId="0" applyNumberFormat="1" applyFont="1" applyBorder="1"/>
    <xf numFmtId="3" fontId="271" fillId="0" borderId="1" xfId="0" applyNumberFormat="1" applyFont="1" applyBorder="1"/>
    <xf numFmtId="0" fontId="271" fillId="0" borderId="0" xfId="0" applyFont="1" applyBorder="1" applyAlignment="1">
      <alignment horizontal="right"/>
    </xf>
    <xf numFmtId="0" fontId="271" fillId="0" borderId="3" xfId="0" applyFont="1" applyBorder="1" applyAlignment="1">
      <alignment horizontal="right"/>
    </xf>
    <xf numFmtId="0" fontId="271" fillId="0" borderId="52" xfId="0" applyFont="1" applyBorder="1" applyAlignment="1">
      <alignment horizontal="right"/>
    </xf>
    <xf numFmtId="0" fontId="271" fillId="0" borderId="0" xfId="0" applyFont="1" applyBorder="1" applyAlignment="1">
      <alignment horizontal="right"/>
    </xf>
    <xf numFmtId="3" fontId="282" fillId="0" borderId="3" xfId="0" applyNumberFormat="1" applyFont="1" applyBorder="1" applyAlignment="1">
      <alignment horizontal="right"/>
    </xf>
    <xf numFmtId="3" fontId="282" fillId="0" borderId="0" xfId="0" applyNumberFormat="1" applyFont="1" applyBorder="1" applyAlignment="1">
      <alignment horizontal="right"/>
    </xf>
    <xf numFmtId="164" fontId="282" fillId="0" borderId="3" xfId="0" applyNumberFormat="1" applyFont="1" applyBorder="1" applyAlignment="1">
      <alignment horizontal="right"/>
    </xf>
    <xf numFmtId="164" fontId="282" fillId="0" borderId="0" xfId="0" applyNumberFormat="1" applyFont="1" applyBorder="1" applyAlignment="1">
      <alignment horizontal="right"/>
    </xf>
    <xf numFmtId="3" fontId="282" fillId="0" borderId="18" xfId="0" applyNumberFormat="1" applyFont="1" applyBorder="1" applyAlignment="1">
      <alignment horizontal="right"/>
    </xf>
    <xf numFmtId="164" fontId="282" fillId="0" borderId="18" xfId="0" applyNumberFormat="1" applyFont="1" applyBorder="1" applyAlignment="1">
      <alignment horizontal="right"/>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6" fillId="12" borderId="0" xfId="80" applyNumberFormat="1" applyFont="1" applyFill="1" applyBorder="1" applyAlignment="1" applyProtection="1">
      <alignment horizontal="right" vertical="center"/>
      <protection hidden="1"/>
    </xf>
    <xf numFmtId="166" fontId="26" fillId="12" borderId="144" xfId="10241" applyNumberFormat="1" applyFont="1" applyFill="1" applyBorder="1" applyAlignment="1" applyProtection="1">
      <alignment horizontal="right"/>
      <protection hidden="1"/>
    </xf>
    <xf numFmtId="166" fontId="26"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144" xfId="10241" applyNumberFormat="1" applyFont="1" applyFill="1" applyBorder="1" applyAlignment="1" applyProtection="1">
      <alignment horizontal="right"/>
      <protection hidden="1"/>
    </xf>
    <xf numFmtId="166" fontId="27" fillId="12" borderId="0" xfId="80" applyNumberFormat="1" applyFont="1" applyFill="1" applyBorder="1" applyAlignment="1" applyProtection="1">
      <alignment horizontal="right" vertical="center"/>
      <protection hidden="1"/>
    </xf>
    <xf numFmtId="166" fontId="26"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6"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3" fontId="26"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164" fontId="26"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4" fontId="27" fillId="12" borderId="0" xfId="10286"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6" fillId="12" borderId="0" xfId="80" applyNumberFormat="1" applyFont="1" applyFill="1" applyBorder="1" applyAlignment="1" applyProtection="1">
      <alignment horizontal="right" vertical="center"/>
      <protection hidden="1"/>
    </xf>
    <xf numFmtId="166" fontId="26" fillId="12" borderId="0" xfId="80" applyNumberFormat="1" applyFont="1" applyFill="1" applyBorder="1" applyAlignment="1" applyProtection="1">
      <alignment horizontal="right" vertical="center"/>
      <protection hidden="1"/>
    </xf>
    <xf numFmtId="3" fontId="27" fillId="12" borderId="90" xfId="80" applyNumberFormat="1" applyFont="1" applyFill="1" applyBorder="1" applyAlignment="1" applyProtection="1">
      <alignment horizontal="right" vertical="center"/>
      <protection hidden="1"/>
    </xf>
    <xf numFmtId="166" fontId="27" fillId="12" borderId="9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66" fontId="270" fillId="0" borderId="0" xfId="10" applyNumberFormat="1" applyFont="1" applyFill="1" applyBorder="1" applyAlignment="1">
      <alignment horizontal="center"/>
    </xf>
    <xf numFmtId="0" fontId="267" fillId="0" borderId="0" xfId="10" applyFont="1"/>
    <xf numFmtId="0" fontId="283" fillId="0" borderId="0" xfId="10" applyFont="1" applyAlignment="1">
      <alignment horizontal="right"/>
    </xf>
    <xf numFmtId="166" fontId="270" fillId="0" borderId="0" xfId="10" applyNumberFormat="1" applyFont="1"/>
    <xf numFmtId="166" fontId="270" fillId="0" borderId="0" xfId="10" applyNumberFormat="1" applyFont="1" applyBorder="1"/>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170" fontId="270" fillId="0" borderId="0" xfId="10" applyNumberFormat="1" applyFont="1" applyFill="1" applyBorder="1" applyAlignment="1">
      <alignment horizontal="center"/>
    </xf>
    <xf numFmtId="0" fontId="270" fillId="0" borderId="0" xfId="10" applyFont="1"/>
    <xf numFmtId="0" fontId="270" fillId="0" borderId="0" xfId="10" applyFont="1" applyBorder="1"/>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0" fontId="27" fillId="12" borderId="0" xfId="28" applyFont="1" applyFill="1" applyBorder="1" applyAlignment="1" applyProtection="1">
      <alignment vertical="center"/>
      <protection hidden="1"/>
    </xf>
    <xf numFmtId="170" fontId="26" fillId="12" borderId="0" xfId="28" applyNumberFormat="1" applyFont="1" applyFill="1" applyBorder="1" applyAlignment="1" applyProtection="1">
      <alignment horizontal="left" vertical="center"/>
      <protection hidden="1"/>
    </xf>
    <xf numFmtId="170" fontId="26" fillId="12" borderId="0" xfId="28" applyNumberFormat="1" applyFont="1" applyFill="1" applyBorder="1" applyAlignment="1" applyProtection="1">
      <alignment horizontal="left"/>
      <protection hidden="1"/>
    </xf>
    <xf numFmtId="0" fontId="26" fillId="12" borderId="0" xfId="28" applyFont="1" applyFill="1" applyBorder="1" applyProtection="1">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6" fillId="12" borderId="0" xfId="80" applyNumberFormat="1" applyFont="1" applyFill="1" applyBorder="1" applyAlignment="1" applyProtection="1">
      <alignment horizontal="right" vertical="center"/>
      <protection hidden="1"/>
    </xf>
    <xf numFmtId="166" fontId="26"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3" fontId="27" fillId="12" borderId="0" xfId="80" applyNumberFormat="1" applyFont="1" applyFill="1" applyBorder="1" applyAlignment="1" applyProtection="1">
      <alignment horizontal="right" vertical="center"/>
      <protection hidden="1"/>
    </xf>
    <xf numFmtId="166" fontId="27" fillId="12" borderId="0" xfId="80" applyNumberFormat="1" applyFont="1" applyFill="1" applyBorder="1" applyAlignment="1" applyProtection="1">
      <alignment horizontal="right" vertical="center"/>
      <protection hidden="1"/>
    </xf>
    <xf numFmtId="0" fontId="0" fillId="0" borderId="0" xfId="0"/>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166" fontId="50"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0" fillId="0" borderId="0" xfId="28" applyNumberFormat="1" applyFont="1" applyAlignment="1" applyProtection="1">
      <alignment horizontal="right" vertical="center"/>
    </xf>
    <xf numFmtId="4" fontId="50"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4" fontId="51" fillId="0" borderId="0" xfId="28" applyNumberFormat="1" applyFont="1" applyAlignment="1" applyProtection="1">
      <alignment horizontal="right" vertical="center"/>
    </xf>
    <xf numFmtId="0" fontId="50" fillId="0" borderId="0" xfId="28" applyFont="1"/>
    <xf numFmtId="0" fontId="51" fillId="0" borderId="0" xfId="28" applyFont="1" applyAlignment="1">
      <alignment vertical="center"/>
    </xf>
    <xf numFmtId="170" fontId="51" fillId="0" borderId="0" xfId="28" applyNumberFormat="1" applyFont="1" applyAlignment="1" applyProtection="1">
      <alignment horizontal="left" vertical="center"/>
    </xf>
    <xf numFmtId="0" fontId="50" fillId="0" borderId="0" xfId="28" applyFont="1" applyAlignment="1">
      <alignment vertical="center"/>
    </xf>
    <xf numFmtId="0" fontId="50" fillId="12" borderId="0" xfId="28" applyFont="1" applyFill="1"/>
    <xf numFmtId="0" fontId="55" fillId="12" borderId="0" xfId="73" applyFont="1" applyFill="1" applyAlignment="1">
      <alignment horizontal="right" vertical="top"/>
    </xf>
    <xf numFmtId="0" fontId="80" fillId="0" borderId="0" xfId="9127" applyFont="1" applyAlignment="1" applyProtection="1">
      <alignment horizontal="left" vertical="center"/>
    </xf>
    <xf numFmtId="0" fontId="50" fillId="0" borderId="0" xfId="10" applyFont="1" applyAlignment="1">
      <alignment horizontal="left" vertical="center" wrapText="1"/>
    </xf>
    <xf numFmtId="0" fontId="27" fillId="0" borderId="0" xfId="10" applyFont="1" applyAlignment="1"/>
    <xf numFmtId="0" fontId="51" fillId="0" borderId="0" xfId="10" applyFont="1" applyAlignment="1">
      <alignment horizontal="center"/>
    </xf>
    <xf numFmtId="0" fontId="50" fillId="0" borderId="0" xfId="10" applyFont="1" applyAlignment="1">
      <alignment horizontal="center"/>
    </xf>
    <xf numFmtId="0" fontId="50" fillId="0" borderId="0" xfId="10" applyFont="1"/>
    <xf numFmtId="170" fontId="50" fillId="0" borderId="0" xfId="28" applyNumberFormat="1" applyFont="1" applyAlignment="1" applyProtection="1">
      <alignment horizontal="left"/>
    </xf>
    <xf numFmtId="166" fontId="50" fillId="0" borderId="0" xfId="28" applyNumberFormat="1" applyFont="1" applyAlignment="1" applyProtection="1">
      <alignment horizontal="right" vertical="center"/>
    </xf>
    <xf numFmtId="170" fontId="50" fillId="0" borderId="0" xfId="28" applyNumberFormat="1" applyFont="1" applyBorder="1" applyAlignment="1" applyProtection="1">
      <alignment horizontal="left"/>
    </xf>
    <xf numFmtId="0" fontId="50" fillId="0" borderId="0" xfId="10" applyFont="1" applyAlignment="1">
      <alignment horizontal="left" vertical="center"/>
    </xf>
    <xf numFmtId="0" fontId="26" fillId="0" borderId="0" xfId="10" applyFont="1"/>
    <xf numFmtId="0" fontId="27" fillId="0" borderId="0" xfId="10" applyFont="1" applyAlignment="1">
      <alignment horizontal="left"/>
    </xf>
    <xf numFmtId="0" fontId="27" fillId="0" borderId="0" xfId="10" applyFont="1" applyFill="1" applyAlignment="1"/>
    <xf numFmtId="0" fontId="50" fillId="0" borderId="48" xfId="10" applyFont="1" applyBorder="1"/>
    <xf numFmtId="0" fontId="50" fillId="0" borderId="1" xfId="10" applyFont="1" applyBorder="1" applyAlignment="1">
      <alignment horizontal="center" vertical="center" wrapText="1"/>
    </xf>
    <xf numFmtId="0" fontId="50" fillId="0" borderId="1" xfId="10" applyFont="1" applyFill="1" applyBorder="1" applyAlignment="1">
      <alignment horizontal="center" vertical="center" wrapText="1"/>
    </xf>
    <xf numFmtId="0" fontId="50" fillId="0" borderId="0" xfId="10" applyNumberFormat="1" applyFont="1" applyBorder="1" applyAlignment="1">
      <alignment horizontal="left" indent="2"/>
    </xf>
    <xf numFmtId="166" fontId="50" fillId="0" borderId="0" xfId="10" applyNumberFormat="1" applyFont="1" applyFill="1" applyBorder="1" applyAlignment="1">
      <alignment horizontal="center"/>
    </xf>
    <xf numFmtId="0" fontId="56" fillId="0" borderId="0" xfId="10" applyFont="1" applyBorder="1"/>
    <xf numFmtId="166" fontId="56" fillId="0" borderId="0" xfId="10" applyNumberFormat="1" applyFont="1" applyBorder="1"/>
    <xf numFmtId="0" fontId="56" fillId="0" borderId="0" xfId="10" applyFont="1"/>
    <xf numFmtId="166" fontId="56" fillId="0" borderId="0" xfId="10" applyNumberFormat="1" applyFont="1"/>
    <xf numFmtId="3" fontId="51" fillId="0" borderId="0" xfId="28" applyNumberFormat="1" applyFont="1" applyAlignment="1" applyProtection="1">
      <alignment horizontal="right" vertical="center"/>
    </xf>
    <xf numFmtId="166" fontId="51" fillId="0" borderId="0" xfId="28" applyNumberFormat="1" applyFont="1" applyAlignment="1" applyProtection="1">
      <alignment horizontal="right" vertical="center"/>
    </xf>
    <xf numFmtId="3" fontId="50" fillId="0" borderId="0" xfId="28" applyNumberFormat="1" applyFont="1" applyAlignment="1" applyProtection="1">
      <alignment horizontal="right" vertical="center"/>
    </xf>
    <xf numFmtId="0" fontId="50" fillId="0" borderId="0" xfId="10" applyFont="1" applyFill="1" applyAlignment="1">
      <alignment vertical="center"/>
    </xf>
    <xf numFmtId="0" fontId="10" fillId="0" borderId="0" xfId="10" applyFont="1" applyAlignment="1">
      <alignment horizontal="left" vertical="center"/>
    </xf>
    <xf numFmtId="164" fontId="50" fillId="0" borderId="0" xfId="28" applyNumberFormat="1" applyFont="1" applyAlignment="1">
      <alignment horizontal="left" vertical="center"/>
    </xf>
    <xf numFmtId="164" fontId="77" fillId="0" borderId="0" xfId="28" applyNumberFormat="1" applyFont="1" applyAlignment="1">
      <alignment horizontal="left" vertical="center"/>
    </xf>
    <xf numFmtId="3" fontId="50" fillId="0" borderId="0" xfId="10" applyNumberFormat="1" applyFont="1" applyAlignment="1">
      <alignment horizontal="left" vertical="center"/>
    </xf>
    <xf numFmtId="0" fontId="50" fillId="0" borderId="48" xfId="10" applyFont="1" applyBorder="1" applyAlignment="1">
      <alignment horizontal="center" vertical="center" wrapText="1"/>
    </xf>
    <xf numFmtId="0" fontId="50" fillId="0" borderId="1" xfId="10" applyFont="1" applyBorder="1"/>
    <xf numFmtId="170" fontId="50" fillId="0" borderId="0" xfId="10" applyNumberFormat="1" applyFont="1" applyFill="1" applyBorder="1" applyAlignment="1">
      <alignment horizontal="center"/>
    </xf>
    <xf numFmtId="0" fontId="50" fillId="0" borderId="0" xfId="67" applyFont="1" applyAlignment="1">
      <alignment horizontal="left" vertical="center"/>
    </xf>
    <xf numFmtId="0" fontId="50" fillId="0" borderId="0" xfId="28" applyFont="1" applyAlignment="1">
      <alignment horizontal="left" vertical="center"/>
    </xf>
    <xf numFmtId="0" fontId="50" fillId="0" borderId="0" xfId="67" applyFont="1" applyAlignment="1">
      <alignment horizontal="left" vertical="center" wrapText="1"/>
    </xf>
    <xf numFmtId="0" fontId="26" fillId="0" borderId="0" xfId="10" applyFont="1" applyAlignment="1">
      <alignment horizontal="right"/>
    </xf>
    <xf numFmtId="0" fontId="38" fillId="0" borderId="0" xfId="10360"/>
    <xf numFmtId="0" fontId="26" fillId="12" borderId="144" xfId="10" applyFont="1" applyFill="1" applyBorder="1" applyProtection="1">
      <protection hidden="1"/>
    </xf>
    <xf numFmtId="0" fontId="31" fillId="0" borderId="144" xfId="9127" applyFont="1" applyBorder="1" applyAlignment="1" applyProtection="1">
      <alignment horizontal="left" vertical="center"/>
    </xf>
    <xf numFmtId="0" fontId="26" fillId="0" borderId="144" xfId="10" applyFont="1" applyBorder="1" applyAlignment="1" applyProtection="1">
      <alignment horizontal="left" vertical="center"/>
    </xf>
    <xf numFmtId="3" fontId="26" fillId="12" borderId="144" xfId="10" applyNumberFormat="1" applyFont="1" applyFill="1" applyBorder="1" applyProtection="1">
      <protection hidden="1"/>
    </xf>
    <xf numFmtId="44" fontId="26" fillId="12" borderId="0" xfId="10361" applyFont="1" applyFill="1" applyBorder="1" applyAlignment="1" applyProtection="1">
      <protection hidden="1"/>
    </xf>
    <xf numFmtId="3" fontId="26" fillId="12" borderId="0" xfId="10" applyNumberFormat="1" applyFont="1" applyFill="1" applyAlignment="1" applyProtection="1">
      <protection hidden="1"/>
    </xf>
    <xf numFmtId="0" fontId="26" fillId="0" borderId="0" xfId="10" applyFont="1" applyAlignment="1" applyProtection="1">
      <alignment horizontal="left" vertical="center"/>
    </xf>
    <xf numFmtId="0" fontId="26" fillId="92" borderId="0" xfId="5440" applyFont="1" applyFill="1" applyBorder="1" applyAlignment="1">
      <alignment horizontal="left" vertical="center" wrapText="1"/>
    </xf>
    <xf numFmtId="9" fontId="0" fillId="0" borderId="0" xfId="24" applyFont="1"/>
    <xf numFmtId="166" fontId="50" fillId="0" borderId="0" xfId="10" applyNumberFormat="1" applyFont="1"/>
    <xf numFmtId="166" fontId="10" fillId="0" borderId="0" xfId="7135" applyNumberFormat="1" applyFont="1"/>
    <xf numFmtId="0" fontId="38" fillId="0" borderId="0" xfId="10364"/>
    <xf numFmtId="1" fontId="27" fillId="12" borderId="0" xfId="10363" applyNumberFormat="1" applyFont="1" applyFill="1" applyBorder="1" applyProtection="1">
      <protection hidden="1"/>
    </xf>
    <xf numFmtId="0" fontId="163" fillId="12" borderId="0" xfId="10" applyFont="1" applyFill="1" applyAlignment="1" applyProtection="1">
      <alignment horizontal="right"/>
      <protection hidden="1"/>
    </xf>
    <xf numFmtId="0" fontId="26" fillId="0" borderId="144" xfId="10" applyFont="1" applyBorder="1" applyAlignment="1" applyProtection="1">
      <alignment horizontal="left" vertical="center"/>
    </xf>
    <xf numFmtId="3" fontId="27" fillId="12" borderId="0" xfId="10" applyNumberFormat="1" applyFont="1" applyFill="1" applyBorder="1" applyProtection="1">
      <protection hidden="1"/>
    </xf>
    <xf numFmtId="0" fontId="26" fillId="0" borderId="0" xfId="10" applyFont="1" applyAlignment="1">
      <alignment vertical="center" wrapText="1"/>
    </xf>
    <xf numFmtId="0" fontId="26" fillId="2" borderId="0" xfId="10" applyFont="1" applyFill="1" applyAlignment="1" applyProtection="1">
      <alignment vertical="center"/>
      <protection hidden="1"/>
    </xf>
    <xf numFmtId="0" fontId="26" fillId="2" borderId="0" xfId="10" applyFont="1" applyFill="1" applyProtection="1">
      <protection hidden="1"/>
    </xf>
    <xf numFmtId="0" fontId="26" fillId="0" borderId="0" xfId="10" applyFont="1" applyAlignment="1" applyProtection="1">
      <alignment horizontal="left" vertical="center"/>
    </xf>
    <xf numFmtId="0" fontId="26" fillId="0" borderId="201" xfId="10" applyFont="1" applyBorder="1" applyAlignment="1" applyProtection="1">
      <alignment horizontal="left" vertical="center" wrapText="1"/>
    </xf>
    <xf numFmtId="0" fontId="26" fillId="0" borderId="201" xfId="10" applyFont="1" applyFill="1" applyBorder="1" applyAlignment="1">
      <alignment horizontal="left" vertical="center" wrapText="1"/>
    </xf>
    <xf numFmtId="0" fontId="26" fillId="0" borderId="204" xfId="10" applyFont="1" applyFill="1" applyBorder="1" applyAlignment="1">
      <alignment horizontal="left" vertical="center" wrapText="1"/>
    </xf>
    <xf numFmtId="0" fontId="26" fillId="0" borderId="0" xfId="10" applyFont="1" applyFill="1" applyAlignment="1">
      <alignment horizontal="left" vertical="center" wrapText="1"/>
    </xf>
    <xf numFmtId="3" fontId="26" fillId="2" borderId="0" xfId="10" applyNumberFormat="1" applyFont="1" applyFill="1" applyAlignment="1" applyProtection="1">
      <alignment horizontal="left" vertical="top" wrapText="1"/>
      <protection hidden="1"/>
    </xf>
    <xf numFmtId="0" fontId="26" fillId="12" borderId="0" xfId="10" applyFont="1" applyFill="1" applyAlignment="1" applyProtection="1">
      <alignment horizontal="left" vertical="center"/>
      <protection hidden="1"/>
    </xf>
    <xf numFmtId="3" fontId="26" fillId="2" borderId="0" xfId="10" applyNumberFormat="1" applyFont="1" applyFill="1" applyAlignment="1" applyProtection="1">
      <alignment horizontal="left" vertical="center" wrapText="1"/>
      <protection hidden="1"/>
    </xf>
    <xf numFmtId="3" fontId="26" fillId="12" borderId="0" xfId="10" applyNumberFormat="1" applyFont="1" applyFill="1" applyAlignment="1" applyProtection="1">
      <alignment horizontal="left" vertical="center" wrapText="1"/>
      <protection hidden="1"/>
    </xf>
    <xf numFmtId="3" fontId="26" fillId="12" borderId="203" xfId="10" applyNumberFormat="1" applyFont="1" applyFill="1" applyBorder="1" applyAlignment="1" applyProtection="1">
      <alignment horizontal="left" vertical="center"/>
      <protection hidden="1"/>
    </xf>
    <xf numFmtId="0" fontId="38" fillId="0" borderId="0" xfId="10365"/>
    <xf numFmtId="0" fontId="26" fillId="0" borderId="144" xfId="10" applyFont="1" applyBorder="1" applyAlignment="1" applyProtection="1">
      <alignment horizontal="left" vertical="center"/>
    </xf>
    <xf numFmtId="3" fontId="26" fillId="12" borderId="144" xfId="10" applyNumberFormat="1" applyFont="1" applyFill="1" applyBorder="1" applyProtection="1">
      <protection hidden="1"/>
    </xf>
    <xf numFmtId="3" fontId="26" fillId="12" borderId="0" xfId="17" applyNumberFormat="1" applyFont="1" applyFill="1" applyAlignment="1" applyProtection="1">
      <alignment wrapText="1"/>
      <protection hidden="1"/>
    </xf>
    <xf numFmtId="0" fontId="26" fillId="0" borderId="0" xfId="10" applyFont="1" applyAlignment="1" applyProtection="1">
      <alignment horizontal="left" vertical="center"/>
    </xf>
    <xf numFmtId="0" fontId="26" fillId="0" borderId="201" xfId="10" applyFont="1" applyBorder="1" applyAlignment="1" applyProtection="1">
      <alignment horizontal="left" vertical="center" wrapText="1"/>
    </xf>
    <xf numFmtId="3" fontId="26" fillId="12" borderId="0" xfId="17" applyNumberFormat="1" applyFont="1" applyFill="1" applyAlignment="1" applyProtection="1">
      <alignment horizontal="left" vertical="top" wrapText="1"/>
      <protection hidden="1"/>
    </xf>
    <xf numFmtId="0" fontId="26" fillId="0" borderId="201" xfId="10" applyFont="1" applyFill="1" applyBorder="1" applyAlignment="1">
      <alignment horizontal="left" vertical="center" wrapText="1"/>
    </xf>
    <xf numFmtId="0" fontId="26" fillId="0" borderId="202" xfId="10" applyFont="1" applyBorder="1" applyAlignment="1" applyProtection="1">
      <alignment horizontal="left" vertical="center" wrapText="1"/>
    </xf>
    <xf numFmtId="0" fontId="26" fillId="0" borderId="204" xfId="10" applyFont="1" applyFill="1" applyBorder="1" applyAlignment="1">
      <alignment horizontal="left" vertical="center" wrapText="1"/>
    </xf>
    <xf numFmtId="0" fontId="26" fillId="0" borderId="0" xfId="10" applyFont="1" applyFill="1" applyAlignment="1">
      <alignment horizontal="left" vertical="center" wrapText="1"/>
    </xf>
    <xf numFmtId="3" fontId="26" fillId="12" borderId="0" xfId="10" applyNumberFormat="1" applyFont="1" applyFill="1" applyAlignment="1" applyProtection="1">
      <alignment horizontal="left" vertical="center" wrapText="1"/>
      <protection hidden="1"/>
    </xf>
    <xf numFmtId="3" fontId="26" fillId="12" borderId="0" xfId="17" applyNumberFormat="1" applyFont="1" applyFill="1" applyAlignment="1" applyProtection="1">
      <alignment horizontal="left" vertical="center"/>
      <protection hidden="1"/>
    </xf>
    <xf numFmtId="3" fontId="26" fillId="12" borderId="0" xfId="17" applyNumberFormat="1" applyFont="1" applyFill="1" applyAlignment="1" applyProtection="1">
      <alignment horizontal="left" vertical="center" wrapText="1"/>
      <protection hidden="1"/>
    </xf>
    <xf numFmtId="3" fontId="26" fillId="12" borderId="0" xfId="10" applyNumberFormat="1" applyFont="1" applyFill="1" applyAlignment="1" applyProtection="1">
      <alignment horizontal="left" vertical="center"/>
      <protection hidden="1"/>
    </xf>
    <xf numFmtId="1" fontId="26" fillId="12" borderId="48" xfId="10" applyNumberFormat="1" applyFont="1" applyFill="1" applyBorder="1" applyAlignment="1" applyProtection="1">
      <alignment horizontal="center" vertical="center" wrapText="1"/>
      <protection hidden="1"/>
    </xf>
    <xf numFmtId="0" fontId="26" fillId="12" borderId="0" xfId="10" applyFont="1" applyFill="1" applyProtection="1">
      <protection hidden="1"/>
    </xf>
    <xf numFmtId="166" fontId="27" fillId="12" borderId="0" xfId="80" applyNumberFormat="1" applyFont="1" applyFill="1" applyBorder="1" applyAlignment="1" applyProtection="1">
      <alignment horizontal="right" vertical="center"/>
      <protection hidden="1"/>
    </xf>
    <xf numFmtId="166" fontId="26" fillId="12" borderId="0" xfId="80" applyNumberFormat="1" applyFont="1" applyFill="1" applyBorder="1" applyAlignment="1" applyProtection="1">
      <alignment horizontal="right" vertical="center"/>
      <protection hidden="1"/>
    </xf>
    <xf numFmtId="0" fontId="26" fillId="12" borderId="0" xfId="10" applyFont="1" applyFill="1" applyBorder="1" applyProtection="1">
      <protection hidden="1"/>
    </xf>
    <xf numFmtId="0" fontId="163" fillId="12" borderId="0" xfId="10" applyFont="1" applyFill="1" applyAlignment="1" applyProtection="1">
      <alignment horizontal="right"/>
      <protection hidden="1"/>
    </xf>
    <xf numFmtId="44" fontId="26" fillId="12" borderId="0" xfId="10361" applyFont="1" applyFill="1" applyBorder="1" applyAlignment="1" applyProtection="1">
      <protection hidden="1"/>
    </xf>
    <xf numFmtId="0" fontId="27" fillId="0" borderId="0" xfId="10" applyFont="1"/>
    <xf numFmtId="3" fontId="26" fillId="12" borderId="0" xfId="10" applyNumberFormat="1" applyFont="1" applyFill="1" applyProtection="1">
      <protection hidden="1"/>
    </xf>
    <xf numFmtId="3" fontId="26" fillId="2" borderId="0" xfId="10" applyNumberFormat="1" applyFont="1" applyFill="1" applyAlignment="1" applyProtection="1">
      <alignment wrapText="1"/>
      <protection hidden="1"/>
    </xf>
    <xf numFmtId="3" fontId="26" fillId="12" borderId="0" xfId="10" applyNumberFormat="1" applyFont="1" applyFill="1" applyAlignment="1" applyProtection="1">
      <alignment horizontal="left"/>
      <protection hidden="1"/>
    </xf>
    <xf numFmtId="0" fontId="26" fillId="12" borderId="1" xfId="10" applyFont="1" applyFill="1" applyBorder="1" applyAlignment="1" applyProtection="1">
      <alignment horizontal="center" vertical="center" wrapText="1"/>
      <protection hidden="1"/>
    </xf>
    <xf numFmtId="0" fontId="81" fillId="2" borderId="0" xfId="10" applyFont="1" applyFill="1"/>
    <xf numFmtId="0" fontId="10" fillId="0" borderId="0" xfId="10"/>
    <xf numFmtId="0" fontId="26" fillId="0" borderId="0" xfId="10" applyFont="1" applyAlignment="1" applyProtection="1">
      <alignment horizontal="left" vertical="center"/>
    </xf>
    <xf numFmtId="3" fontId="25" fillId="12" borderId="0" xfId="9127" applyNumberFormat="1" applyFill="1" applyAlignment="1" applyProtection="1">
      <alignment horizontal="left"/>
      <protection hidden="1"/>
    </xf>
    <xf numFmtId="0" fontId="26" fillId="0" borderId="0" xfId="10" applyFont="1" applyFill="1" applyAlignment="1">
      <alignment horizontal="left" vertical="center" wrapText="1"/>
    </xf>
    <xf numFmtId="3" fontId="26" fillId="2" borderId="0" xfId="10" applyNumberFormat="1" applyFont="1" applyFill="1" applyAlignment="1" applyProtection="1">
      <alignment horizontal="left" vertical="center" wrapText="1"/>
      <protection hidden="1"/>
    </xf>
    <xf numFmtId="3" fontId="26" fillId="12" borderId="0" xfId="10" applyNumberFormat="1" applyFont="1" applyFill="1" applyAlignment="1" applyProtection="1">
      <alignment horizontal="left" vertical="center" wrapText="1"/>
      <protection hidden="1"/>
    </xf>
    <xf numFmtId="3" fontId="26" fillId="12" borderId="0" xfId="10" applyNumberFormat="1" applyFont="1" applyFill="1" applyAlignment="1" applyProtection="1">
      <alignment horizontal="left" vertical="center"/>
      <protection hidden="1"/>
    </xf>
    <xf numFmtId="0" fontId="26" fillId="12" borderId="0" xfId="10" applyFont="1" applyFill="1" applyBorder="1" applyAlignment="1" applyProtection="1">
      <alignment horizontal="left" vertical="center" wrapText="1"/>
      <protection hidden="1"/>
    </xf>
    <xf numFmtId="0" fontId="26" fillId="0" borderId="0" xfId="10" applyFont="1" applyAlignment="1" applyProtection="1">
      <alignment horizontal="left" vertical="center" wrapText="1"/>
    </xf>
    <xf numFmtId="0" fontId="26" fillId="0" borderId="0" xfId="10" applyFont="1" applyFill="1" applyBorder="1" applyAlignment="1">
      <alignment horizontal="left" vertical="center" wrapText="1"/>
    </xf>
    <xf numFmtId="0" fontId="25" fillId="0" borderId="0" xfId="9127" applyAlignment="1" applyProtection="1">
      <alignment horizontal="left" vertical="center"/>
    </xf>
    <xf numFmtId="0" fontId="26" fillId="12" borderId="0" xfId="10" applyFont="1" applyFill="1" applyAlignment="1" applyProtection="1">
      <alignment horizontal="left" wrapText="1"/>
      <protection hidden="1"/>
    </xf>
    <xf numFmtId="0" fontId="0" fillId="0" borderId="0" xfId="0" applyAlignment="1">
      <alignment wrapText="1"/>
    </xf>
    <xf numFmtId="0" fontId="0" fillId="0" borderId="0" xfId="0" applyFill="1"/>
    <xf numFmtId="0" fontId="0" fillId="0" borderId="0" xfId="0"/>
    <xf numFmtId="0" fontId="0" fillId="0" borderId="0" xfId="0"/>
    <xf numFmtId="0" fontId="184" fillId="0" borderId="156" xfId="0" applyFont="1" applyFill="1" applyBorder="1" applyAlignment="1">
      <alignment vertical="center" wrapText="1"/>
    </xf>
    <xf numFmtId="1" fontId="184" fillId="0" borderId="156" xfId="0" applyNumberFormat="1" applyFont="1" applyFill="1" applyBorder="1" applyAlignment="1">
      <alignment vertical="center" wrapText="1"/>
    </xf>
    <xf numFmtId="0" fontId="0" fillId="0" borderId="157" xfId="0" applyNumberFormat="1" applyFill="1" applyBorder="1"/>
    <xf numFmtId="0" fontId="0" fillId="0" borderId="158" xfId="0" applyNumberFormat="1" applyFill="1" applyBorder="1"/>
    <xf numFmtId="0" fontId="0" fillId="0" borderId="173" xfId="0" applyNumberFormat="1" applyFill="1" applyBorder="1"/>
    <xf numFmtId="0" fontId="0" fillId="0" borderId="1" xfId="0" applyNumberFormat="1" applyFill="1" applyBorder="1"/>
    <xf numFmtId="0" fontId="0" fillId="0" borderId="38" xfId="0" applyNumberFormat="1" applyFill="1" applyBorder="1"/>
    <xf numFmtId="0" fontId="0" fillId="0" borderId="160" xfId="0" applyNumberFormat="1" applyFill="1" applyBorder="1"/>
    <xf numFmtId="0" fontId="0" fillId="0" borderId="161" xfId="0" applyNumberFormat="1" applyFill="1" applyBorder="1"/>
    <xf numFmtId="0" fontId="0" fillId="0" borderId="2" xfId="0" applyNumberFormat="1" applyFill="1" applyBorder="1"/>
    <xf numFmtId="0" fontId="0" fillId="0" borderId="51" xfId="0" applyNumberFormat="1" applyFill="1" applyBorder="1"/>
    <xf numFmtId="0" fontId="0" fillId="0" borderId="163" xfId="0" applyNumberFormat="1" applyFill="1" applyBorder="1"/>
    <xf numFmtId="0" fontId="0" fillId="0" borderId="164" xfId="0" applyNumberFormat="1" applyFill="1" applyBorder="1"/>
    <xf numFmtId="0" fontId="0" fillId="0" borderId="90" xfId="0" applyNumberFormat="1" applyFill="1" applyBorder="1"/>
    <xf numFmtId="0" fontId="0" fillId="0" borderId="165" xfId="0" applyNumberFormat="1" applyFill="1" applyBorder="1"/>
    <xf numFmtId="0" fontId="9" fillId="0" borderId="163" xfId="0" applyNumberFormat="1" applyFont="1" applyFill="1" applyBorder="1"/>
    <xf numFmtId="0" fontId="0" fillId="0" borderId="153" xfId="0" applyNumberFormat="1" applyFill="1" applyBorder="1"/>
    <xf numFmtId="1" fontId="0" fillId="0" borderId="153" xfId="0" applyNumberFormat="1" applyFill="1" applyBorder="1"/>
    <xf numFmtId="0" fontId="9" fillId="0" borderId="153" xfId="0" applyNumberFormat="1" applyFont="1" applyFill="1" applyBorder="1"/>
    <xf numFmtId="0" fontId="0" fillId="0" borderId="0" xfId="0" applyNumberFormat="1" applyFill="1"/>
    <xf numFmtId="0" fontId="21" fillId="0" borderId="153" xfId="0" applyNumberFormat="1" applyFont="1" applyFill="1" applyBorder="1" applyAlignment="1">
      <alignment horizontal="center" wrapText="1"/>
    </xf>
    <xf numFmtId="0" fontId="21" fillId="0" borderId="154" xfId="0" applyNumberFormat="1" applyFont="1" applyFill="1" applyBorder="1" applyAlignment="1">
      <alignment horizontal="center" wrapText="1"/>
    </xf>
    <xf numFmtId="0" fontId="21" fillId="0" borderId="177" xfId="0" applyNumberFormat="1" applyFont="1" applyFill="1" applyBorder="1" applyAlignment="1">
      <alignment horizontal="center" wrapText="1"/>
    </xf>
    <xf numFmtId="0" fontId="21" fillId="0" borderId="205" xfId="0" applyNumberFormat="1" applyFont="1" applyFill="1" applyBorder="1" applyAlignment="1">
      <alignment horizontal="center" wrapText="1"/>
    </xf>
    <xf numFmtId="0" fontId="21" fillId="0" borderId="76"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21" fillId="0" borderId="107" xfId="0" applyNumberFormat="1" applyFont="1" applyFill="1" applyBorder="1" applyAlignment="1">
      <alignment horizontal="center" wrapText="1"/>
    </xf>
    <xf numFmtId="0" fontId="0" fillId="0" borderId="6" xfId="0" applyNumberFormat="1" applyFill="1" applyBorder="1"/>
    <xf numFmtId="0" fontId="0" fillId="0" borderId="7" xfId="0" applyNumberFormat="1" applyFill="1" applyBorder="1"/>
    <xf numFmtId="0" fontId="0" fillId="0" borderId="52" xfId="0" applyNumberFormat="1" applyFill="1" applyBorder="1"/>
    <xf numFmtId="0" fontId="0" fillId="0" borderId="108" xfId="0" applyNumberFormat="1" applyFill="1" applyBorder="1"/>
    <xf numFmtId="0" fontId="21" fillId="0" borderId="166" xfId="0" applyNumberFormat="1" applyFont="1" applyFill="1" applyBorder="1" applyAlignment="1">
      <alignment horizontal="center" wrapText="1"/>
    </xf>
    <xf numFmtId="0" fontId="21" fillId="0" borderId="167" xfId="0" applyNumberFormat="1" applyFont="1" applyFill="1" applyBorder="1" applyAlignment="1">
      <alignment horizontal="center" wrapText="1"/>
    </xf>
    <xf numFmtId="0" fontId="0" fillId="0" borderId="79" xfId="0" applyNumberFormat="1" applyFont="1" applyFill="1" applyBorder="1"/>
    <xf numFmtId="1" fontId="0" fillId="0" borderId="54" xfId="0" applyNumberFormat="1" applyFont="1" applyFill="1" applyBorder="1"/>
    <xf numFmtId="0" fontId="0" fillId="0" borderId="54" xfId="0" applyNumberFormat="1" applyFont="1" applyFill="1" applyBorder="1"/>
    <xf numFmtId="0" fontId="0" fillId="0" borderId="169" xfId="0" applyNumberFormat="1" applyFill="1" applyBorder="1"/>
    <xf numFmtId="0" fontId="0" fillId="0" borderId="171" xfId="0" applyNumberFormat="1" applyFill="1" applyBorder="1"/>
    <xf numFmtId="0" fontId="0" fillId="0" borderId="84" xfId="0" applyNumberFormat="1" applyFont="1" applyFill="1" applyBorder="1"/>
    <xf numFmtId="0" fontId="21" fillId="0" borderId="77" xfId="0" applyNumberFormat="1" applyFont="1" applyFill="1" applyBorder="1"/>
    <xf numFmtId="0" fontId="0" fillId="0" borderId="107" xfId="0" applyNumberFormat="1" applyFill="1" applyBorder="1"/>
    <xf numFmtId="0" fontId="0" fillId="0" borderId="154" xfId="0" applyNumberFormat="1" applyFill="1" applyBorder="1"/>
    <xf numFmtId="0" fontId="9" fillId="0" borderId="157" xfId="0" applyNumberFormat="1" applyFont="1" applyFill="1" applyBorder="1"/>
    <xf numFmtId="0" fontId="0" fillId="0" borderId="162" xfId="0" applyNumberFormat="1" applyFont="1" applyFill="1" applyBorder="1" applyAlignment="1"/>
    <xf numFmtId="0" fontId="0" fillId="0" borderId="84" xfId="0" applyNumberFormat="1" applyFill="1" applyBorder="1" applyAlignment="1"/>
    <xf numFmtId="0" fontId="0" fillId="0" borderId="93" xfId="0" applyNumberFormat="1" applyFill="1" applyBorder="1" applyAlignment="1"/>
    <xf numFmtId="0" fontId="0" fillId="0" borderId="163" xfId="0" applyNumberFormat="1" applyFill="1" applyBorder="1" applyAlignment="1"/>
    <xf numFmtId="0" fontId="0" fillId="0" borderId="164" xfId="0" applyNumberFormat="1" applyFill="1" applyBorder="1" applyAlignment="1"/>
    <xf numFmtId="0" fontId="21" fillId="0" borderId="140" xfId="0" applyNumberFormat="1" applyFont="1" applyBorder="1" applyAlignment="1"/>
    <xf numFmtId="0" fontId="0" fillId="0" borderId="140" xfId="0" applyNumberFormat="1" applyFont="1" applyFill="1" applyBorder="1" applyAlignment="1"/>
    <xf numFmtId="0" fontId="0" fillId="0" borderId="67" xfId="0" applyNumberFormat="1" applyFill="1" applyBorder="1" applyAlignment="1"/>
    <xf numFmtId="0" fontId="0" fillId="0" borderId="94" xfId="0" applyNumberFormat="1" applyFill="1" applyBorder="1" applyAlignment="1"/>
    <xf numFmtId="0" fontId="0" fillId="0" borderId="206" xfId="0" applyNumberFormat="1" applyFill="1" applyBorder="1" applyAlignment="1"/>
    <xf numFmtId="0" fontId="0" fillId="0" borderId="207" xfId="0" applyNumberFormat="1" applyFill="1" applyBorder="1" applyAlignment="1"/>
    <xf numFmtId="0" fontId="0" fillId="0" borderId="143" xfId="0" applyNumberFormat="1" applyFont="1" applyFill="1" applyBorder="1" applyAlignment="1"/>
    <xf numFmtId="0" fontId="0" fillId="0" borderId="135" xfId="0" applyNumberFormat="1" applyFill="1" applyBorder="1" applyAlignment="1"/>
    <xf numFmtId="0" fontId="0" fillId="0" borderId="136" xfId="0" applyNumberFormat="1" applyFill="1" applyBorder="1" applyAlignment="1"/>
    <xf numFmtId="0" fontId="0" fillId="0" borderId="177" xfId="0" applyNumberFormat="1" applyFill="1" applyBorder="1" applyAlignment="1"/>
    <xf numFmtId="0" fontId="0" fillId="0" borderId="205" xfId="0" applyNumberFormat="1" applyFill="1" applyBorder="1" applyAlignment="1"/>
    <xf numFmtId="0" fontId="9" fillId="0" borderId="160" xfId="0" applyNumberFormat="1" applyFont="1" applyFill="1" applyBorder="1"/>
    <xf numFmtId="0" fontId="0" fillId="0" borderId="170" xfId="0" applyNumberFormat="1" applyFill="1" applyBorder="1"/>
    <xf numFmtId="0" fontId="0" fillId="0" borderId="14" xfId="0" applyNumberFormat="1" applyFill="1" applyBorder="1"/>
    <xf numFmtId="0" fontId="285" fillId="0" borderId="0" xfId="0" applyNumberFormat="1" applyFont="1"/>
    <xf numFmtId="0" fontId="0" fillId="0" borderId="155" xfId="0" applyNumberFormat="1" applyFont="1" applyFill="1" applyBorder="1"/>
    <xf numFmtId="0" fontId="0" fillId="0" borderId="159" xfId="0" applyNumberFormat="1" applyFont="1" applyFill="1" applyBorder="1"/>
    <xf numFmtId="0" fontId="0" fillId="0" borderId="162" xfId="0" applyNumberFormat="1" applyFont="1" applyFill="1" applyBorder="1"/>
    <xf numFmtId="0" fontId="9" fillId="0" borderId="152" xfId="0" applyNumberFormat="1" applyFont="1" applyFill="1" applyBorder="1"/>
    <xf numFmtId="0" fontId="0" fillId="0" borderId="152" xfId="0" applyNumberFormat="1" applyFill="1" applyBorder="1"/>
    <xf numFmtId="0" fontId="21" fillId="0" borderId="172" xfId="0" applyNumberFormat="1" applyFont="1" applyFill="1" applyBorder="1"/>
    <xf numFmtId="1" fontId="0" fillId="0" borderId="158" xfId="0" applyNumberFormat="1" applyFill="1" applyBorder="1"/>
    <xf numFmtId="0" fontId="21" fillId="0" borderId="0" xfId="0" applyNumberFormat="1" applyFont="1" applyFill="1" applyBorder="1" applyAlignment="1">
      <alignment horizontal="center" wrapText="1"/>
    </xf>
    <xf numFmtId="0" fontId="9" fillId="0" borderId="0" xfId="0" applyNumberFormat="1" applyFont="1" applyFill="1" applyBorder="1"/>
    <xf numFmtId="0" fontId="21" fillId="0" borderId="208" xfId="0" applyNumberFormat="1" applyFont="1" applyBorder="1" applyAlignment="1">
      <alignment horizontal="center" wrapText="1"/>
    </xf>
    <xf numFmtId="1" fontId="0" fillId="0" borderId="19" xfId="0" applyNumberFormat="1" applyFill="1" applyBorder="1"/>
    <xf numFmtId="0" fontId="0" fillId="0" borderId="18" xfId="0" applyNumberFormat="1" applyFill="1" applyBorder="1"/>
    <xf numFmtId="0" fontId="21" fillId="0" borderId="208" xfId="0" applyNumberFormat="1" applyFont="1" applyFill="1" applyBorder="1" applyAlignment="1">
      <alignment horizontal="center" wrapText="1"/>
    </xf>
    <xf numFmtId="9" fontId="0" fillId="0" borderId="158" xfId="0" applyNumberFormat="1" applyFill="1" applyBorder="1"/>
    <xf numFmtId="0" fontId="0" fillId="0" borderId="19" xfId="0" applyNumberFormat="1" applyFill="1" applyBorder="1"/>
    <xf numFmtId="9" fontId="0" fillId="0" borderId="161" xfId="0" applyNumberFormat="1" applyFill="1" applyBorder="1"/>
    <xf numFmtId="9" fontId="0" fillId="0" borderId="7" xfId="0" applyNumberFormat="1" applyFill="1" applyBorder="1"/>
    <xf numFmtId="9" fontId="0" fillId="0" borderId="50" xfId="0" applyNumberFormat="1" applyFill="1" applyBorder="1"/>
    <xf numFmtId="9" fontId="0" fillId="0" borderId="164" xfId="0" applyNumberFormat="1" applyFill="1" applyBorder="1"/>
    <xf numFmtId="9" fontId="0" fillId="0" borderId="52" xfId="0" applyNumberFormat="1" applyFill="1" applyBorder="1"/>
    <xf numFmtId="9" fontId="0" fillId="0" borderId="15" xfId="0" applyNumberFormat="1" applyFill="1" applyBorder="1"/>
    <xf numFmtId="0" fontId="0" fillId="0" borderId="208" xfId="0" applyNumberFormat="1" applyFill="1" applyBorder="1"/>
    <xf numFmtId="9" fontId="0" fillId="0" borderId="19" xfId="0" applyNumberFormat="1" applyFill="1" applyBorder="1"/>
    <xf numFmtId="0" fontId="0" fillId="0" borderId="209" xfId="0" applyNumberFormat="1" applyFill="1" applyBorder="1"/>
    <xf numFmtId="1" fontId="0" fillId="0" borderId="161" xfId="0" applyNumberFormat="1" applyFill="1" applyBorder="1"/>
    <xf numFmtId="1" fontId="0" fillId="0" borderId="164" xfId="0" applyNumberFormat="1" applyFill="1" applyBorder="1"/>
    <xf numFmtId="0" fontId="0" fillId="0" borderId="0" xfId="0" applyNumberFormat="1" applyFont="1" applyFill="1" applyBorder="1"/>
    <xf numFmtId="1" fontId="0" fillId="0" borderId="0" xfId="0" applyNumberFormat="1" applyFont="1" applyFill="1" applyBorder="1"/>
    <xf numFmtId="0" fontId="0" fillId="0" borderId="0" xfId="0" applyFill="1" applyAlignment="1">
      <alignment wrapText="1"/>
    </xf>
    <xf numFmtId="0" fontId="21" fillId="0" borderId="152" xfId="0" applyNumberFormat="1" applyFont="1" applyFill="1" applyBorder="1" applyAlignment="1">
      <alignment wrapText="1"/>
    </xf>
    <xf numFmtId="0" fontId="21" fillId="0" borderId="143" xfId="0" applyNumberFormat="1" applyFont="1" applyFill="1" applyBorder="1" applyAlignment="1">
      <alignment wrapText="1"/>
    </xf>
    <xf numFmtId="0" fontId="21" fillId="0" borderId="155" xfId="0" applyNumberFormat="1" applyFont="1" applyFill="1" applyBorder="1" applyAlignment="1">
      <alignment wrapText="1"/>
    </xf>
    <xf numFmtId="0" fontId="0" fillId="0" borderId="79" xfId="0" applyNumberFormat="1" applyFont="1" applyFill="1" applyBorder="1" applyAlignment="1">
      <alignment wrapText="1"/>
    </xf>
    <xf numFmtId="0" fontId="0" fillId="0" borderId="157" xfId="0" applyNumberFormat="1" applyFill="1" applyBorder="1" applyAlignment="1">
      <alignment wrapText="1"/>
    </xf>
    <xf numFmtId="0" fontId="0" fillId="0" borderId="158" xfId="0" applyNumberFormat="1" applyFill="1" applyBorder="1" applyAlignment="1">
      <alignment wrapText="1"/>
    </xf>
    <xf numFmtId="0" fontId="0" fillId="0" borderId="38" xfId="0" applyNumberFormat="1" applyFill="1" applyBorder="1" applyAlignment="1">
      <alignment wrapText="1"/>
    </xf>
    <xf numFmtId="0" fontId="21" fillId="0" borderId="159" xfId="0" applyNumberFormat="1" applyFont="1" applyFill="1" applyBorder="1" applyAlignment="1">
      <alignment wrapText="1"/>
    </xf>
    <xf numFmtId="0" fontId="0" fillId="0" borderId="54" xfId="0" applyNumberFormat="1" applyFont="1" applyFill="1" applyBorder="1" applyAlignment="1">
      <alignment wrapText="1"/>
    </xf>
    <xf numFmtId="0" fontId="0" fillId="0" borderId="160" xfId="0" applyNumberFormat="1" applyFill="1" applyBorder="1" applyAlignment="1">
      <alignment wrapText="1"/>
    </xf>
    <xf numFmtId="0" fontId="0" fillId="0" borderId="161" xfId="0" applyNumberFormat="1" applyFill="1" applyBorder="1" applyAlignment="1">
      <alignment wrapText="1"/>
    </xf>
    <xf numFmtId="0" fontId="0" fillId="0" borderId="51" xfId="0" applyNumberFormat="1" applyFill="1" applyBorder="1" applyAlignment="1">
      <alignment wrapText="1"/>
    </xf>
    <xf numFmtId="0" fontId="21" fillId="0" borderId="162" xfId="0" applyNumberFormat="1" applyFont="1" applyFill="1" applyBorder="1" applyAlignment="1">
      <alignment wrapText="1"/>
    </xf>
    <xf numFmtId="0" fontId="0" fillId="0" borderId="84" xfId="0" applyNumberFormat="1" applyFont="1" applyFill="1" applyBorder="1" applyAlignment="1">
      <alignment wrapText="1"/>
    </xf>
    <xf numFmtId="0" fontId="0" fillId="0" borderId="163" xfId="0" applyNumberFormat="1" applyFill="1" applyBorder="1" applyAlignment="1">
      <alignment wrapText="1"/>
    </xf>
    <xf numFmtId="0" fontId="0" fillId="0" borderId="164" xfId="0" applyNumberFormat="1" applyFill="1" applyBorder="1" applyAlignment="1">
      <alignment wrapText="1"/>
    </xf>
    <xf numFmtId="0" fontId="0" fillId="0" borderId="165" xfId="0" applyNumberFormat="1" applyFill="1" applyBorder="1" applyAlignment="1">
      <alignment wrapText="1"/>
    </xf>
    <xf numFmtId="0" fontId="9" fillId="0" borderId="153" xfId="0" applyNumberFormat="1" applyFont="1" applyFill="1" applyBorder="1" applyAlignment="1">
      <alignment wrapText="1"/>
    </xf>
    <xf numFmtId="0" fontId="42" fillId="0" borderId="153" xfId="0" applyNumberFormat="1" applyFont="1" applyFill="1" applyBorder="1" applyAlignment="1">
      <alignment wrapText="1"/>
    </xf>
    <xf numFmtId="0" fontId="0" fillId="0" borderId="0" xfId="0" applyNumberFormat="1" applyFill="1" applyAlignment="1">
      <alignment wrapText="1"/>
    </xf>
    <xf numFmtId="0" fontId="42" fillId="0" borderId="0" xfId="0" applyNumberFormat="1" applyFont="1" applyFill="1" applyAlignment="1"/>
    <xf numFmtId="0" fontId="0" fillId="0" borderId="0" xfId="0" applyFill="1" applyAlignment="1"/>
    <xf numFmtId="0" fontId="21" fillId="0" borderId="77" xfId="0" applyNumberFormat="1" applyFont="1" applyFill="1" applyBorder="1" applyAlignment="1"/>
    <xf numFmtId="0" fontId="21" fillId="0" borderId="135" xfId="0" applyNumberFormat="1" applyFont="1" applyFill="1" applyBorder="1" applyAlignment="1">
      <alignment wrapText="1"/>
    </xf>
    <xf numFmtId="0" fontId="0" fillId="0" borderId="6" xfId="0" applyNumberFormat="1" applyFill="1" applyBorder="1" applyAlignment="1">
      <alignment wrapText="1"/>
    </xf>
    <xf numFmtId="0" fontId="0" fillId="0" borderId="7" xfId="0" applyNumberFormat="1" applyFill="1" applyBorder="1" applyAlignment="1">
      <alignment wrapText="1"/>
    </xf>
    <xf numFmtId="0" fontId="42" fillId="0" borderId="163" xfId="0" applyNumberFormat="1" applyFont="1" applyFill="1" applyBorder="1" applyAlignment="1">
      <alignment wrapText="1"/>
    </xf>
    <xf numFmtId="0" fontId="0" fillId="0" borderId="5" xfId="0" applyNumberFormat="1" applyFill="1" applyBorder="1" applyAlignment="1">
      <alignment wrapText="1"/>
    </xf>
    <xf numFmtId="0" fontId="0" fillId="0" borderId="153" xfId="0" applyNumberFormat="1" applyFill="1" applyBorder="1" applyAlignment="1">
      <alignment wrapText="1"/>
    </xf>
    <xf numFmtId="0" fontId="0" fillId="0" borderId="107" xfId="0" applyNumberFormat="1" applyFill="1" applyBorder="1" applyAlignment="1">
      <alignment wrapText="1"/>
    </xf>
    <xf numFmtId="0" fontId="0" fillId="0" borderId="154" xfId="0" applyNumberFormat="1" applyFill="1" applyBorder="1" applyAlignment="1">
      <alignment wrapText="1"/>
    </xf>
    <xf numFmtId="0" fontId="0" fillId="0" borderId="108" xfId="0" applyNumberFormat="1" applyFill="1" applyBorder="1" applyAlignment="1">
      <alignment wrapText="1"/>
    </xf>
    <xf numFmtId="0" fontId="21" fillId="0" borderId="168" xfId="0" applyNumberFormat="1" applyFont="1" applyFill="1" applyBorder="1" applyAlignment="1">
      <alignment wrapText="1"/>
    </xf>
    <xf numFmtId="0" fontId="0" fillId="0" borderId="169" xfId="0" applyNumberFormat="1" applyFill="1" applyBorder="1" applyAlignment="1">
      <alignment wrapText="1"/>
    </xf>
    <xf numFmtId="0" fontId="0" fillId="0" borderId="170" xfId="0" applyNumberFormat="1" applyFill="1" applyBorder="1" applyAlignment="1">
      <alignment wrapText="1"/>
    </xf>
    <xf numFmtId="0" fontId="0" fillId="0" borderId="171" xfId="0" applyNumberFormat="1" applyFill="1" applyBorder="1" applyAlignment="1">
      <alignment wrapText="1"/>
    </xf>
    <xf numFmtId="0" fontId="0" fillId="0" borderId="14" xfId="0" applyNumberFormat="1" applyFill="1" applyBorder="1" applyAlignment="1">
      <alignment wrapText="1"/>
    </xf>
    <xf numFmtId="0" fontId="21" fillId="0" borderId="0" xfId="0" applyNumberFormat="1" applyFont="1" applyFill="1" applyBorder="1" applyAlignment="1">
      <alignment wrapText="1"/>
    </xf>
    <xf numFmtId="0" fontId="0" fillId="0" borderId="0" xfId="0"/>
    <xf numFmtId="0" fontId="0" fillId="2" borderId="0" xfId="0" applyFill="1" applyAlignment="1">
      <alignment horizontal="center"/>
    </xf>
    <xf numFmtId="182" fontId="286" fillId="0" borderId="34" xfId="22" applyNumberFormat="1" applyFont="1" applyBorder="1" applyAlignment="1">
      <alignment horizontal="right" vertical="top"/>
    </xf>
    <xf numFmtId="0" fontId="0" fillId="0" borderId="0" xfId="0" applyAlignment="1">
      <alignment horizontal="center"/>
    </xf>
    <xf numFmtId="1" fontId="287" fillId="2" borderId="21" xfId="0" applyNumberFormat="1" applyFont="1" applyFill="1" applyBorder="1" applyAlignment="1">
      <alignment horizontal="center" vertical="top" wrapText="1"/>
    </xf>
    <xf numFmtId="0" fontId="287" fillId="2" borderId="21" xfId="0" applyFont="1" applyFill="1" applyBorder="1" applyAlignment="1">
      <alignment horizontal="right" vertical="top" wrapText="1"/>
    </xf>
    <xf numFmtId="1" fontId="287" fillId="2" borderId="21" xfId="0" applyNumberFormat="1" applyFont="1" applyFill="1" applyBorder="1" applyAlignment="1">
      <alignment horizontal="right" vertical="top" wrapText="1"/>
    </xf>
    <xf numFmtId="167" fontId="287" fillId="2" borderId="21" xfId="8745" applyNumberFormat="1" applyFont="1" applyFill="1" applyBorder="1" applyAlignment="1">
      <alignment horizontal="right" vertical="top" wrapText="1"/>
    </xf>
    <xf numFmtId="1" fontId="287" fillId="2" borderId="23" xfId="0" applyNumberFormat="1" applyFont="1" applyFill="1" applyBorder="1" applyAlignment="1">
      <alignment horizontal="center" vertical="top" wrapText="1"/>
    </xf>
    <xf numFmtId="3" fontId="288" fillId="2" borderId="23" xfId="0" applyNumberFormat="1" applyFont="1" applyFill="1" applyBorder="1" applyAlignment="1">
      <alignment vertical="top" wrapText="1"/>
    </xf>
    <xf numFmtId="3" fontId="288" fillId="2" borderId="23" xfId="8745" applyNumberFormat="1" applyFont="1" applyFill="1" applyBorder="1" applyAlignment="1">
      <alignment horizontal="right" vertical="top" wrapText="1"/>
    </xf>
    <xf numFmtId="1" fontId="287" fillId="2" borderId="0" xfId="0" applyNumberFormat="1" applyFont="1" applyFill="1" applyBorder="1" applyAlignment="1">
      <alignment horizontal="center" vertical="top" wrapText="1"/>
    </xf>
    <xf numFmtId="3" fontId="288" fillId="2" borderId="0" xfId="0" applyNumberFormat="1" applyFont="1" applyFill="1" applyBorder="1" applyAlignment="1">
      <alignment vertical="top" wrapText="1"/>
    </xf>
    <xf numFmtId="3" fontId="288" fillId="2" borderId="0" xfId="8745" applyNumberFormat="1" applyFont="1" applyFill="1" applyBorder="1" applyAlignment="1">
      <alignment horizontal="right" vertical="top" wrapText="1"/>
    </xf>
    <xf numFmtId="3" fontId="288" fillId="2" borderId="1" xfId="0" applyNumberFormat="1" applyFont="1" applyFill="1" applyBorder="1" applyAlignment="1">
      <alignment vertical="top" wrapText="1"/>
    </xf>
    <xf numFmtId="1" fontId="287" fillId="2" borderId="2" xfId="0" applyNumberFormat="1" applyFont="1" applyFill="1" applyBorder="1" applyAlignment="1">
      <alignment horizontal="center"/>
    </xf>
    <xf numFmtId="3" fontId="287" fillId="2" borderId="2" xfId="8" applyNumberFormat="1" applyFont="1" applyFill="1" applyBorder="1"/>
    <xf numFmtId="3" fontId="287" fillId="2" borderId="199" xfId="0" applyNumberFormat="1" applyFont="1" applyFill="1" applyBorder="1" applyAlignment="1">
      <alignment vertical="top" wrapText="1"/>
    </xf>
    <xf numFmtId="3" fontId="287" fillId="2" borderId="199" xfId="8745" applyNumberFormat="1" applyFont="1" applyFill="1" applyBorder="1" applyAlignment="1">
      <alignment horizontal="right" vertical="top" wrapText="1"/>
    </xf>
    <xf numFmtId="3" fontId="288" fillId="2" borderId="25" xfId="0" applyNumberFormat="1" applyFont="1" applyFill="1" applyBorder="1" applyAlignment="1">
      <alignment vertical="top" wrapText="1"/>
    </xf>
    <xf numFmtId="3" fontId="287" fillId="2" borderId="2" xfId="0" applyNumberFormat="1" applyFont="1" applyFill="1" applyBorder="1" applyAlignment="1">
      <alignment vertical="top" wrapText="1"/>
    </xf>
    <xf numFmtId="3" fontId="287" fillId="2" borderId="21" xfId="8" applyNumberFormat="1" applyFont="1" applyFill="1" applyBorder="1" applyAlignment="1">
      <alignment vertical="top" wrapText="1"/>
    </xf>
    <xf numFmtId="3" fontId="287" fillId="2" borderId="21" xfId="8745" applyNumberFormat="1" applyFont="1" applyFill="1" applyBorder="1" applyAlignment="1">
      <alignment horizontal="right" vertical="top" wrapText="1"/>
    </xf>
    <xf numFmtId="0" fontId="287" fillId="2" borderId="20" xfId="0" applyFont="1" applyFill="1" applyBorder="1" applyAlignment="1">
      <alignment horizontal="center" vertical="top" wrapText="1"/>
    </xf>
    <xf numFmtId="1" fontId="287" fillId="2" borderId="22" xfId="0" applyNumberFormat="1" applyFont="1" applyFill="1" applyBorder="1" applyAlignment="1">
      <alignment horizontal="center" vertical="top" wrapText="1"/>
    </xf>
    <xf numFmtId="3" fontId="288" fillId="2" borderId="23" xfId="8" applyNumberFormat="1" applyFont="1" applyFill="1" applyBorder="1" applyAlignment="1">
      <alignment vertical="top" wrapText="1"/>
    </xf>
    <xf numFmtId="1" fontId="287" fillId="2" borderId="24" xfId="0" applyNumberFormat="1" applyFont="1" applyFill="1" applyBorder="1" applyAlignment="1">
      <alignment horizontal="center" vertical="top" wrapText="1"/>
    </xf>
    <xf numFmtId="3" fontId="288" fillId="2" borderId="0" xfId="8" applyNumberFormat="1" applyFont="1" applyFill="1" applyBorder="1" applyAlignment="1">
      <alignment vertical="top" wrapText="1"/>
    </xf>
    <xf numFmtId="3" fontId="288" fillId="2" borderId="1" xfId="8" applyNumberFormat="1" applyFont="1" applyFill="1" applyBorder="1" applyAlignment="1">
      <alignment vertical="top" wrapText="1"/>
    </xf>
    <xf numFmtId="3" fontId="288" fillId="2" borderId="1" xfId="8745" applyNumberFormat="1" applyFont="1" applyFill="1" applyBorder="1" applyAlignment="1">
      <alignment horizontal="right" vertical="top" wrapText="1"/>
    </xf>
    <xf numFmtId="3" fontId="287" fillId="2" borderId="1" xfId="8" applyNumberFormat="1" applyFont="1" applyFill="1" applyBorder="1" applyAlignment="1">
      <alignment vertical="top" wrapText="1"/>
    </xf>
    <xf numFmtId="3" fontId="287" fillId="2" borderId="2" xfId="8" applyNumberFormat="1" applyFont="1" applyFill="1" applyBorder="1" applyAlignment="1">
      <alignment vertical="top" wrapText="1"/>
    </xf>
    <xf numFmtId="3" fontId="287" fillId="2" borderId="2" xfId="8745" applyNumberFormat="1" applyFont="1" applyFill="1" applyBorder="1" applyAlignment="1">
      <alignment horizontal="right" vertical="top" wrapText="1"/>
    </xf>
    <xf numFmtId="0" fontId="0" fillId="0" borderId="0" xfId="0"/>
    <xf numFmtId="0" fontId="21" fillId="2" borderId="0" xfId="0" applyFont="1" applyFill="1"/>
    <xf numFmtId="0" fontId="287" fillId="2" borderId="2" xfId="0" applyFont="1" applyFill="1" applyBorder="1" applyAlignment="1">
      <alignment horizontal="left" wrapText="1"/>
    </xf>
    <xf numFmtId="0" fontId="287" fillId="2" borderId="2" xfId="0" applyFont="1" applyFill="1" applyBorder="1" applyAlignment="1">
      <alignment horizontal="right" wrapText="1"/>
    </xf>
    <xf numFmtId="0" fontId="288" fillId="2" borderId="0" xfId="0" applyFont="1" applyFill="1"/>
    <xf numFmtId="3" fontId="288" fillId="2" borderId="0" xfId="0" applyNumberFormat="1" applyFont="1" applyFill="1"/>
    <xf numFmtId="0" fontId="288" fillId="2" borderId="1" xfId="0" applyFont="1" applyFill="1" applyBorder="1"/>
    <xf numFmtId="3" fontId="288" fillId="2" borderId="1" xfId="0" applyNumberFormat="1" applyFont="1" applyFill="1" applyBorder="1"/>
    <xf numFmtId="0" fontId="18" fillId="0" borderId="0" xfId="7"/>
    <xf numFmtId="0" fontId="0" fillId="0" borderId="0" xfId="0"/>
    <xf numFmtId="0" fontId="0" fillId="0" borderId="0" xfId="0"/>
    <xf numFmtId="164" fontId="10" fillId="2" borderId="3" xfId="6442" applyNumberFormat="1" applyFont="1" applyFill="1" applyBorder="1"/>
    <xf numFmtId="164" fontId="10" fillId="2" borderId="15" xfId="6690" applyNumberFormat="1" applyFont="1" applyFill="1" applyBorder="1"/>
    <xf numFmtId="164" fontId="10" fillId="2" borderId="15" xfId="6442" applyNumberFormat="1" applyFont="1" applyFill="1" applyBorder="1"/>
    <xf numFmtId="0" fontId="10" fillId="2" borderId="0" xfId="5979" applyNumberFormat="1" applyFont="1" applyFill="1" applyAlignment="1">
      <alignment horizontal="center"/>
    </xf>
    <xf numFmtId="164" fontId="10" fillId="2" borderId="19" xfId="6690" applyNumberFormat="1" applyFont="1" applyFill="1" applyBorder="1"/>
    <xf numFmtId="164" fontId="10" fillId="2" borderId="16" xfId="6442" applyNumberFormat="1" applyFont="1" applyFill="1" applyBorder="1"/>
    <xf numFmtId="164" fontId="10" fillId="2" borderId="16" xfId="6690" applyNumberFormat="1" applyFont="1" applyFill="1" applyBorder="1"/>
    <xf numFmtId="164" fontId="10" fillId="2" borderId="6" xfId="6442" applyNumberFormat="1" applyFont="1" applyFill="1" applyBorder="1"/>
    <xf numFmtId="0" fontId="289" fillId="0" borderId="0" xfId="10368"/>
    <xf numFmtId="0" fontId="10" fillId="2" borderId="1" xfId="10370" applyNumberFormat="1" applyFont="1" applyFill="1" applyBorder="1" applyAlignment="1">
      <alignment horizontal="center"/>
    </xf>
    <xf numFmtId="0" fontId="10" fillId="2" borderId="0" xfId="10370" applyNumberFormat="1" applyFont="1" applyFill="1" applyAlignment="1">
      <alignment horizontal="center"/>
    </xf>
    <xf numFmtId="181" fontId="10" fillId="2" borderId="0" xfId="9221" applyNumberFormat="1" applyFont="1" applyFill="1"/>
    <xf numFmtId="0" fontId="10" fillId="2" borderId="90" xfId="10370" applyNumberFormat="1" applyFont="1" applyFill="1" applyBorder="1" applyAlignment="1">
      <alignment horizontal="center"/>
    </xf>
    <xf numFmtId="181" fontId="10" fillId="2" borderId="1" xfId="9221" applyNumberFormat="1" applyFont="1" applyFill="1" applyBorder="1"/>
    <xf numFmtId="181" fontId="23" fillId="2" borderId="0" xfId="9221" applyNumberFormat="1" applyFont="1" applyFill="1"/>
    <xf numFmtId="0" fontId="23" fillId="2" borderId="0" xfId="10370" applyNumberFormat="1" applyFont="1" applyFill="1" applyAlignment="1">
      <alignment horizontal="center"/>
    </xf>
    <xf numFmtId="0" fontId="23" fillId="2" borderId="12" xfId="10370" applyNumberFormat="1" applyFont="1" applyFill="1" applyBorder="1" applyAlignment="1">
      <alignment horizontal="center"/>
    </xf>
    <xf numFmtId="0" fontId="23" fillId="2" borderId="90" xfId="10370" applyNumberFormat="1" applyFont="1" applyFill="1" applyBorder="1" applyAlignment="1">
      <alignment horizontal="center"/>
    </xf>
    <xf numFmtId="0" fontId="162" fillId="2" borderId="0" xfId="10368" applyFont="1" applyFill="1"/>
    <xf numFmtId="1" fontId="26" fillId="2" borderId="52" xfId="10368" applyNumberFormat="1" applyFont="1" applyFill="1" applyBorder="1" applyAlignment="1">
      <alignment horizontal="center" vertical="center" wrapText="1"/>
    </xf>
    <xf numFmtId="1" fontId="26" fillId="2" borderId="15" xfId="10368" applyNumberFormat="1" applyFont="1" applyFill="1" applyBorder="1" applyAlignment="1">
      <alignment horizontal="center" vertical="center" wrapText="1"/>
    </xf>
    <xf numFmtId="1" fontId="158" fillId="2" borderId="0" xfId="9221" applyNumberFormat="1" applyFont="1" applyFill="1" applyAlignment="1">
      <alignment horizontal="right"/>
    </xf>
    <xf numFmtId="1" fontId="10" fillId="2" borderId="15" xfId="10368" applyNumberFormat="1" applyFont="1" applyFill="1" applyBorder="1"/>
    <xf numFmtId="1" fontId="10" fillId="2" borderId="16" xfId="10368" applyNumberFormat="1" applyFont="1" applyFill="1" applyBorder="1"/>
    <xf numFmtId="1" fontId="10" fillId="2" borderId="19" xfId="10368" applyNumberFormat="1" applyFont="1" applyFill="1" applyBorder="1"/>
    <xf numFmtId="1" fontId="10" fillId="2" borderId="3" xfId="10368" applyNumberFormat="1" applyFont="1" applyFill="1" applyBorder="1"/>
    <xf numFmtId="3" fontId="10" fillId="2" borderId="16" xfId="10368" applyNumberFormat="1" applyFont="1" applyFill="1" applyBorder="1"/>
    <xf numFmtId="3" fontId="10" fillId="2" borderId="15" xfId="10368" applyNumberFormat="1" applyFont="1" applyFill="1" applyBorder="1"/>
    <xf numFmtId="3" fontId="10" fillId="2" borderId="19" xfId="10368" applyNumberFormat="1" applyFont="1" applyFill="1" applyBorder="1"/>
    <xf numFmtId="3" fontId="10" fillId="2" borderId="17" xfId="10368" applyNumberFormat="1" applyFont="1" applyFill="1" applyBorder="1"/>
    <xf numFmtId="181" fontId="23" fillId="2" borderId="12" xfId="9221" applyNumberFormat="1" applyFont="1" applyFill="1" applyBorder="1"/>
    <xf numFmtId="0" fontId="26" fillId="2" borderId="0" xfId="9221" applyFont="1" applyFill="1"/>
    <xf numFmtId="1" fontId="26" fillId="2" borderId="0" xfId="9221" applyNumberFormat="1" applyFont="1" applyFill="1"/>
    <xf numFmtId="1" fontId="26" fillId="2" borderId="0" xfId="10368" applyNumberFormat="1" applyFont="1" applyFill="1"/>
    <xf numFmtId="164" fontId="26" fillId="2" borderId="0" xfId="10368" applyNumberFormat="1" applyFont="1" applyFill="1"/>
    <xf numFmtId="164" fontId="26" fillId="2" borderId="3" xfId="10368" applyNumberFormat="1" applyFont="1" applyFill="1" applyBorder="1" applyAlignment="1">
      <alignment horizontal="center" vertical="center" wrapText="1"/>
    </xf>
    <xf numFmtId="164" fontId="10" fillId="2" borderId="15" xfId="10368" applyNumberFormat="1" applyFont="1" applyFill="1" applyBorder="1"/>
    <xf numFmtId="164" fontId="10" fillId="2" borderId="19" xfId="10368" applyNumberFormat="1" applyFont="1" applyFill="1" applyBorder="1"/>
    <xf numFmtId="164" fontId="10" fillId="2" borderId="16" xfId="10368" applyNumberFormat="1" applyFont="1" applyFill="1" applyBorder="1"/>
    <xf numFmtId="164" fontId="10" fillId="2" borderId="17" xfId="10368" applyNumberFormat="1" applyFont="1" applyFill="1" applyBorder="1"/>
    <xf numFmtId="164" fontId="26" fillId="2" borderId="0" xfId="9221" applyNumberFormat="1" applyFont="1" applyFill="1"/>
    <xf numFmtId="164" fontId="26" fillId="2" borderId="52" xfId="10368" applyNumberFormat="1" applyFont="1" applyFill="1" applyBorder="1" applyAlignment="1">
      <alignment horizontal="center" vertical="center" wrapText="1"/>
    </xf>
    <xf numFmtId="1" fontId="10" fillId="2" borderId="6" xfId="10368" applyNumberFormat="1" applyFont="1" applyFill="1" applyBorder="1"/>
    <xf numFmtId="1" fontId="10" fillId="2" borderId="52" xfId="10368" applyNumberFormat="1" applyFont="1" applyFill="1" applyBorder="1"/>
    <xf numFmtId="0" fontId="18" fillId="0" borderId="0" xfId="7"/>
    <xf numFmtId="0" fontId="0" fillId="0" borderId="0" xfId="0"/>
    <xf numFmtId="3" fontId="10" fillId="0" borderId="132" xfId="10722" applyNumberFormat="1" applyFont="1" applyBorder="1" applyAlignment="1">
      <alignment horizontal="right" vertical="center"/>
    </xf>
    <xf numFmtId="3" fontId="10" fillId="0" borderId="133" xfId="10722" applyNumberFormat="1" applyFont="1" applyBorder="1" applyAlignment="1">
      <alignment horizontal="right" vertical="center"/>
    </xf>
    <xf numFmtId="3" fontId="314" fillId="0" borderId="3" xfId="10723" applyNumberFormat="1" applyFill="1" applyBorder="1" applyAlignment="1">
      <alignment horizontal="right"/>
    </xf>
    <xf numFmtId="3" fontId="314" fillId="0" borderId="3" xfId="10724" applyNumberFormat="1" applyFill="1" applyBorder="1" applyAlignment="1">
      <alignment horizontal="right"/>
    </xf>
    <xf numFmtId="3" fontId="10" fillId="0" borderId="67" xfId="10725" applyNumberFormat="1" applyFont="1" applyBorder="1" applyAlignment="1">
      <alignment horizontal="right" vertical="center"/>
    </xf>
    <xf numFmtId="3" fontId="10" fillId="0" borderId="0" xfId="10725" applyNumberFormat="1" applyFont="1" applyAlignment="1">
      <alignment horizontal="right" vertical="center"/>
    </xf>
    <xf numFmtId="3" fontId="10" fillId="97" borderId="0" xfId="10725" applyNumberFormat="1" applyFont="1" applyFill="1" applyAlignment="1">
      <alignment horizontal="right" vertical="center"/>
    </xf>
    <xf numFmtId="3" fontId="314" fillId="0" borderId="3" xfId="10726" applyNumberFormat="1" applyBorder="1" applyAlignment="1">
      <alignment horizontal="right"/>
    </xf>
    <xf numFmtId="3" fontId="314" fillId="0" borderId="3" xfId="10727" applyNumberFormat="1" applyBorder="1" applyAlignment="1">
      <alignment horizontal="right"/>
    </xf>
    <xf numFmtId="180" fontId="86" fillId="159" borderId="15" xfId="6086" applyNumberFormat="1" applyFont="1" applyFill="1" applyBorder="1" applyAlignment="1">
      <alignment horizontal="right"/>
    </xf>
    <xf numFmtId="3" fontId="10" fillId="0" borderId="67" xfId="10728" applyNumberFormat="1" applyFont="1" applyBorder="1" applyAlignment="1">
      <alignment horizontal="right" vertical="center"/>
    </xf>
    <xf numFmtId="3" fontId="10" fillId="0" borderId="0" xfId="10728" applyNumberFormat="1" applyFont="1" applyAlignment="1">
      <alignment horizontal="right" vertical="center"/>
    </xf>
    <xf numFmtId="3" fontId="10" fillId="97" borderId="0" xfId="10728" applyNumberFormat="1" applyFont="1" applyFill="1" applyAlignment="1">
      <alignment horizontal="right" vertical="center"/>
    </xf>
    <xf numFmtId="3" fontId="10" fillId="11" borderId="0" xfId="10728" applyNumberFormat="1" applyFont="1" applyFill="1" applyAlignment="1">
      <alignment horizontal="right" vertical="center"/>
    </xf>
    <xf numFmtId="3" fontId="10" fillId="159" borderId="0" xfId="10728" applyNumberFormat="1" applyFont="1" applyFill="1" applyAlignment="1">
      <alignment horizontal="right" vertical="center"/>
    </xf>
    <xf numFmtId="180" fontId="86" fillId="159" borderId="16" xfId="6086" applyNumberFormat="1" applyFont="1" applyFill="1" applyBorder="1" applyAlignment="1">
      <alignment horizontal="right"/>
    </xf>
    <xf numFmtId="3" fontId="314" fillId="0" borderId="3" xfId="10729" applyNumberFormat="1" applyBorder="1" applyAlignment="1">
      <alignment horizontal="right"/>
    </xf>
    <xf numFmtId="3" fontId="314" fillId="0" borderId="3" xfId="10730" applyNumberFormat="1" applyBorder="1" applyAlignment="1">
      <alignment horizontal="right"/>
    </xf>
    <xf numFmtId="3" fontId="10" fillId="0" borderId="67" xfId="10731" applyNumberFormat="1" applyFont="1" applyBorder="1" applyAlignment="1">
      <alignment horizontal="right" vertical="center"/>
    </xf>
    <xf numFmtId="3" fontId="10" fillId="0" borderId="0" xfId="10731" applyNumberFormat="1" applyFont="1" applyAlignment="1">
      <alignment horizontal="right" vertical="center"/>
    </xf>
    <xf numFmtId="3" fontId="10" fillId="97" borderId="0" xfId="10731" applyNumberFormat="1" applyFont="1" applyFill="1" applyAlignment="1">
      <alignment horizontal="right" vertical="center"/>
    </xf>
    <xf numFmtId="3" fontId="314" fillId="0" borderId="3" xfId="10733" applyNumberFormat="1" applyFill="1" applyBorder="1" applyAlignment="1">
      <alignment horizontal="right"/>
    </xf>
    <xf numFmtId="3" fontId="10" fillId="0" borderId="67" xfId="10734" applyNumberFormat="1" applyFont="1" applyBorder="1" applyAlignment="1">
      <alignment horizontal="right" vertical="center"/>
    </xf>
    <xf numFmtId="3" fontId="314" fillId="0" borderId="3" xfId="10735" applyNumberFormat="1" applyBorder="1" applyAlignment="1">
      <alignment horizontal="right"/>
    </xf>
    <xf numFmtId="3" fontId="314" fillId="0" borderId="3" xfId="10738" applyNumberFormat="1" applyBorder="1" applyAlignment="1">
      <alignment horizontal="right"/>
    </xf>
    <xf numFmtId="0" fontId="18" fillId="0" borderId="0" xfId="7"/>
    <xf numFmtId="0" fontId="0" fillId="0" borderId="0" xfId="0"/>
    <xf numFmtId="0" fontId="18" fillId="0" borderId="0" xfId="7"/>
    <xf numFmtId="0" fontId="0" fillId="0" borderId="0" xfId="0"/>
    <xf numFmtId="167" fontId="10" fillId="2" borderId="0" xfId="0" applyNumberFormat="1" applyFont="1" applyFill="1"/>
    <xf numFmtId="2" fontId="23" fillId="90" borderId="134" xfId="0" applyNumberFormat="1" applyFont="1" applyFill="1" applyBorder="1" applyAlignment="1">
      <alignment horizontal="center" wrapText="1"/>
    </xf>
    <xf numFmtId="0" fontId="92" fillId="2" borderId="94" xfId="12" applyFont="1" applyFill="1" applyBorder="1" applyAlignment="1">
      <alignment horizontal="right"/>
    </xf>
    <xf numFmtId="0" fontId="92" fillId="2" borderId="136" xfId="12" applyFont="1" applyFill="1" applyBorder="1" applyAlignment="1">
      <alignment horizontal="right"/>
    </xf>
    <xf numFmtId="164" fontId="92" fillId="2" borderId="18" xfId="12" applyNumberFormat="1" applyFont="1" applyFill="1" applyBorder="1" applyAlignment="1">
      <alignment horizontal="right"/>
    </xf>
    <xf numFmtId="164" fontId="92" fillId="2" borderId="0" xfId="12" applyNumberFormat="1" applyFont="1" applyFill="1" applyBorder="1" applyAlignment="1">
      <alignment horizontal="right"/>
    </xf>
    <xf numFmtId="164" fontId="92" fillId="2" borderId="94" xfId="12" applyNumberFormat="1" applyFont="1" applyFill="1" applyBorder="1"/>
    <xf numFmtId="49" fontId="2" fillId="2" borderId="155" xfId="0" applyNumberFormat="1" applyFont="1" applyFill="1" applyBorder="1" applyAlignment="1">
      <alignment horizontal="left" wrapText="1"/>
    </xf>
    <xf numFmtId="167" fontId="92" fillId="2" borderId="1" xfId="8" applyNumberFormat="1" applyFont="1" applyFill="1" applyBorder="1" applyAlignment="1">
      <alignment horizontal="right"/>
    </xf>
    <xf numFmtId="164" fontId="92" fillId="2" borderId="1" xfId="24" applyNumberFormat="1" applyFont="1" applyFill="1" applyBorder="1" applyAlignment="1">
      <alignment horizontal="right"/>
    </xf>
    <xf numFmtId="0" fontId="92" fillId="2" borderId="1" xfId="12" applyFont="1" applyFill="1" applyBorder="1" applyAlignment="1">
      <alignment horizontal="right"/>
    </xf>
    <xf numFmtId="167" fontId="92" fillId="2" borderId="6" xfId="8" applyNumberFormat="1" applyFont="1" applyFill="1" applyBorder="1" applyAlignment="1">
      <alignment horizontal="right"/>
    </xf>
    <xf numFmtId="0" fontId="92" fillId="2" borderId="38" xfId="12" applyFont="1" applyFill="1" applyBorder="1" applyAlignment="1">
      <alignment horizontal="right"/>
    </xf>
    <xf numFmtId="164" fontId="92" fillId="2" borderId="38" xfId="12" applyNumberFormat="1" applyFont="1" applyFill="1" applyBorder="1" applyAlignment="1">
      <alignment horizontal="right"/>
    </xf>
    <xf numFmtId="164" fontId="92" fillId="2" borderId="1" xfId="12" applyNumberFormat="1" applyFont="1" applyFill="1" applyBorder="1" applyAlignment="1">
      <alignment horizontal="right"/>
    </xf>
    <xf numFmtId="164" fontId="92" fillId="2" borderId="96" xfId="12" applyNumberFormat="1" applyFont="1" applyFill="1" applyBorder="1"/>
    <xf numFmtId="164" fontId="10" fillId="2" borderId="0" xfId="10176" applyNumberFormat="1" applyFont="1" applyFill="1" applyBorder="1" applyAlignment="1">
      <alignment horizontal="right" vertical="center"/>
    </xf>
    <xf numFmtId="0" fontId="10" fillId="2" borderId="0" xfId="0" applyFont="1" applyFill="1" applyBorder="1" applyAlignment="1">
      <alignment vertical="center"/>
    </xf>
    <xf numFmtId="165" fontId="10" fillId="2" borderId="0" xfId="10176"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0" fontId="23" fillId="2" borderId="165" xfId="16" applyFont="1" applyFill="1" applyBorder="1"/>
    <xf numFmtId="0" fontId="10" fillId="2" borderId="18" xfId="16" applyFont="1" applyFill="1" applyBorder="1" applyAlignment="1">
      <alignment horizontal="center" vertical="center"/>
    </xf>
    <xf numFmtId="0" fontId="10" fillId="2" borderId="0" xfId="16" applyFont="1" applyFill="1" applyBorder="1" applyAlignment="1">
      <alignment horizontal="center" vertical="center"/>
    </xf>
    <xf numFmtId="0" fontId="10" fillId="2" borderId="0" xfId="16" applyFont="1" applyFill="1"/>
    <xf numFmtId="0" fontId="10" fillId="2" borderId="1" xfId="16" applyFont="1" applyFill="1" applyBorder="1"/>
    <xf numFmtId="0" fontId="10" fillId="2" borderId="0" xfId="16" applyFont="1" applyFill="1" applyBorder="1"/>
    <xf numFmtId="0" fontId="10" fillId="2" borderId="3" xfId="16" applyFont="1" applyFill="1" applyBorder="1" applyAlignment="1">
      <alignment horizontal="center" vertical="center"/>
    </xf>
    <xf numFmtId="0" fontId="10" fillId="2" borderId="1" xfId="16" applyFont="1" applyFill="1" applyBorder="1" applyAlignment="1">
      <alignment horizontal="right" vertical="center" wrapText="1"/>
    </xf>
    <xf numFmtId="0" fontId="10" fillId="2" borderId="18" xfId="16" applyFont="1" applyFill="1" applyBorder="1" applyAlignment="1">
      <alignment horizontal="right" vertical="center" wrapText="1"/>
    </xf>
    <xf numFmtId="0" fontId="10" fillId="2" borderId="18" xfId="16" applyFont="1" applyFill="1" applyBorder="1" applyAlignment="1">
      <alignment horizontal="right"/>
    </xf>
    <xf numFmtId="165" fontId="10" fillId="2" borderId="178" xfId="16" applyNumberFormat="1" applyFont="1" applyFill="1" applyBorder="1" applyAlignment="1">
      <alignment horizontal="left" vertical="top" wrapText="1"/>
    </xf>
    <xf numFmtId="165" fontId="10" fillId="2" borderId="38" xfId="16" applyNumberFormat="1" applyFont="1" applyFill="1" applyBorder="1" applyAlignment="1">
      <alignment horizontal="left" vertical="top" wrapText="1"/>
    </xf>
    <xf numFmtId="165" fontId="10" fillId="2" borderId="189" xfId="16" applyNumberFormat="1" applyFont="1" applyFill="1" applyBorder="1" applyAlignment="1">
      <alignment horizontal="left" vertical="top" wrapText="1"/>
    </xf>
    <xf numFmtId="165" fontId="10" fillId="2" borderId="190" xfId="16" applyNumberFormat="1" applyFont="1" applyFill="1" applyBorder="1" applyAlignment="1">
      <alignment horizontal="left" vertical="top"/>
    </xf>
    <xf numFmtId="165" fontId="10" fillId="2" borderId="191" xfId="16" applyNumberFormat="1" applyFont="1" applyFill="1" applyBorder="1" applyAlignment="1">
      <alignment horizontal="left" vertical="top"/>
    </xf>
    <xf numFmtId="0" fontId="10" fillId="2" borderId="18" xfId="16" applyNumberFormat="1" applyFont="1" applyFill="1" applyBorder="1"/>
    <xf numFmtId="165" fontId="10" fillId="2" borderId="165" xfId="16" applyNumberFormat="1" applyFont="1" applyFill="1" applyBorder="1"/>
    <xf numFmtId="165" fontId="10" fillId="2" borderId="192" xfId="16" applyNumberFormat="1" applyFont="1" applyFill="1" applyBorder="1"/>
    <xf numFmtId="165" fontId="10" fillId="2" borderId="193" xfId="16" applyNumberFormat="1" applyFont="1" applyFill="1" applyBorder="1"/>
    <xf numFmtId="165" fontId="10" fillId="2" borderId="194" xfId="16" applyNumberFormat="1" applyFont="1" applyFill="1" applyBorder="1"/>
    <xf numFmtId="165" fontId="10" fillId="2" borderId="18" xfId="16" applyNumberFormat="1" applyFont="1" applyFill="1" applyBorder="1"/>
    <xf numFmtId="165" fontId="10" fillId="2" borderId="0" xfId="16" applyNumberFormat="1" applyFont="1" applyFill="1" applyBorder="1"/>
    <xf numFmtId="165" fontId="10" fillId="2" borderId="195" xfId="16" applyNumberFormat="1" applyFont="1" applyFill="1" applyBorder="1"/>
    <xf numFmtId="165" fontId="10" fillId="2" borderId="10" xfId="16" applyNumberFormat="1" applyFont="1" applyFill="1" applyBorder="1"/>
    <xf numFmtId="0" fontId="10" fillId="2" borderId="38" xfId="16" applyNumberFormat="1" applyFont="1" applyFill="1" applyBorder="1"/>
    <xf numFmtId="165" fontId="10" fillId="2" borderId="178" xfId="16" applyNumberFormat="1" applyFont="1" applyFill="1" applyBorder="1"/>
    <xf numFmtId="165" fontId="10" fillId="2" borderId="38" xfId="16" applyNumberFormat="1" applyFont="1" applyFill="1" applyBorder="1"/>
    <xf numFmtId="165" fontId="10" fillId="2" borderId="189" xfId="16" applyNumberFormat="1" applyFont="1" applyFill="1" applyBorder="1"/>
    <xf numFmtId="165" fontId="10" fillId="2" borderId="11" xfId="16" applyNumberFormat="1" applyFont="1" applyFill="1" applyBorder="1"/>
    <xf numFmtId="3" fontId="10" fillId="2" borderId="0" xfId="16" applyNumberFormat="1" applyFont="1" applyFill="1" applyBorder="1" applyAlignment="1">
      <alignment horizontal="left" vertical="center"/>
    </xf>
    <xf numFmtId="0" fontId="10" fillId="2" borderId="38" xfId="16" applyFont="1" applyFill="1" applyBorder="1" applyAlignment="1">
      <alignment horizontal="right" vertical="center" wrapText="1"/>
    </xf>
    <xf numFmtId="0" fontId="23" fillId="2" borderId="0" xfId="16" applyFont="1" applyFill="1" applyBorder="1" applyAlignment="1"/>
    <xf numFmtId="0" fontId="23" fillId="2" borderId="18" xfId="16" applyFont="1" applyFill="1" applyBorder="1" applyAlignment="1"/>
    <xf numFmtId="0" fontId="10" fillId="2" borderId="3" xfId="16" applyFont="1" applyFill="1" applyBorder="1"/>
    <xf numFmtId="0" fontId="10" fillId="2" borderId="38" xfId="16" applyFont="1" applyFill="1" applyBorder="1"/>
    <xf numFmtId="0" fontId="19" fillId="2" borderId="0" xfId="0" applyFont="1" applyFill="1"/>
    <xf numFmtId="0" fontId="2" fillId="2" borderId="0" xfId="0" applyFont="1" applyFill="1"/>
    <xf numFmtId="0" fontId="19" fillId="2" borderId="18" xfId="0" applyFont="1" applyFill="1" applyBorder="1"/>
    <xf numFmtId="0" fontId="10" fillId="2" borderId="18" xfId="16" applyNumberFormat="1" applyFont="1" applyFill="1" applyBorder="1"/>
    <xf numFmtId="0" fontId="26" fillId="2" borderId="0" xfId="0" applyFont="1" applyFill="1"/>
    <xf numFmtId="164" fontId="9" fillId="0" borderId="0" xfId="0" applyNumberFormat="1" applyFont="1" applyFill="1"/>
    <xf numFmtId="0" fontId="23" fillId="2" borderId="8" xfId="10743" applyFont="1" applyFill="1" applyBorder="1" applyAlignment="1">
      <alignment horizontal="right" vertical="center" wrapText="1"/>
    </xf>
    <xf numFmtId="0" fontId="23" fillId="2" borderId="9" xfId="10743" applyFont="1" applyFill="1" applyBorder="1" applyAlignment="1">
      <alignment horizontal="right" vertical="center" wrapText="1"/>
    </xf>
    <xf numFmtId="0" fontId="10" fillId="2" borderId="0" xfId="10743" applyFont="1" applyFill="1" applyAlignment="1">
      <alignment vertical="center"/>
    </xf>
    <xf numFmtId="165" fontId="10" fillId="2" borderId="10" xfId="10743" applyNumberFormat="1" applyFont="1" applyFill="1" applyBorder="1" applyAlignment="1">
      <alignment horizontal="right" vertical="center"/>
    </xf>
    <xf numFmtId="164" fontId="10" fillId="2" borderId="0" xfId="10743" applyNumberFormat="1" applyFont="1" applyFill="1" applyAlignment="1">
      <alignment horizontal="right" vertical="center"/>
    </xf>
    <xf numFmtId="0" fontId="10" fillId="2" borderId="1" xfId="10743" applyFont="1" applyFill="1" applyBorder="1" applyAlignment="1">
      <alignment vertical="center"/>
    </xf>
    <xf numFmtId="165" fontId="10" fillId="2" borderId="11" xfId="10743" applyNumberFormat="1" applyFont="1" applyFill="1" applyBorder="1" applyAlignment="1">
      <alignment horizontal="right" vertical="center"/>
    </xf>
    <xf numFmtId="164" fontId="10" fillId="2" borderId="1" xfId="10743" applyNumberFormat="1" applyFont="1" applyFill="1" applyBorder="1" applyAlignment="1">
      <alignment horizontal="right" vertical="center"/>
    </xf>
    <xf numFmtId="0" fontId="26" fillId="2" borderId="0" xfId="10745" applyFont="1" applyFill="1"/>
    <xf numFmtId="0" fontId="23" fillId="2" borderId="8" xfId="10746" applyFont="1" applyFill="1" applyBorder="1" applyAlignment="1">
      <alignment horizontal="right" vertical="center" wrapText="1"/>
    </xf>
    <xf numFmtId="0" fontId="23" fillId="2" borderId="9" xfId="10746" applyFont="1" applyFill="1" applyBorder="1" applyAlignment="1">
      <alignment horizontal="right" vertical="center" wrapText="1"/>
    </xf>
    <xf numFmtId="0" fontId="10" fillId="2" borderId="0" xfId="10746" applyFont="1" applyFill="1" applyAlignment="1">
      <alignment vertical="center"/>
    </xf>
    <xf numFmtId="165" fontId="10" fillId="2" borderId="10" xfId="10746" applyNumberFormat="1" applyFont="1" applyFill="1" applyBorder="1" applyAlignment="1">
      <alignment horizontal="right" vertical="center"/>
    </xf>
    <xf numFmtId="164" fontId="10" fillId="2" borderId="0" xfId="10746" applyNumberFormat="1" applyFont="1" applyFill="1" applyAlignment="1">
      <alignment horizontal="right" vertical="center"/>
    </xf>
    <xf numFmtId="0" fontId="10" fillId="2" borderId="1" xfId="10746" applyFont="1" applyFill="1" applyBorder="1" applyAlignment="1">
      <alignment vertical="center"/>
    </xf>
    <xf numFmtId="165" fontId="10" fillId="2" borderId="11" xfId="10746" applyNumberFormat="1" applyFont="1" applyFill="1" applyBorder="1" applyAlignment="1">
      <alignment horizontal="right" vertical="center"/>
    </xf>
    <xf numFmtId="164" fontId="10" fillId="2" borderId="1" xfId="10746" applyNumberFormat="1" applyFont="1" applyFill="1" applyBorder="1" applyAlignment="1">
      <alignment horizontal="right" vertical="center"/>
    </xf>
    <xf numFmtId="0" fontId="10" fillId="2" borderId="0" xfId="0" applyFont="1" applyFill="1"/>
    <xf numFmtId="0" fontId="23" fillId="2" borderId="8" xfId="0" applyFont="1" applyFill="1" applyBorder="1" applyAlignment="1">
      <alignment horizontal="right" vertical="center" wrapText="1"/>
    </xf>
    <xf numFmtId="0" fontId="23" fillId="2" borderId="9" xfId="0" applyFont="1" applyFill="1" applyBorder="1" applyAlignment="1">
      <alignment horizontal="right" vertical="center" wrapText="1"/>
    </xf>
    <xf numFmtId="0" fontId="20" fillId="2" borderId="0" xfId="0" applyFont="1" applyFill="1"/>
    <xf numFmtId="165" fontId="10" fillId="2" borderId="10" xfId="0" applyNumberFormat="1" applyFont="1" applyFill="1" applyBorder="1" applyAlignment="1">
      <alignment horizontal="right" vertical="center"/>
    </xf>
    <xf numFmtId="164" fontId="20" fillId="2" borderId="0" xfId="0" applyNumberFormat="1" applyFont="1" applyFill="1"/>
    <xf numFmtId="0" fontId="20" fillId="2" borderId="1" xfId="0" applyFont="1" applyFill="1" applyBorder="1"/>
    <xf numFmtId="165" fontId="10" fillId="2" borderId="11" xfId="0" applyNumberFormat="1" applyFont="1" applyFill="1" applyBorder="1" applyAlignment="1">
      <alignment horizontal="right" vertical="center"/>
    </xf>
    <xf numFmtId="164" fontId="20" fillId="2" borderId="1" xfId="0" applyNumberFormat="1" applyFont="1" applyFill="1" applyBorder="1"/>
    <xf numFmtId="0" fontId="0" fillId="0" borderId="0" xfId="0"/>
    <xf numFmtId="0" fontId="2" fillId="2" borderId="0" xfId="9" applyFont="1" applyFill="1"/>
    <xf numFmtId="0" fontId="25" fillId="2" borderId="0" xfId="7" applyFont="1" applyFill="1"/>
    <xf numFmtId="0" fontId="10" fillId="2" borderId="0" xfId="0" applyFont="1" applyFill="1" applyAlignment="1">
      <alignment horizontal="left"/>
    </xf>
    <xf numFmtId="0" fontId="23" fillId="2" borderId="0" xfId="0" applyFont="1" applyFill="1" applyAlignment="1">
      <alignment horizontal="left" wrapText="1"/>
    </xf>
    <xf numFmtId="0" fontId="10" fillId="2" borderId="0" xfId="0" applyFont="1" applyFill="1"/>
    <xf numFmtId="0" fontId="0" fillId="0" borderId="0" xfId="0"/>
    <xf numFmtId="0" fontId="90" fillId="89" borderId="23" xfId="6734" applyFont="1" applyFill="1" applyBorder="1" applyAlignment="1">
      <alignment horizontal="center" wrapText="1"/>
    </xf>
    <xf numFmtId="0" fontId="0" fillId="0" borderId="0" xfId="0" applyFont="1"/>
    <xf numFmtId="0" fontId="0" fillId="0" borderId="0" xfId="0" quotePrefix="1"/>
    <xf numFmtId="0" fontId="0" fillId="0" borderId="0" xfId="0" applyFill="1"/>
    <xf numFmtId="0" fontId="18" fillId="0" borderId="0" xfId="7"/>
    <xf numFmtId="0" fontId="0" fillId="0" borderId="0" xfId="0"/>
    <xf numFmtId="0" fontId="90" fillId="89" borderId="0" xfId="6605" applyFont="1" applyFill="1" applyBorder="1" applyAlignment="1"/>
    <xf numFmtId="1" fontId="12" fillId="89" borderId="0" xfId="17" applyNumberFormat="1" applyFont="1" applyFill="1" applyBorder="1" applyAlignment="1">
      <alignment horizontal="center"/>
    </xf>
    <xf numFmtId="1" fontId="12" fillId="89" borderId="0" xfId="7776" applyNumberFormat="1" applyFont="1" applyFill="1" applyBorder="1" applyAlignment="1">
      <alignment horizontal="center"/>
    </xf>
    <xf numFmtId="0" fontId="18" fillId="0" borderId="0" xfId="7"/>
    <xf numFmtId="0" fontId="0" fillId="0" borderId="0" xfId="0"/>
    <xf numFmtId="0" fontId="34" fillId="0" borderId="0" xfId="0" applyFont="1" applyAlignment="1">
      <alignment horizontal="left" vertical="top" wrapText="1"/>
    </xf>
    <xf numFmtId="0" fontId="21" fillId="2" borderId="51" xfId="0" applyFont="1" applyFill="1" applyBorder="1" applyAlignment="1">
      <alignment horizontal="center" vertical="center" wrapText="1"/>
    </xf>
    <xf numFmtId="0" fontId="21" fillId="2" borderId="7" xfId="0" applyFont="1" applyFill="1" applyBorder="1" applyAlignment="1">
      <alignment horizontal="center" vertical="center" wrapText="1"/>
    </xf>
    <xf numFmtId="164" fontId="15" fillId="2" borderId="52" xfId="4702" applyNumberFormat="1" applyFont="1" applyFill="1" applyBorder="1" applyAlignment="1">
      <alignment horizontal="center"/>
    </xf>
    <xf numFmtId="164" fontId="15" fillId="2" borderId="3" xfId="4702" applyNumberFormat="1" applyFont="1" applyFill="1" applyBorder="1" applyAlignment="1">
      <alignment horizontal="center"/>
    </xf>
    <xf numFmtId="0" fontId="0" fillId="2" borderId="0" xfId="0" applyFont="1" applyFill="1" applyBorder="1" applyAlignment="1">
      <alignment horizontal="center" vertical="center"/>
    </xf>
    <xf numFmtId="0" fontId="10" fillId="0" borderId="0" xfId="7816" applyNumberFormat="1" applyFont="1" applyAlignment="1">
      <alignment horizontal="left" vertical="top"/>
    </xf>
    <xf numFmtId="3" fontId="314" fillId="0" borderId="0" xfId="10751" applyNumberFormat="1" applyFont="1" applyAlignment="1">
      <alignment horizontal="right" vertical="top"/>
    </xf>
    <xf numFmtId="166" fontId="314" fillId="0" borderId="0" xfId="10751" applyNumberFormat="1" applyFont="1" applyAlignment="1">
      <alignment horizontal="right" vertical="top"/>
    </xf>
    <xf numFmtId="3" fontId="314" fillId="0" borderId="0" xfId="10752" applyNumberFormat="1" applyFont="1" applyAlignment="1">
      <alignment horizontal="right" vertical="top"/>
    </xf>
    <xf numFmtId="166" fontId="314" fillId="0" borderId="0" xfId="10752" applyNumberFormat="1" applyFont="1" applyAlignment="1">
      <alignment horizontal="right" vertical="top"/>
    </xf>
    <xf numFmtId="3" fontId="314" fillId="0" borderId="0" xfId="10753" applyNumberFormat="1" applyFont="1" applyAlignment="1">
      <alignment horizontal="right" vertical="top"/>
    </xf>
    <xf numFmtId="166" fontId="314" fillId="0" borderId="0" xfId="10753" applyNumberFormat="1" applyFont="1" applyAlignment="1">
      <alignment horizontal="right" vertical="top"/>
    </xf>
    <xf numFmtId="3" fontId="314" fillId="0" borderId="0" xfId="10754" applyNumberFormat="1" applyFont="1" applyAlignment="1">
      <alignment horizontal="right" vertical="top"/>
    </xf>
    <xf numFmtId="166" fontId="314" fillId="0" borderId="0" xfId="10754" applyNumberFormat="1" applyFont="1" applyAlignment="1">
      <alignment horizontal="right" vertical="top"/>
    </xf>
    <xf numFmtId="3" fontId="314" fillId="0" borderId="0" xfId="10755" applyNumberFormat="1" applyFont="1" applyAlignment="1">
      <alignment horizontal="right" vertical="top"/>
    </xf>
    <xf numFmtId="166" fontId="314" fillId="0" borderId="0" xfId="10755" applyNumberFormat="1" applyFont="1" applyAlignment="1">
      <alignment horizontal="right" vertical="top"/>
    </xf>
    <xf numFmtId="3" fontId="314" fillId="0" borderId="0" xfId="10756" applyNumberFormat="1" applyFont="1" applyAlignment="1">
      <alignment horizontal="right" vertical="top"/>
    </xf>
    <xf numFmtId="166" fontId="314" fillId="0" borderId="0" xfId="10756" applyNumberFormat="1" applyFont="1" applyAlignment="1">
      <alignment horizontal="right" vertical="top"/>
    </xf>
    <xf numFmtId="164" fontId="0" fillId="0" borderId="16" xfId="0" applyNumberFormat="1" applyBorder="1"/>
    <xf numFmtId="164" fontId="0" fillId="0" borderId="19" xfId="0" applyNumberFormat="1" applyBorder="1"/>
    <xf numFmtId="164" fontId="0" fillId="0" borderId="215" xfId="0" applyNumberFormat="1" applyBorder="1"/>
    <xf numFmtId="0" fontId="0" fillId="0" borderId="216" xfId="0" applyBorder="1"/>
    <xf numFmtId="0" fontId="0" fillId="0" borderId="18" xfId="0" applyBorder="1"/>
    <xf numFmtId="3" fontId="314" fillId="0" borderId="0" xfId="10757" applyNumberFormat="1" applyFont="1" applyAlignment="1">
      <alignment horizontal="right" vertical="top"/>
    </xf>
    <xf numFmtId="166" fontId="314" fillId="0" borderId="0" xfId="10757" applyNumberFormat="1" applyFont="1" applyAlignment="1">
      <alignment horizontal="right" vertical="top"/>
    </xf>
    <xf numFmtId="0" fontId="10" fillId="0" borderId="0" xfId="0" applyNumberFormat="1" applyFont="1" applyAlignment="1">
      <alignment horizontal="left" vertical="top"/>
    </xf>
    <xf numFmtId="3" fontId="314" fillId="0" borderId="0" xfId="10758" applyNumberFormat="1" applyFont="1" applyAlignment="1">
      <alignment horizontal="right" vertical="top"/>
    </xf>
    <xf numFmtId="166" fontId="314" fillId="0" borderId="0" xfId="10758" applyNumberFormat="1" applyFont="1" applyAlignment="1">
      <alignment horizontal="right" vertical="top"/>
    </xf>
    <xf numFmtId="3" fontId="314" fillId="0" borderId="0" xfId="10759" applyNumberFormat="1" applyFont="1" applyAlignment="1">
      <alignment horizontal="right" vertical="top"/>
    </xf>
    <xf numFmtId="166" fontId="314" fillId="0" borderId="0" xfId="10759" applyNumberFormat="1" applyFont="1" applyAlignment="1">
      <alignment horizontal="right" vertical="top"/>
    </xf>
    <xf numFmtId="3" fontId="314" fillId="0" borderId="0" xfId="10761" applyNumberFormat="1" applyFont="1" applyAlignment="1">
      <alignment horizontal="right" vertical="top"/>
    </xf>
    <xf numFmtId="166" fontId="314" fillId="0" borderId="0" xfId="10761" applyNumberFormat="1" applyFont="1" applyAlignment="1">
      <alignment horizontal="right" vertical="top"/>
    </xf>
    <xf numFmtId="3" fontId="314" fillId="0" borderId="0" xfId="10762" applyNumberFormat="1" applyFont="1" applyAlignment="1">
      <alignment horizontal="right" vertical="top"/>
    </xf>
    <xf numFmtId="166" fontId="314" fillId="0" borderId="0" xfId="10762" applyNumberFormat="1" applyFont="1" applyAlignment="1">
      <alignment horizontal="right" vertical="top"/>
    </xf>
    <xf numFmtId="3" fontId="314" fillId="0" borderId="0" xfId="10763" applyNumberFormat="1" applyFont="1" applyAlignment="1">
      <alignment horizontal="right" vertical="top"/>
    </xf>
    <xf numFmtId="166" fontId="314" fillId="0" borderId="0" xfId="10763" applyNumberFormat="1" applyFont="1" applyAlignment="1">
      <alignment horizontal="right" vertical="top"/>
    </xf>
    <xf numFmtId="3" fontId="314" fillId="0" borderId="0" xfId="10764" applyNumberFormat="1" applyFont="1" applyAlignment="1">
      <alignment horizontal="right" vertical="top"/>
    </xf>
    <xf numFmtId="166" fontId="314" fillId="0" borderId="0" xfId="10764" applyNumberFormat="1" applyFont="1" applyAlignment="1">
      <alignment horizontal="right" vertical="top"/>
    </xf>
    <xf numFmtId="3" fontId="314" fillId="0" borderId="0" xfId="10765" applyNumberFormat="1" applyFont="1" applyAlignment="1">
      <alignment horizontal="right" vertical="top"/>
    </xf>
    <xf numFmtId="166" fontId="314" fillId="0" borderId="0" xfId="10765" applyNumberFormat="1" applyFont="1" applyAlignment="1">
      <alignment horizontal="right" vertical="top"/>
    </xf>
    <xf numFmtId="3" fontId="314" fillId="0" borderId="0" xfId="10766" applyNumberFormat="1" applyFont="1" applyAlignment="1">
      <alignment horizontal="right" vertical="top"/>
    </xf>
    <xf numFmtId="166" fontId="314" fillId="0" borderId="0" xfId="10766" applyNumberFormat="1" applyFont="1" applyAlignment="1">
      <alignment horizontal="right" vertical="top"/>
    </xf>
    <xf numFmtId="3" fontId="314" fillId="0" borderId="0" xfId="10767" applyNumberFormat="1" applyFont="1" applyAlignment="1">
      <alignment horizontal="right" vertical="top"/>
    </xf>
    <xf numFmtId="166" fontId="314" fillId="0" borderId="0" xfId="10767" applyNumberFormat="1" applyFont="1" applyAlignment="1">
      <alignment horizontal="right" vertical="top"/>
    </xf>
    <xf numFmtId="3" fontId="314" fillId="0" borderId="0" xfId="10768" applyNumberFormat="1" applyFont="1" applyAlignment="1">
      <alignment horizontal="right" vertical="top"/>
    </xf>
    <xf numFmtId="166" fontId="314" fillId="0" borderId="0" xfId="10768" applyNumberFormat="1" applyFont="1" applyAlignment="1">
      <alignment horizontal="right" vertical="top"/>
    </xf>
    <xf numFmtId="3" fontId="314" fillId="0" borderId="0" xfId="10769" applyNumberFormat="1" applyFont="1" applyAlignment="1">
      <alignment horizontal="right" vertical="top"/>
    </xf>
    <xf numFmtId="166" fontId="314" fillId="0" borderId="0" xfId="10769" applyNumberFormat="1" applyFont="1" applyAlignment="1">
      <alignment horizontal="right" vertical="top"/>
    </xf>
    <xf numFmtId="3" fontId="314" fillId="0" borderId="0" xfId="10770" applyNumberFormat="1" applyFont="1" applyAlignment="1">
      <alignment horizontal="right" vertical="top"/>
    </xf>
    <xf numFmtId="166" fontId="314" fillId="0" borderId="0" xfId="10770" applyNumberFormat="1" applyFont="1" applyAlignment="1">
      <alignment horizontal="right" vertical="top"/>
    </xf>
    <xf numFmtId="3" fontId="314" fillId="0" borderId="0" xfId="10771" applyNumberFormat="1" applyFont="1" applyAlignment="1">
      <alignment horizontal="right" vertical="top"/>
    </xf>
    <xf numFmtId="166" fontId="314" fillId="0" borderId="0" xfId="10771" applyNumberFormat="1" applyFont="1" applyAlignment="1">
      <alignment horizontal="right" vertical="top"/>
    </xf>
    <xf numFmtId="3" fontId="314" fillId="0" borderId="0" xfId="10772" applyNumberFormat="1" applyFont="1" applyAlignment="1">
      <alignment horizontal="right" vertical="top"/>
    </xf>
    <xf numFmtId="166" fontId="314" fillId="0" borderId="0" xfId="10772" applyNumberFormat="1" applyFont="1" applyAlignment="1">
      <alignment horizontal="right" vertical="top"/>
    </xf>
    <xf numFmtId="3" fontId="314" fillId="0" borderId="0" xfId="10773" applyNumberFormat="1" applyFont="1" applyAlignment="1">
      <alignment horizontal="right" vertical="top"/>
    </xf>
    <xf numFmtId="166" fontId="314" fillId="0" borderId="0" xfId="10773" applyNumberFormat="1" applyFont="1" applyAlignment="1">
      <alignment horizontal="right" vertical="top"/>
    </xf>
    <xf numFmtId="3" fontId="314" fillId="0" borderId="0" xfId="10774" applyNumberFormat="1" applyFont="1" applyAlignment="1">
      <alignment horizontal="right" vertical="top"/>
    </xf>
    <xf numFmtId="166" fontId="314" fillId="0" borderId="0" xfId="10774" applyNumberFormat="1" applyFont="1" applyAlignment="1">
      <alignment horizontal="right" vertical="top"/>
    </xf>
    <xf numFmtId="3" fontId="314" fillId="0" borderId="0" xfId="10775" applyNumberFormat="1" applyFont="1" applyAlignment="1">
      <alignment horizontal="right" vertical="top"/>
    </xf>
    <xf numFmtId="166" fontId="314" fillId="0" borderId="0" xfId="10775" applyNumberFormat="1" applyFont="1" applyAlignment="1">
      <alignment horizontal="right" vertical="top"/>
    </xf>
    <xf numFmtId="3" fontId="314" fillId="0" borderId="0" xfId="10776" applyNumberFormat="1" applyFont="1" applyAlignment="1">
      <alignment horizontal="right" vertical="top"/>
    </xf>
    <xf numFmtId="166" fontId="314" fillId="0" borderId="0" xfId="10776" applyNumberFormat="1" applyFont="1" applyAlignment="1">
      <alignment horizontal="right" vertical="top"/>
    </xf>
    <xf numFmtId="3" fontId="314" fillId="0" borderId="0" xfId="10777" applyNumberFormat="1" applyFont="1" applyAlignment="1">
      <alignment horizontal="right" vertical="top"/>
    </xf>
    <xf numFmtId="166" fontId="314" fillId="0" borderId="0" xfId="10777" applyNumberFormat="1" applyFont="1" applyAlignment="1">
      <alignment horizontal="right" vertical="top"/>
    </xf>
    <xf numFmtId="3" fontId="314" fillId="0" borderId="0" xfId="10778" applyNumberFormat="1" applyFont="1" applyAlignment="1">
      <alignment horizontal="right" vertical="top"/>
    </xf>
    <xf numFmtId="166" fontId="314" fillId="0" borderId="0" xfId="10778" applyNumberFormat="1" applyFont="1" applyAlignment="1">
      <alignment horizontal="right" vertical="top"/>
    </xf>
    <xf numFmtId="3" fontId="314" fillId="0" borderId="0" xfId="10779" applyNumberFormat="1" applyFont="1" applyAlignment="1">
      <alignment horizontal="right" vertical="top"/>
    </xf>
    <xf numFmtId="166" fontId="314" fillId="0" borderId="0" xfId="10779" applyNumberFormat="1" applyFont="1" applyAlignment="1">
      <alignment horizontal="right" vertical="top"/>
    </xf>
    <xf numFmtId="3" fontId="314" fillId="0" borderId="0" xfId="10780" applyNumberFormat="1" applyFont="1" applyAlignment="1">
      <alignment horizontal="right" vertical="top"/>
    </xf>
    <xf numFmtId="166" fontId="314" fillId="0" borderId="0" xfId="10780" applyNumberFormat="1" applyFont="1" applyAlignment="1">
      <alignment horizontal="right" vertical="top"/>
    </xf>
    <xf numFmtId="3" fontId="314" fillId="0" borderId="0" xfId="10781" applyNumberFormat="1" applyFont="1" applyAlignment="1">
      <alignment horizontal="right" vertical="top"/>
    </xf>
    <xf numFmtId="166" fontId="314" fillId="0" borderId="0" xfId="10781" applyNumberFormat="1" applyFont="1" applyAlignment="1">
      <alignment horizontal="right" vertical="top"/>
    </xf>
    <xf numFmtId="3" fontId="314" fillId="0" borderId="0" xfId="10782" applyNumberFormat="1" applyFont="1" applyAlignment="1">
      <alignment horizontal="right" vertical="top"/>
    </xf>
    <xf numFmtId="166" fontId="314" fillId="0" borderId="0" xfId="10782" applyNumberFormat="1" applyFont="1" applyAlignment="1">
      <alignment horizontal="right" vertical="top"/>
    </xf>
    <xf numFmtId="3" fontId="314" fillId="0" borderId="0" xfId="10783" applyNumberFormat="1" applyFont="1" applyAlignment="1">
      <alignment horizontal="right" vertical="top"/>
    </xf>
    <xf numFmtId="166" fontId="314" fillId="0" borderId="0" xfId="10783" applyNumberFormat="1" applyFont="1" applyAlignment="1">
      <alignment horizontal="right" vertical="top"/>
    </xf>
    <xf numFmtId="3" fontId="314" fillId="0" borderId="0" xfId="10784" applyNumberFormat="1" applyFont="1" applyAlignment="1">
      <alignment horizontal="right" vertical="top"/>
    </xf>
    <xf numFmtId="166" fontId="314" fillId="0" borderId="0" xfId="10784" applyNumberFormat="1" applyFont="1" applyAlignment="1">
      <alignment horizontal="right" vertical="top"/>
    </xf>
    <xf numFmtId="3" fontId="314" fillId="0" borderId="0" xfId="10785" applyNumberFormat="1" applyFont="1" applyAlignment="1">
      <alignment horizontal="right" vertical="top"/>
    </xf>
    <xf numFmtId="166" fontId="314" fillId="0" borderId="0" xfId="10785" applyNumberFormat="1" applyFont="1" applyAlignment="1">
      <alignment horizontal="right" vertical="top"/>
    </xf>
    <xf numFmtId="3" fontId="314" fillId="0" borderId="0" xfId="10786" applyNumberFormat="1" applyFont="1" applyAlignment="1">
      <alignment horizontal="right" vertical="top"/>
    </xf>
    <xf numFmtId="166" fontId="314" fillId="0" borderId="0" xfId="10786" applyNumberFormat="1" applyFont="1" applyAlignment="1">
      <alignment horizontal="right" vertical="top"/>
    </xf>
    <xf numFmtId="0" fontId="180" fillId="0" borderId="0" xfId="0" applyNumberFormat="1" applyFont="1" applyFill="1" applyAlignment="1">
      <alignment horizontal="left" vertical="top"/>
    </xf>
    <xf numFmtId="3" fontId="314" fillId="0" borderId="0" xfId="10802" applyNumberFormat="1" applyFont="1" applyFill="1" applyAlignment="1">
      <alignment horizontal="right" vertical="top"/>
    </xf>
    <xf numFmtId="166" fontId="314" fillId="0" borderId="0" xfId="10802" applyNumberFormat="1" applyFont="1" applyFill="1" applyAlignment="1">
      <alignment horizontal="right" vertical="top"/>
    </xf>
    <xf numFmtId="3" fontId="314" fillId="0" borderId="0" xfId="10803" applyNumberFormat="1" applyFont="1" applyFill="1" applyAlignment="1">
      <alignment horizontal="right" vertical="top"/>
    </xf>
    <xf numFmtId="166" fontId="314" fillId="0" borderId="0" xfId="10803" applyNumberFormat="1" applyFont="1" applyFill="1" applyAlignment="1">
      <alignment horizontal="right" vertical="top"/>
    </xf>
    <xf numFmtId="3" fontId="314" fillId="0" borderId="0" xfId="10804" applyNumberFormat="1" applyFont="1" applyFill="1" applyAlignment="1">
      <alignment horizontal="right" vertical="top"/>
    </xf>
    <xf numFmtId="166" fontId="314" fillId="0" borderId="0" xfId="10804" applyNumberFormat="1" applyFont="1" applyFill="1" applyAlignment="1">
      <alignment horizontal="right" vertical="top"/>
    </xf>
    <xf numFmtId="3" fontId="314" fillId="0" borderId="0" xfId="10793" applyNumberFormat="1" applyFont="1" applyFill="1" applyAlignment="1">
      <alignment horizontal="right" vertical="top"/>
    </xf>
    <xf numFmtId="166" fontId="314" fillId="0" borderId="0" xfId="10793" applyNumberFormat="1" applyFont="1" applyFill="1" applyAlignment="1">
      <alignment horizontal="right" vertical="top"/>
    </xf>
    <xf numFmtId="3" fontId="314" fillId="0" borderId="0" xfId="10796" applyNumberFormat="1" applyFont="1" applyFill="1" applyAlignment="1">
      <alignment horizontal="right" vertical="top"/>
    </xf>
    <xf numFmtId="166" fontId="314" fillId="0" borderId="0" xfId="10796" applyNumberFormat="1" applyFont="1" applyFill="1" applyAlignment="1">
      <alignment horizontal="right" vertical="top"/>
    </xf>
    <xf numFmtId="3" fontId="314" fillId="0" borderId="0" xfId="10794" applyNumberFormat="1" applyFont="1" applyFill="1" applyAlignment="1">
      <alignment horizontal="right" vertical="top"/>
    </xf>
    <xf numFmtId="166" fontId="314" fillId="0" borderId="0" xfId="10794" applyNumberFormat="1" applyFont="1" applyFill="1" applyAlignment="1">
      <alignment horizontal="right" vertical="top"/>
    </xf>
    <xf numFmtId="3" fontId="314" fillId="0" borderId="0" xfId="10797" applyNumberFormat="1" applyFont="1" applyFill="1" applyAlignment="1">
      <alignment horizontal="right" vertical="top"/>
    </xf>
    <xf numFmtId="166" fontId="314" fillId="0" borderId="0" xfId="10797" applyNumberFormat="1" applyFont="1" applyFill="1" applyAlignment="1">
      <alignment horizontal="right" vertical="top"/>
    </xf>
    <xf numFmtId="3" fontId="314" fillId="0" borderId="0" xfId="10795" applyNumberFormat="1" applyFont="1" applyFill="1" applyAlignment="1">
      <alignment horizontal="right" vertical="top"/>
    </xf>
    <xf numFmtId="166" fontId="314" fillId="0" borderId="0" xfId="10795" applyNumberFormat="1" applyFont="1" applyFill="1" applyAlignment="1">
      <alignment horizontal="right" vertical="top"/>
    </xf>
    <xf numFmtId="3" fontId="314" fillId="0" borderId="0" xfId="10798" applyNumberFormat="1" applyFont="1" applyFill="1" applyAlignment="1">
      <alignment horizontal="right" vertical="top"/>
    </xf>
    <xf numFmtId="166" fontId="314" fillId="0" borderId="0" xfId="10798" applyNumberFormat="1" applyFont="1" applyFill="1" applyAlignment="1">
      <alignment horizontal="right" vertical="top"/>
    </xf>
    <xf numFmtId="3" fontId="314" fillId="0" borderId="0" xfId="10799" applyNumberFormat="1" applyFont="1" applyFill="1" applyAlignment="1">
      <alignment horizontal="right" vertical="top"/>
    </xf>
    <xf numFmtId="166" fontId="314" fillId="0" borderId="0" xfId="10799" applyNumberFormat="1" applyFont="1" applyFill="1" applyAlignment="1">
      <alignment horizontal="right" vertical="top"/>
    </xf>
    <xf numFmtId="3" fontId="314" fillId="0" borderId="0" xfId="10800" applyNumberFormat="1" applyFont="1" applyFill="1" applyAlignment="1">
      <alignment horizontal="right" vertical="top"/>
    </xf>
    <xf numFmtId="166" fontId="314" fillId="0" borderId="0" xfId="10800" applyNumberFormat="1" applyFont="1" applyFill="1" applyAlignment="1">
      <alignment horizontal="right" vertical="top"/>
    </xf>
    <xf numFmtId="3" fontId="314" fillId="0" borderId="0" xfId="10801" applyNumberFormat="1" applyFont="1" applyFill="1" applyAlignment="1">
      <alignment horizontal="right" vertical="top"/>
    </xf>
    <xf numFmtId="166" fontId="314" fillId="0" borderId="0" xfId="10801" applyNumberFormat="1" applyFont="1" applyFill="1" applyAlignment="1">
      <alignment horizontal="right" vertical="top"/>
    </xf>
    <xf numFmtId="3" fontId="314" fillId="0" borderId="0" xfId="10787" applyNumberFormat="1" applyFont="1" applyFill="1" applyAlignment="1">
      <alignment horizontal="right" vertical="top"/>
    </xf>
    <xf numFmtId="166" fontId="314" fillId="0" borderId="0" xfId="10787" applyNumberFormat="1" applyFont="1" applyFill="1" applyAlignment="1">
      <alignment horizontal="right" vertical="top"/>
    </xf>
    <xf numFmtId="3" fontId="314" fillId="0" borderId="0" xfId="10790" applyNumberFormat="1" applyFont="1" applyFill="1" applyAlignment="1">
      <alignment horizontal="right" vertical="top"/>
    </xf>
    <xf numFmtId="166" fontId="314" fillId="0" borderId="0" xfId="10790" applyNumberFormat="1" applyFont="1" applyFill="1" applyAlignment="1">
      <alignment horizontal="right" vertical="top"/>
    </xf>
    <xf numFmtId="3" fontId="314" fillId="0" borderId="0" xfId="10788" applyNumberFormat="1" applyFont="1" applyFill="1" applyAlignment="1">
      <alignment horizontal="right" vertical="top"/>
    </xf>
    <xf numFmtId="166" fontId="314" fillId="0" borderId="0" xfId="10788" applyNumberFormat="1" applyFont="1" applyFill="1" applyAlignment="1">
      <alignment horizontal="right" vertical="top"/>
    </xf>
    <xf numFmtId="3" fontId="314" fillId="0" borderId="0" xfId="10791" applyNumberFormat="1" applyFont="1" applyFill="1" applyAlignment="1">
      <alignment horizontal="right" vertical="top"/>
    </xf>
    <xf numFmtId="166" fontId="314" fillId="0" borderId="0" xfId="10791" applyNumberFormat="1" applyFont="1" applyFill="1" applyAlignment="1">
      <alignment horizontal="right" vertical="top"/>
    </xf>
    <xf numFmtId="3" fontId="314" fillId="0" borderId="0" xfId="10789" applyNumberFormat="1" applyFont="1" applyFill="1" applyAlignment="1">
      <alignment horizontal="right" vertical="top"/>
    </xf>
    <xf numFmtId="166" fontId="314" fillId="0" borderId="0" xfId="10789" applyNumberFormat="1" applyFont="1" applyFill="1" applyAlignment="1">
      <alignment horizontal="right" vertical="top"/>
    </xf>
    <xf numFmtId="3" fontId="314" fillId="0" borderId="0" xfId="10792" applyNumberFormat="1" applyFont="1" applyFill="1" applyAlignment="1">
      <alignment horizontal="right" vertical="top"/>
    </xf>
    <xf numFmtId="166" fontId="314" fillId="0" borderId="0" xfId="10792" applyNumberFormat="1" applyFont="1" applyFill="1" applyAlignment="1">
      <alignment horizontal="right" vertical="top"/>
    </xf>
    <xf numFmtId="0" fontId="314" fillId="0" borderId="0" xfId="10805" applyNumberFormat="1" applyFont="1" applyAlignment="1">
      <alignment horizontal="left" vertical="top"/>
    </xf>
    <xf numFmtId="3" fontId="314" fillId="0" borderId="0" xfId="10805" applyNumberFormat="1" applyFont="1" applyAlignment="1">
      <alignment horizontal="right" vertical="top"/>
    </xf>
    <xf numFmtId="166" fontId="314" fillId="0" borderId="0" xfId="10805" applyNumberFormat="1" applyFont="1" applyAlignment="1">
      <alignment horizontal="right" vertical="top"/>
    </xf>
    <xf numFmtId="0" fontId="314" fillId="0" borderId="0" xfId="10806" applyNumberFormat="1" applyFont="1" applyAlignment="1">
      <alignment horizontal="left" vertical="top"/>
    </xf>
    <xf numFmtId="3" fontId="314" fillId="0" borderId="0" xfId="10806" applyNumberFormat="1" applyFont="1" applyAlignment="1">
      <alignment horizontal="right" vertical="top"/>
    </xf>
    <xf numFmtId="166" fontId="314" fillId="0" borderId="0" xfId="10806" applyNumberFormat="1" applyFont="1" applyAlignment="1">
      <alignment horizontal="right" vertical="top"/>
    </xf>
    <xf numFmtId="164" fontId="10" fillId="2" borderId="50" xfId="6718" applyNumberFormat="1" applyFont="1" applyFill="1" applyBorder="1" applyAlignment="1">
      <alignment horizontal="right" vertical="center" indent="1"/>
    </xf>
    <xf numFmtId="164" fontId="158" fillId="2" borderId="50" xfId="6718" applyNumberFormat="1" applyFont="1" applyFill="1" applyBorder="1" applyAlignment="1">
      <alignment horizontal="right" vertical="center" indent="1"/>
    </xf>
    <xf numFmtId="164" fontId="10" fillId="2" borderId="152" xfId="6717" applyNumberFormat="1" applyFont="1" applyFill="1" applyBorder="1" applyAlignment="1">
      <alignment horizontal="right" vertical="center" wrapText="1" indent="1"/>
    </xf>
    <xf numFmtId="164" fontId="10" fillId="2" borderId="77" xfId="6717" applyNumberFormat="1" applyFont="1" applyFill="1" applyBorder="1" applyAlignment="1">
      <alignment horizontal="right" vertical="center" wrapText="1" indent="1"/>
    </xf>
    <xf numFmtId="0" fontId="315" fillId="2" borderId="0" xfId="6716" applyFont="1" applyFill="1" applyBorder="1"/>
    <xf numFmtId="0" fontId="114" fillId="0" borderId="0" xfId="0" applyFont="1"/>
    <xf numFmtId="0" fontId="236" fillId="0" borderId="0" xfId="0" applyFont="1"/>
    <xf numFmtId="0" fontId="114" fillId="0" borderId="0" xfId="0" applyFont="1" applyAlignment="1">
      <alignment horizontal="right"/>
    </xf>
    <xf numFmtId="37" fontId="316" fillId="0" borderId="0" xfId="0" applyNumberFormat="1" applyFont="1" applyAlignment="1">
      <alignment horizontal="right"/>
    </xf>
    <xf numFmtId="0" fontId="267" fillId="0" borderId="90" xfId="0" applyFont="1" applyBorder="1"/>
    <xf numFmtId="3" fontId="267" fillId="0" borderId="3" xfId="5445" applyNumberFormat="1" applyFont="1" applyFill="1" applyBorder="1"/>
    <xf numFmtId="0" fontId="267" fillId="0" borderId="0" xfId="0" applyFont="1" applyBorder="1"/>
    <xf numFmtId="3" fontId="267" fillId="0" borderId="3" xfId="0" applyNumberFormat="1" applyFont="1" applyBorder="1" applyAlignment="1">
      <alignment horizontal="right"/>
    </xf>
    <xf numFmtId="3" fontId="267" fillId="0" borderId="0" xfId="0" applyNumberFormat="1" applyFont="1" applyBorder="1" applyAlignment="1">
      <alignment horizontal="right"/>
    </xf>
    <xf numFmtId="0" fontId="267" fillId="0" borderId="1" xfId="0" applyFont="1" applyBorder="1"/>
    <xf numFmtId="3" fontId="81" fillId="0" borderId="7" xfId="5445" applyNumberFormat="1" applyFont="1" applyFill="1" applyBorder="1"/>
    <xf numFmtId="0" fontId="267" fillId="0" borderId="49" xfId="0" applyFont="1" applyBorder="1"/>
    <xf numFmtId="0" fontId="267" fillId="0" borderId="0" xfId="0" applyFont="1"/>
    <xf numFmtId="0" fontId="0" fillId="0" borderId="0" xfId="0"/>
    <xf numFmtId="0" fontId="0" fillId="0" borderId="0" xfId="0"/>
    <xf numFmtId="195" fontId="23" fillId="2" borderId="0" xfId="16" applyNumberFormat="1" applyFont="1" applyFill="1" applyAlignment="1">
      <alignment horizontal="right"/>
    </xf>
    <xf numFmtId="0" fontId="316" fillId="0" borderId="0" xfId="0" applyFont="1"/>
    <xf numFmtId="167" fontId="316" fillId="0" borderId="0" xfId="0" applyNumberFormat="1" applyFont="1" applyAlignment="1">
      <alignment horizontal="right"/>
    </xf>
    <xf numFmtId="0" fontId="23" fillId="0" borderId="7" xfId="5445" applyFont="1" applyFill="1" applyBorder="1" applyAlignment="1"/>
    <xf numFmtId="0" fontId="23" fillId="0" borderId="49" xfId="0" applyFont="1" applyBorder="1" applyAlignment="1"/>
    <xf numFmtId="0" fontId="23" fillId="0" borderId="3" xfId="5445" applyFont="1" applyFill="1" applyBorder="1"/>
    <xf numFmtId="0" fontId="23" fillId="0" borderId="0" xfId="0" applyFont="1" applyAlignment="1"/>
    <xf numFmtId="0" fontId="23" fillId="0" borderId="6" xfId="5445" applyFont="1" applyFill="1" applyBorder="1"/>
    <xf numFmtId="0" fontId="23" fillId="0" borderId="0" xfId="0" applyFont="1"/>
    <xf numFmtId="0" fontId="23" fillId="0" borderId="3" xfId="5445" applyFont="1" applyBorder="1" applyAlignment="1">
      <alignment horizontal="center"/>
    </xf>
    <xf numFmtId="0" fontId="23" fillId="0" borderId="0" xfId="5445" applyFont="1" applyBorder="1" applyAlignment="1">
      <alignment horizontal="center"/>
    </xf>
    <xf numFmtId="0" fontId="23" fillId="0" borderId="18" xfId="5445" applyFont="1" applyBorder="1" applyAlignment="1">
      <alignment horizontal="center"/>
    </xf>
    <xf numFmtId="3" fontId="23" fillId="0" borderId="7" xfId="5445" applyNumberFormat="1" applyFont="1" applyFill="1" applyBorder="1"/>
    <xf numFmtId="3" fontId="23" fillId="0" borderId="7" xfId="0" applyNumberFormat="1" applyFont="1" applyBorder="1" applyAlignment="1">
      <alignment horizontal="right"/>
    </xf>
    <xf numFmtId="37" fontId="316" fillId="0" borderId="3" xfId="0" applyNumberFormat="1" applyFont="1" applyBorder="1" applyAlignment="1">
      <alignment horizontal="right"/>
    </xf>
    <xf numFmtId="0" fontId="316" fillId="0" borderId="217" xfId="0" applyFont="1" applyBorder="1"/>
    <xf numFmtId="0" fontId="316" fillId="0" borderId="3" xfId="0" applyFont="1" applyBorder="1"/>
    <xf numFmtId="3" fontId="23" fillId="0" borderId="2" xfId="0" applyNumberFormat="1" applyFont="1" applyBorder="1" applyAlignment="1">
      <alignment horizontal="right"/>
    </xf>
    <xf numFmtId="37" fontId="316" fillId="0" borderId="217" xfId="0" applyNumberFormat="1" applyFont="1" applyBorder="1" applyAlignment="1">
      <alignment horizontal="right"/>
    </xf>
    <xf numFmtId="0" fontId="0" fillId="0" borderId="3" xfId="0" applyBorder="1"/>
    <xf numFmtId="167" fontId="316" fillId="0" borderId="18" xfId="0" applyNumberFormat="1" applyFont="1" applyBorder="1" applyAlignment="1">
      <alignment horizontal="right"/>
    </xf>
    <xf numFmtId="3" fontId="23" fillId="0" borderId="50" xfId="0" applyNumberFormat="1" applyFont="1" applyBorder="1" applyAlignment="1">
      <alignment horizontal="right"/>
    </xf>
    <xf numFmtId="0" fontId="33" fillId="2" borderId="0" xfId="6084" applyFont="1" applyFill="1" applyBorder="1" applyAlignment="1">
      <alignment horizontal="left"/>
    </xf>
    <xf numFmtId="0" fontId="113" fillId="2" borderId="0" xfId="6084" applyFont="1" applyFill="1"/>
    <xf numFmtId="0" fontId="23" fillId="2" borderId="49" xfId="5445" applyFont="1" applyFill="1" applyBorder="1"/>
    <xf numFmtId="0" fontId="23" fillId="2" borderId="93" xfId="5445" applyFont="1" applyFill="1" applyBorder="1" applyAlignment="1">
      <alignment horizontal="center"/>
    </xf>
    <xf numFmtId="0" fontId="23" fillId="2" borderId="54" xfId="5445" applyFont="1" applyFill="1" applyBorder="1" applyAlignment="1">
      <alignment horizontal="center"/>
    </xf>
    <xf numFmtId="0" fontId="23" fillId="2" borderId="49" xfId="5445" applyFont="1" applyFill="1" applyBorder="1" applyAlignment="1">
      <alignment horizontal="center"/>
    </xf>
    <xf numFmtId="0" fontId="23" fillId="2" borderId="49" xfId="5445" applyFont="1" applyFill="1" applyBorder="1" applyAlignment="1">
      <alignment horizontal="center" wrapText="1"/>
    </xf>
    <xf numFmtId="3" fontId="10" fillId="2" borderId="93" xfId="5445" applyNumberFormat="1" applyFont="1" applyFill="1" applyBorder="1" applyAlignment="1">
      <alignment horizontal="right"/>
    </xf>
    <xf numFmtId="3" fontId="10" fillId="2" borderId="0" xfId="5445" applyNumberFormat="1" applyFont="1" applyFill="1" applyBorder="1" applyAlignment="1">
      <alignment horizontal="right"/>
    </xf>
    <xf numFmtId="3" fontId="10" fillId="2" borderId="91" xfId="5445" applyNumberFormat="1" applyFont="1" applyFill="1" applyBorder="1" applyAlignment="1">
      <alignment horizontal="right"/>
    </xf>
    <xf numFmtId="3" fontId="10" fillId="2" borderId="0" xfId="6084" applyNumberFormat="1" applyFont="1" applyFill="1" applyBorder="1" applyAlignment="1">
      <alignment horizontal="right"/>
    </xf>
    <xf numFmtId="3" fontId="10" fillId="2" borderId="92" xfId="6084" applyNumberFormat="1" applyFont="1" applyFill="1" applyBorder="1" applyAlignment="1">
      <alignment horizontal="right"/>
    </xf>
    <xf numFmtId="3" fontId="10" fillId="2" borderId="91" xfId="6084" applyNumberFormat="1" applyFont="1" applyFill="1" applyBorder="1" applyAlignment="1">
      <alignment horizontal="right"/>
    </xf>
    <xf numFmtId="3" fontId="10" fillId="2" borderId="0" xfId="6084" applyNumberFormat="1" applyFont="1" applyFill="1" applyAlignment="1">
      <alignment horizontal="right"/>
    </xf>
    <xf numFmtId="3" fontId="10" fillId="2" borderId="94" xfId="5445" applyNumberFormat="1" applyFont="1" applyFill="1" applyBorder="1" applyAlignment="1">
      <alignment horizontal="right"/>
    </xf>
    <xf numFmtId="3" fontId="10" fillId="2" borderId="74" xfId="5445" applyNumberFormat="1" applyFont="1" applyFill="1" applyBorder="1" applyAlignment="1">
      <alignment horizontal="right"/>
    </xf>
    <xf numFmtId="3" fontId="10" fillId="2" borderId="74" xfId="6084" applyNumberFormat="1" applyFont="1" applyFill="1" applyBorder="1" applyAlignment="1">
      <alignment horizontal="right"/>
    </xf>
    <xf numFmtId="3" fontId="23" fillId="2" borderId="95" xfId="5445" applyNumberFormat="1" applyFont="1" applyFill="1" applyBorder="1" applyAlignment="1">
      <alignment horizontal="right"/>
    </xf>
    <xf numFmtId="3" fontId="23" fillId="2" borderId="49" xfId="5445" applyNumberFormat="1" applyFont="1" applyFill="1" applyBorder="1" applyAlignment="1">
      <alignment horizontal="right"/>
    </xf>
    <xf numFmtId="3" fontId="23" fillId="2" borderId="80" xfId="5445" applyNumberFormat="1" applyFont="1" applyFill="1" applyBorder="1" applyAlignment="1">
      <alignment horizontal="right"/>
    </xf>
    <xf numFmtId="3" fontId="23" fillId="2" borderId="49" xfId="6084" applyNumberFormat="1" applyFont="1" applyFill="1" applyBorder="1" applyAlignment="1">
      <alignment horizontal="right"/>
    </xf>
    <xf numFmtId="3" fontId="23" fillId="2" borderId="80" xfId="6084" applyNumberFormat="1" applyFont="1" applyFill="1" applyBorder="1" applyAlignment="1">
      <alignment horizontal="right"/>
    </xf>
    <xf numFmtId="3" fontId="23" fillId="2" borderId="1" xfId="5445" applyNumberFormat="1" applyFont="1" applyFill="1" applyBorder="1"/>
    <xf numFmtId="3" fontId="23" fillId="2" borderId="96" xfId="5445" applyNumberFormat="1" applyFont="1" applyFill="1" applyBorder="1" applyAlignment="1">
      <alignment horizontal="right"/>
    </xf>
    <xf numFmtId="3" fontId="23" fillId="2" borderId="1" xfId="5445" applyNumberFormat="1" applyFont="1" applyFill="1" applyBorder="1" applyAlignment="1">
      <alignment horizontal="right"/>
    </xf>
    <xf numFmtId="0" fontId="10" fillId="2" borderId="74" xfId="5445" applyFont="1" applyFill="1" applyBorder="1" applyAlignment="1">
      <alignment horizontal="right"/>
    </xf>
    <xf numFmtId="0" fontId="10" fillId="2" borderId="0" xfId="6084" applyFont="1" applyFill="1" applyAlignment="1">
      <alignment horizontal="right"/>
    </xf>
    <xf numFmtId="0" fontId="10" fillId="2" borderId="74" xfId="6084" applyFont="1" applyFill="1" applyBorder="1" applyAlignment="1">
      <alignment horizontal="right"/>
    </xf>
    <xf numFmtId="3" fontId="10" fillId="2" borderId="95" xfId="5445" applyNumberFormat="1" applyFont="1" applyFill="1" applyBorder="1"/>
    <xf numFmtId="3" fontId="10" fillId="2" borderId="49" xfId="5445" applyNumberFormat="1" applyFont="1" applyFill="1" applyBorder="1" applyAlignment="1">
      <alignment horizontal="right"/>
    </xf>
    <xf numFmtId="3" fontId="10" fillId="2" borderId="80" xfId="5445" applyNumberFormat="1" applyFont="1" applyFill="1" applyBorder="1" applyAlignment="1">
      <alignment horizontal="right"/>
    </xf>
    <xf numFmtId="0" fontId="10" fillId="2" borderId="8" xfId="5445" applyFont="1" applyFill="1" applyBorder="1"/>
    <xf numFmtId="0" fontId="10" fillId="2" borderId="0" xfId="5445" applyFont="1" applyFill="1" applyAlignment="1">
      <alignment horizontal="right"/>
    </xf>
    <xf numFmtId="0" fontId="23" fillId="2" borderId="76" xfId="6084" applyFont="1" applyFill="1" applyBorder="1"/>
    <xf numFmtId="3" fontId="23" fillId="2" borderId="97" xfId="5445" applyNumberFormat="1" applyFont="1" applyFill="1" applyBorder="1" applyAlignment="1">
      <alignment horizontal="right"/>
    </xf>
    <xf numFmtId="3" fontId="23" fillId="2" borderId="76" xfId="5445" applyNumberFormat="1" applyFont="1" applyFill="1" applyBorder="1" applyAlignment="1">
      <alignment horizontal="right"/>
    </xf>
    <xf numFmtId="167" fontId="0" fillId="0" borderId="0" xfId="8" applyNumberFormat="1" applyFont="1"/>
    <xf numFmtId="0" fontId="0" fillId="0" borderId="0" xfId="0" applyAlignment="1">
      <alignment wrapText="1"/>
    </xf>
    <xf numFmtId="0" fontId="0" fillId="0" borderId="0" xfId="0"/>
    <xf numFmtId="164" fontId="10" fillId="2" borderId="0" xfId="16" applyNumberFormat="1" applyFont="1" applyFill="1" applyBorder="1"/>
    <xf numFmtId="0" fontId="0" fillId="0" borderId="0" xfId="0" applyFill="1" applyAlignment="1">
      <alignment horizontal="left"/>
    </xf>
    <xf numFmtId="0" fontId="9" fillId="0" borderId="0" xfId="0" applyFont="1" applyFill="1" applyAlignment="1">
      <alignment horizontal="left"/>
    </xf>
    <xf numFmtId="0" fontId="0" fillId="0" borderId="0" xfId="0" applyFill="1" applyAlignment="1">
      <alignment horizontal="left" wrapText="1"/>
    </xf>
    <xf numFmtId="0" fontId="0" fillId="0" borderId="0" xfId="0"/>
    <xf numFmtId="2" fontId="0" fillId="0" borderId="0" xfId="0" applyNumberFormat="1" applyAlignment="1">
      <alignment wrapText="1"/>
    </xf>
    <xf numFmtId="0" fontId="0" fillId="0" borderId="0" xfId="0"/>
    <xf numFmtId="0" fontId="41" fillId="0" borderId="0" xfId="7823" applyFont="1" applyBorder="1" applyAlignment="1">
      <alignment horizontal="center" vertical="center" wrapText="1"/>
    </xf>
    <xf numFmtId="0" fontId="180" fillId="0" borderId="0" xfId="7823" applyFont="1" applyBorder="1" applyAlignment="1">
      <alignment horizontal="center" vertical="center"/>
    </xf>
    <xf numFmtId="0" fontId="0" fillId="0" borderId="0" xfId="0"/>
    <xf numFmtId="0" fontId="0" fillId="0" borderId="0" xfId="0"/>
    <xf numFmtId="0" fontId="0" fillId="0" borderId="0" xfId="0" applyAlignment="1">
      <alignment horizontal="center" wrapText="1"/>
    </xf>
    <xf numFmtId="0" fontId="0" fillId="0" borderId="0" xfId="0" applyFill="1"/>
    <xf numFmtId="0" fontId="0" fillId="0" borderId="0" xfId="0"/>
    <xf numFmtId="0" fontId="0" fillId="0" borderId="0" xfId="0" applyAlignment="1">
      <alignment horizontal="center" wrapText="1"/>
    </xf>
    <xf numFmtId="0" fontId="0" fillId="0" borderId="0" xfId="0" applyAlignment="1">
      <alignment horizontal="center" vertical="center" wrapText="1"/>
    </xf>
    <xf numFmtId="0" fontId="0" fillId="0" borderId="0" xfId="0"/>
    <xf numFmtId="3" fontId="0" fillId="0" borderId="0" xfId="0" applyNumberFormat="1" applyAlignment="1">
      <alignment horizontal="center" wrapText="1"/>
    </xf>
    <xf numFmtId="166" fontId="0" fillId="0" borderId="0" xfId="0" applyNumberFormat="1" applyAlignment="1">
      <alignment horizontal="center" wrapText="1"/>
    </xf>
    <xf numFmtId="0" fontId="0" fillId="0" borderId="3" xfId="0" applyBorder="1" applyAlignment="1">
      <alignment horizontal="center" wrapText="1"/>
    </xf>
    <xf numFmtId="3" fontId="0" fillId="0" borderId="3" xfId="0" applyNumberFormat="1" applyBorder="1" applyAlignment="1">
      <alignment horizontal="center" wrapText="1"/>
    </xf>
    <xf numFmtId="0" fontId="317" fillId="0" borderId="0" xfId="10810" applyFont="1" applyFill="1" applyAlignment="1">
      <alignment horizontal="left" vertical="center"/>
    </xf>
    <xf numFmtId="0" fontId="39" fillId="0" borderId="0" xfId="10810" applyFill="1"/>
    <xf numFmtId="0" fontId="314" fillId="0" borderId="0" xfId="10810" applyFont="1" applyFill="1"/>
    <xf numFmtId="0" fontId="43" fillId="0" borderId="0" xfId="10810" applyFont="1" applyFill="1"/>
    <xf numFmtId="0" fontId="314" fillId="0" borderId="0" xfId="10810" applyFont="1" applyFill="1" applyAlignment="1">
      <alignment horizontal="left" vertical="top"/>
    </xf>
    <xf numFmtId="3" fontId="0" fillId="0" borderId="0" xfId="0" applyNumberFormat="1" applyFill="1"/>
    <xf numFmtId="0" fontId="318" fillId="0" borderId="0" xfId="10810" applyFont="1" applyFill="1" applyAlignment="1">
      <alignment horizontal="left" vertical="center" wrapText="1"/>
    </xf>
    <xf numFmtId="0" fontId="318" fillId="0" borderId="0" xfId="10810" applyFont="1" applyFill="1" applyAlignment="1">
      <alignment horizontal="right" vertical="center"/>
    </xf>
    <xf numFmtId="0" fontId="314" fillId="0" borderId="0" xfId="10810" applyNumberFormat="1" applyFont="1" applyFill="1" applyAlignment="1">
      <alignment horizontal="left" vertical="top"/>
    </xf>
    <xf numFmtId="3" fontId="314" fillId="0" borderId="0" xfId="10810" applyNumberFormat="1" applyFont="1" applyFill="1" applyAlignment="1">
      <alignment horizontal="right" vertical="top"/>
    </xf>
    <xf numFmtId="166" fontId="314" fillId="0" borderId="0" xfId="10810" applyNumberFormat="1" applyFont="1" applyFill="1" applyAlignment="1">
      <alignment horizontal="right" vertical="top"/>
    </xf>
    <xf numFmtId="164" fontId="19" fillId="0" borderId="0" xfId="0" applyNumberFormat="1" applyFont="1"/>
    <xf numFmtId="3" fontId="0" fillId="0" borderId="3" xfId="0" applyNumberFormat="1" applyBorder="1" applyAlignment="1">
      <alignment wrapText="1"/>
    </xf>
    <xf numFmtId="0" fontId="0" fillId="0" borderId="3" xfId="0" applyBorder="1" applyAlignment="1">
      <alignment horizontal="center" vertical="center" wrapText="1"/>
    </xf>
    <xf numFmtId="169" fontId="0" fillId="0" borderId="3" xfId="0" applyNumberFormat="1" applyBorder="1"/>
    <xf numFmtId="0" fontId="0" fillId="0" borderId="0" xfId="0"/>
    <xf numFmtId="0" fontId="18" fillId="0" borderId="0" xfId="7"/>
    <xf numFmtId="194" fontId="86" fillId="0" borderId="16" xfId="10814" applyNumberFormat="1" applyFont="1" applyFill="1" applyBorder="1" applyAlignment="1" applyProtection="1">
      <alignment horizontal="right" vertical="top" wrapText="1" readingOrder="1"/>
      <protection locked="0"/>
    </xf>
    <xf numFmtId="209" fontId="86" fillId="0" borderId="0" xfId="10818" applyNumberFormat="1" applyFont="1" applyFill="1" applyBorder="1" applyAlignment="1" applyProtection="1">
      <alignment horizontal="right" vertical="top" wrapText="1" readingOrder="1"/>
      <protection locked="0"/>
    </xf>
    <xf numFmtId="0" fontId="44" fillId="0" borderId="0" xfId="0" applyFont="1" applyAlignment="1">
      <alignment wrapText="1"/>
    </xf>
    <xf numFmtId="0" fontId="0" fillId="0" borderId="16" xfId="0" applyBorder="1"/>
    <xf numFmtId="0" fontId="23" fillId="89" borderId="19" xfId="9937" applyFont="1" applyFill="1" applyBorder="1" applyAlignment="1" applyProtection="1">
      <alignment horizontal="right" wrapText="1" readingOrder="1"/>
      <protection locked="0"/>
    </xf>
    <xf numFmtId="194" fontId="86" fillId="0" borderId="0" xfId="10818" applyNumberFormat="1" applyFont="1" applyFill="1" applyAlignment="1" applyProtection="1">
      <alignment horizontal="right" vertical="top" wrapText="1" readingOrder="1"/>
      <protection locked="0"/>
    </xf>
    <xf numFmtId="0" fontId="10" fillId="89" borderId="1" xfId="9937" applyFont="1" applyFill="1" applyBorder="1" applyAlignment="1">
      <alignment horizontal="right" readingOrder="1"/>
    </xf>
    <xf numFmtId="0" fontId="23" fillId="89" borderId="38" xfId="9937" applyFont="1" applyFill="1" applyBorder="1" applyAlignment="1" applyProtection="1">
      <alignment horizontal="right" wrapText="1" readingOrder="1"/>
      <protection locked="0"/>
    </xf>
    <xf numFmtId="0" fontId="23" fillId="89" borderId="1" xfId="9937" applyFont="1" applyFill="1" applyBorder="1" applyAlignment="1" applyProtection="1">
      <alignment horizontal="right" wrapText="1" readingOrder="1"/>
      <protection locked="0"/>
    </xf>
    <xf numFmtId="0" fontId="10" fillId="89" borderId="1" xfId="9937" applyFont="1" applyFill="1" applyBorder="1" applyAlignment="1" applyProtection="1">
      <alignment horizontal="right" wrapText="1" readingOrder="1"/>
      <protection locked="0"/>
    </xf>
    <xf numFmtId="0" fontId="0" fillId="0" borderId="0" xfId="0" applyAlignment="1">
      <alignment wrapText="1"/>
    </xf>
    <xf numFmtId="0" fontId="0" fillId="0" borderId="0" xfId="0"/>
    <xf numFmtId="0" fontId="18" fillId="0" borderId="0" xfId="7"/>
    <xf numFmtId="0" fontId="0" fillId="0" borderId="0" xfId="0"/>
    <xf numFmtId="0" fontId="0" fillId="0" borderId="0" xfId="0" applyAlignment="1">
      <alignment horizontal="left"/>
    </xf>
    <xf numFmtId="167" fontId="0" fillId="0" borderId="0" xfId="0" applyNumberFormat="1"/>
    <xf numFmtId="167" fontId="319" fillId="0" borderId="0" xfId="8" applyNumberFormat="1" applyFont="1"/>
    <xf numFmtId="167" fontId="320" fillId="0" borderId="0" xfId="8" applyNumberFormat="1" applyFont="1" applyAlignment="1" applyProtection="1">
      <alignment horizontal="right" vertical="center"/>
      <protection hidden="1"/>
    </xf>
    <xf numFmtId="3" fontId="12" fillId="0" borderId="0" xfId="5989" applyNumberFormat="1" applyFont="1" applyAlignment="1" applyProtection="1">
      <alignment horizontal="right" vertical="center"/>
      <protection hidden="1"/>
    </xf>
    <xf numFmtId="0" fontId="321" fillId="160" borderId="12" xfId="0" applyFont="1" applyFill="1" applyBorder="1" applyAlignment="1" applyProtection="1">
      <alignment horizontal="left" vertical="center"/>
      <protection hidden="1"/>
    </xf>
    <xf numFmtId="0" fontId="323" fillId="160" borderId="12" xfId="0" applyFont="1" applyFill="1" applyBorder="1" applyAlignment="1" applyProtection="1">
      <alignment horizontal="right" vertical="center" wrapText="1"/>
      <protection hidden="1"/>
    </xf>
    <xf numFmtId="0" fontId="152" fillId="2" borderId="0" xfId="0" applyFont="1" applyFill="1" applyAlignment="1" applyProtection="1">
      <alignment horizontal="left" vertical="center" wrapText="1"/>
      <protection hidden="1"/>
    </xf>
    <xf numFmtId="0" fontId="152" fillId="2" borderId="0" xfId="0" applyFont="1" applyFill="1" applyAlignment="1" applyProtection="1">
      <alignment horizontal="right" vertical="center" wrapText="1"/>
      <protection hidden="1"/>
    </xf>
    <xf numFmtId="0" fontId="20" fillId="0" borderId="0" xfId="0" applyFont="1" applyAlignment="1" applyProtection="1">
      <protection hidden="1"/>
    </xf>
    <xf numFmtId="3" fontId="12" fillId="0" borderId="0" xfId="5989" applyNumberFormat="1" applyFont="1" applyAlignment="1" applyProtection="1">
      <alignment horizontal="right" wrapText="1"/>
      <protection hidden="1"/>
    </xf>
    <xf numFmtId="0" fontId="10" fillId="0" borderId="0" xfId="0" applyFont="1" applyAlignment="1" applyProtection="1">
      <protection hidden="1"/>
    </xf>
    <xf numFmtId="0" fontId="20" fillId="0" borderId="0" xfId="0" applyFont="1" applyAlignment="1" applyProtection="1">
      <alignment horizontal="left"/>
      <protection hidden="1"/>
    </xf>
    <xf numFmtId="43" fontId="0" fillId="0" borderId="0" xfId="0" applyNumberFormat="1"/>
    <xf numFmtId="0" fontId="39" fillId="0" borderId="0" xfId="10851"/>
    <xf numFmtId="0" fontId="325" fillId="0" borderId="0" xfId="10851" applyFont="1" applyAlignment="1">
      <alignment horizontal="left" vertical="center"/>
    </xf>
    <xf numFmtId="0" fontId="326" fillId="0" borderId="0" xfId="10851" applyFont="1"/>
    <xf numFmtId="0" fontId="326" fillId="0" borderId="0" xfId="10851" applyFont="1" applyAlignment="1">
      <alignment horizontal="left" vertical="top"/>
    </xf>
    <xf numFmtId="0" fontId="327" fillId="0" borderId="0" xfId="10851" applyFont="1" applyAlignment="1">
      <alignment horizontal="right" vertical="center"/>
    </xf>
    <xf numFmtId="0" fontId="327" fillId="0" borderId="0" xfId="10851" applyFont="1" applyAlignment="1">
      <alignment horizontal="left" vertical="center" wrapText="1"/>
    </xf>
    <xf numFmtId="0" fontId="326" fillId="0" borderId="0" xfId="10851" applyNumberFormat="1" applyFont="1" applyAlignment="1">
      <alignment horizontal="left" vertical="top"/>
    </xf>
    <xf numFmtId="166" fontId="326" fillId="0" borderId="0" xfId="10851" applyNumberFormat="1" applyFont="1" applyAlignment="1">
      <alignment horizontal="right" vertical="top"/>
    </xf>
    <xf numFmtId="4" fontId="326" fillId="0" borderId="0" xfId="10851" applyNumberFormat="1" applyFont="1" applyAlignment="1">
      <alignment horizontal="right" vertical="top"/>
    </xf>
    <xf numFmtId="164" fontId="0" fillId="161" borderId="0" xfId="0" applyNumberFormat="1" applyFont="1" applyFill="1" applyAlignment="1">
      <alignment horizontal="center"/>
    </xf>
    <xf numFmtId="164" fontId="0" fillId="162" borderId="0" xfId="0" applyNumberFormat="1" applyFont="1" applyFill="1" applyAlignment="1">
      <alignment horizontal="center"/>
    </xf>
    <xf numFmtId="164" fontId="0" fillId="163" borderId="0" xfId="0" applyNumberFormat="1" applyFont="1" applyFill="1" applyAlignment="1">
      <alignment horizontal="center"/>
    </xf>
    <xf numFmtId="164" fontId="0" fillId="163" borderId="0" xfId="0" applyNumberFormat="1" applyFill="1" applyAlignment="1">
      <alignment horizontal="center"/>
    </xf>
    <xf numFmtId="164" fontId="0" fillId="162" borderId="0" xfId="0" applyNumberFormat="1" applyFill="1" applyAlignment="1">
      <alignment horizontal="center"/>
    </xf>
    <xf numFmtId="1" fontId="0" fillId="162" borderId="0" xfId="0" applyNumberFormat="1" applyFont="1" applyFill="1" applyAlignment="1">
      <alignment horizontal="center"/>
    </xf>
    <xf numFmtId="164" fontId="0" fillId="161" borderId="0" xfId="0" applyNumberFormat="1" applyFill="1" applyAlignment="1">
      <alignment horizontal="center"/>
    </xf>
    <xf numFmtId="1" fontId="0" fillId="161" borderId="0" xfId="0" applyNumberFormat="1" applyFont="1" applyFill="1" applyAlignment="1">
      <alignment horizontal="center"/>
    </xf>
    <xf numFmtId="1" fontId="0" fillId="163" borderId="0" xfId="0" applyNumberFormat="1" applyFont="1" applyFill="1" applyAlignment="1">
      <alignment horizontal="center"/>
    </xf>
    <xf numFmtId="0" fontId="0" fillId="0" borderId="0" xfId="0"/>
    <xf numFmtId="166" fontId="21" fillId="0" borderId="0" xfId="0" applyNumberFormat="1" applyFont="1"/>
    <xf numFmtId="0" fontId="0" fillId="0" borderId="0" xfId="0"/>
    <xf numFmtId="0" fontId="0" fillId="0" borderId="0" xfId="0"/>
    <xf numFmtId="0" fontId="20" fillId="0" borderId="0" xfId="0" applyFont="1" applyBorder="1"/>
    <xf numFmtId="164" fontId="20" fillId="0" borderId="0" xfId="0" applyNumberFormat="1" applyFont="1" applyBorder="1"/>
    <xf numFmtId="0" fontId="20" fillId="0" borderId="218" xfId="0" applyFont="1" applyBorder="1"/>
    <xf numFmtId="164" fontId="20" fillId="0" borderId="218" xfId="0" applyNumberFormat="1" applyFont="1" applyBorder="1"/>
    <xf numFmtId="164" fontId="20" fillId="0" borderId="219" xfId="0" applyNumberFormat="1" applyFont="1" applyBorder="1"/>
    <xf numFmtId="0" fontId="18" fillId="0" borderId="0" xfId="7"/>
    <xf numFmtId="0" fontId="0" fillId="0" borderId="0" xfId="0"/>
    <xf numFmtId="0" fontId="18" fillId="0" borderId="0" xfId="7"/>
    <xf numFmtId="3" fontId="10" fillId="0" borderId="0" xfId="10852" applyNumberFormat="1" applyFont="1" applyAlignment="1">
      <alignment horizontal="right" vertical="center"/>
    </xf>
    <xf numFmtId="3" fontId="10" fillId="97" borderId="0" xfId="10852" applyNumberFormat="1" applyFont="1" applyFill="1" applyAlignment="1">
      <alignment horizontal="right" vertical="center"/>
    </xf>
    <xf numFmtId="3" fontId="10" fillId="11" borderId="0" xfId="10852" applyNumberFormat="1" applyFont="1" applyFill="1" applyAlignment="1">
      <alignment horizontal="right" vertical="center"/>
    </xf>
    <xf numFmtId="3" fontId="10" fillId="159" borderId="0" xfId="10852" applyNumberFormat="1" applyFont="1" applyFill="1" applyAlignment="1">
      <alignment horizontal="right" vertical="center"/>
    </xf>
    <xf numFmtId="3" fontId="10" fillId="0" borderId="0" xfId="10853" applyNumberFormat="1" applyFont="1" applyAlignment="1">
      <alignment horizontal="right" vertical="center"/>
    </xf>
    <xf numFmtId="3" fontId="10" fillId="97" borderId="0" xfId="10853" applyNumberFormat="1" applyFont="1" applyFill="1" applyAlignment="1">
      <alignment horizontal="right" vertical="center"/>
    </xf>
    <xf numFmtId="3" fontId="10" fillId="0" borderId="0" xfId="10854" applyNumberFormat="1" applyFont="1" applyAlignment="1">
      <alignment horizontal="right" vertical="center"/>
    </xf>
    <xf numFmtId="3" fontId="10" fillId="97" borderId="0" xfId="10854" applyNumberFormat="1" applyFont="1" applyFill="1" applyAlignment="1">
      <alignment horizontal="right" vertical="center"/>
    </xf>
    <xf numFmtId="3" fontId="10" fillId="0" borderId="133" xfId="10855" applyNumberFormat="1" applyFont="1" applyBorder="1" applyAlignment="1">
      <alignment horizontal="right" vertical="center"/>
    </xf>
    <xf numFmtId="3" fontId="10" fillId="0" borderId="133" xfId="10856" applyNumberFormat="1" applyFont="1" applyBorder="1" applyAlignment="1">
      <alignment horizontal="right" vertical="center"/>
    </xf>
    <xf numFmtId="3" fontId="10" fillId="0" borderId="0" xfId="10857" applyNumberFormat="1" applyFont="1" applyAlignment="1">
      <alignment horizontal="right" vertical="center"/>
    </xf>
    <xf numFmtId="3" fontId="10" fillId="97" borderId="0" xfId="10857" applyNumberFormat="1" applyFont="1" applyFill="1" applyAlignment="1">
      <alignment horizontal="right" vertical="center"/>
    </xf>
    <xf numFmtId="3" fontId="10" fillId="0" borderId="0" xfId="10858" applyNumberFormat="1" applyFont="1" applyAlignment="1">
      <alignment horizontal="right" vertical="center"/>
    </xf>
    <xf numFmtId="3" fontId="10" fillId="97" borderId="0" xfId="10858" applyNumberFormat="1" applyFont="1" applyFill="1" applyAlignment="1">
      <alignment horizontal="right" vertical="center"/>
    </xf>
    <xf numFmtId="3" fontId="10" fillId="11" borderId="0" xfId="10858" applyNumberFormat="1" applyFont="1" applyFill="1" applyAlignment="1">
      <alignment horizontal="right" vertical="center"/>
    </xf>
    <xf numFmtId="3" fontId="10" fillId="159" borderId="0" xfId="10858" applyNumberFormat="1" applyFont="1" applyFill="1" applyAlignment="1">
      <alignment horizontal="right" vertical="center"/>
    </xf>
    <xf numFmtId="3" fontId="10" fillId="0" borderId="0" xfId="10859" applyNumberFormat="1" applyFont="1" applyAlignment="1">
      <alignment horizontal="right" vertical="center"/>
    </xf>
    <xf numFmtId="3" fontId="10" fillId="97" borderId="0" xfId="10859" applyNumberFormat="1" applyFont="1" applyFill="1" applyAlignment="1">
      <alignment horizontal="right" vertical="center"/>
    </xf>
    <xf numFmtId="0" fontId="18" fillId="0" borderId="0" xfId="7"/>
    <xf numFmtId="0" fontId="0" fillId="0" borderId="0" xfId="0"/>
    <xf numFmtId="0" fontId="0" fillId="0" borderId="0" xfId="0" applyAlignment="1">
      <alignment wrapText="1"/>
    </xf>
    <xf numFmtId="0" fontId="0" fillId="0" borderId="0" xfId="0"/>
    <xf numFmtId="164" fontId="0" fillId="0" borderId="0" xfId="0" applyNumberFormat="1" applyAlignment="1">
      <alignment horizontal="right"/>
    </xf>
    <xf numFmtId="164" fontId="15" fillId="0" borderId="0" xfId="24" applyNumberFormat="1" applyFont="1" applyAlignment="1">
      <alignment horizontal="right"/>
    </xf>
    <xf numFmtId="164" fontId="326" fillId="0" borderId="0" xfId="10860" applyNumberFormat="1"/>
    <xf numFmtId="2" fontId="326" fillId="0" borderId="0" xfId="10860" applyNumberFormat="1"/>
    <xf numFmtId="164" fontId="0" fillId="0" borderId="0" xfId="0" applyNumberFormat="1" applyAlignment="1">
      <alignment wrapText="1"/>
    </xf>
    <xf numFmtId="0" fontId="0" fillId="0" borderId="0" xfId="0"/>
    <xf numFmtId="164" fontId="326" fillId="0" borderId="0" xfId="10861" applyNumberFormat="1"/>
    <xf numFmtId="164" fontId="0" fillId="0" borderId="0" xfId="0" applyNumberFormat="1"/>
    <xf numFmtId="164" fontId="326" fillId="0" borderId="0" xfId="10860" applyNumberFormat="1"/>
    <xf numFmtId="0" fontId="0" fillId="0" borderId="3" xfId="0" applyBorder="1" applyAlignment="1">
      <alignment wrapText="1"/>
    </xf>
    <xf numFmtId="0" fontId="0" fillId="0" borderId="0" xfId="0" applyBorder="1" applyAlignment="1">
      <alignment wrapText="1"/>
    </xf>
    <xf numFmtId="2" fontId="326" fillId="0" borderId="3" xfId="10860" applyNumberFormat="1" applyBorder="1"/>
    <xf numFmtId="164" fontId="326" fillId="0" borderId="0" xfId="10861" applyNumberFormat="1" applyBorder="1"/>
    <xf numFmtId="164" fontId="326" fillId="0" borderId="0" xfId="10860" applyNumberFormat="1" applyBorder="1"/>
    <xf numFmtId="0" fontId="0" fillId="0" borderId="0" xfId="0" applyAlignment="1">
      <alignment horizontal="center"/>
    </xf>
    <xf numFmtId="0" fontId="0" fillId="0" borderId="0" xfId="0"/>
    <xf numFmtId="0" fontId="0" fillId="162" borderId="0" xfId="0" applyFont="1" applyFill="1" applyAlignment="1">
      <alignment horizontal="center"/>
    </xf>
    <xf numFmtId="0" fontId="0" fillId="0" borderId="0" xfId="0" applyFill="1"/>
    <xf numFmtId="0" fontId="18" fillId="0" borderId="0" xfId="7"/>
    <xf numFmtId="0" fontId="0" fillId="0" borderId="0" xfId="0"/>
    <xf numFmtId="0" fontId="21" fillId="0" borderId="108" xfId="0" applyNumberFormat="1" applyFont="1" applyBorder="1" applyAlignment="1">
      <alignment horizontal="center" wrapText="1"/>
    </xf>
    <xf numFmtId="0" fontId="0" fillId="0" borderId="0" xfId="0" applyAlignment="1">
      <alignment horizontal="left"/>
    </xf>
    <xf numFmtId="164" fontId="0" fillId="164" borderId="0" xfId="0" applyNumberFormat="1" applyFill="1" applyAlignment="1">
      <alignment horizontal="center"/>
    </xf>
    <xf numFmtId="0" fontId="0" fillId="0" borderId="0" xfId="0" applyAlignment="1">
      <alignment wrapText="1"/>
    </xf>
    <xf numFmtId="0" fontId="34" fillId="0" borderId="0" xfId="0" applyFont="1" applyFill="1" applyAlignment="1">
      <alignment horizontal="left" vertical="top" wrapText="1"/>
    </xf>
    <xf numFmtId="0" fontId="9" fillId="0" borderId="0" xfId="17" applyFont="1" applyFill="1" applyAlignment="1">
      <alignment horizontal="left" indent="1"/>
    </xf>
    <xf numFmtId="0" fontId="0" fillId="9" borderId="0" xfId="0" applyFill="1"/>
    <xf numFmtId="0" fontId="0" fillId="9" borderId="157" xfId="0" applyNumberFormat="1" applyFill="1" applyBorder="1"/>
    <xf numFmtId="0" fontId="0" fillId="9" borderId="158" xfId="0" applyNumberFormat="1" applyFill="1" applyBorder="1"/>
    <xf numFmtId="0" fontId="0" fillId="9" borderId="38" xfId="0" applyNumberFormat="1" applyFill="1" applyBorder="1"/>
    <xf numFmtId="0" fontId="0" fillId="9" borderId="160" xfId="0" applyNumberFormat="1" applyFill="1" applyBorder="1"/>
    <xf numFmtId="0" fontId="0" fillId="9" borderId="161" xfId="0" applyNumberFormat="1" applyFill="1" applyBorder="1"/>
    <xf numFmtId="0" fontId="0" fillId="9" borderId="51" xfId="0" applyNumberFormat="1" applyFill="1" applyBorder="1"/>
    <xf numFmtId="0" fontId="0" fillId="9" borderId="163" xfId="0" applyNumberFormat="1" applyFill="1" applyBorder="1"/>
    <xf numFmtId="0" fontId="0" fillId="9" borderId="164" xfId="0" applyNumberFormat="1" applyFill="1" applyBorder="1"/>
    <xf numFmtId="0" fontId="0" fillId="9" borderId="165" xfId="0" applyNumberFormat="1" applyFill="1" applyBorder="1"/>
    <xf numFmtId="0" fontId="0" fillId="9" borderId="153" xfId="0" applyNumberFormat="1" applyFill="1" applyBorder="1"/>
    <xf numFmtId="0" fontId="9" fillId="9" borderId="153" xfId="0" applyNumberFormat="1" applyFont="1" applyFill="1" applyBorder="1"/>
    <xf numFmtId="0" fontId="0" fillId="9" borderId="0" xfId="0" applyNumberFormat="1" applyFill="1"/>
    <xf numFmtId="0" fontId="21" fillId="9" borderId="153" xfId="0" applyNumberFormat="1" applyFont="1" applyFill="1" applyBorder="1" applyAlignment="1">
      <alignment horizontal="center" wrapText="1"/>
    </xf>
    <xf numFmtId="0" fontId="21" fillId="9" borderId="154" xfId="0" applyNumberFormat="1" applyFont="1" applyFill="1" applyBorder="1" applyAlignment="1">
      <alignment horizontal="center" wrapText="1"/>
    </xf>
    <xf numFmtId="0" fontId="21" fillId="9" borderId="108" xfId="0" applyNumberFormat="1" applyFont="1" applyFill="1" applyBorder="1" applyAlignment="1">
      <alignment horizontal="center" wrapText="1"/>
    </xf>
    <xf numFmtId="0" fontId="21" fillId="9" borderId="107" xfId="0" applyNumberFormat="1" applyFont="1" applyFill="1" applyBorder="1" applyAlignment="1">
      <alignment horizontal="center" wrapText="1"/>
    </xf>
    <xf numFmtId="0" fontId="0" fillId="9" borderId="6" xfId="0" applyNumberFormat="1" applyFill="1" applyBorder="1"/>
    <xf numFmtId="0" fontId="0" fillId="9" borderId="7" xfId="0" applyNumberFormat="1" applyFill="1" applyBorder="1"/>
    <xf numFmtId="0" fontId="0" fillId="9" borderId="52" xfId="0" applyNumberFormat="1" applyFill="1" applyBorder="1"/>
    <xf numFmtId="0" fontId="0" fillId="9" borderId="108" xfId="0" applyNumberFormat="1" applyFill="1" applyBorder="1"/>
    <xf numFmtId="0" fontId="21" fillId="9" borderId="166" xfId="0" applyNumberFormat="1" applyFont="1" applyFill="1" applyBorder="1" applyAlignment="1">
      <alignment horizontal="center" wrapText="1"/>
    </xf>
    <xf numFmtId="0" fontId="21" fillId="9" borderId="167" xfId="0" applyNumberFormat="1" applyFont="1" applyFill="1" applyBorder="1" applyAlignment="1">
      <alignment horizontal="center" wrapText="1"/>
    </xf>
    <xf numFmtId="0" fontId="0" fillId="9" borderId="79" xfId="0" applyNumberFormat="1" applyFont="1" applyFill="1" applyBorder="1"/>
    <xf numFmtId="1" fontId="0" fillId="9" borderId="54" xfId="0" applyNumberFormat="1" applyFont="1" applyFill="1" applyBorder="1"/>
    <xf numFmtId="0" fontId="0" fillId="9" borderId="54" xfId="0" applyNumberFormat="1" applyFont="1" applyFill="1" applyBorder="1"/>
    <xf numFmtId="0" fontId="0" fillId="9" borderId="169" xfId="0" applyNumberFormat="1" applyFill="1" applyBorder="1"/>
    <xf numFmtId="0" fontId="0" fillId="9" borderId="171" xfId="0" applyNumberFormat="1" applyFill="1" applyBorder="1"/>
    <xf numFmtId="0" fontId="0" fillId="0" borderId="0" xfId="0" applyNumberFormat="1" applyAlignment="1">
      <alignment horizontal="left"/>
    </xf>
    <xf numFmtId="0" fontId="21" fillId="9" borderId="152" xfId="0" applyNumberFormat="1" applyFont="1" applyFill="1" applyBorder="1" applyAlignment="1">
      <alignment wrapText="1"/>
    </xf>
    <xf numFmtId="0" fontId="21" fillId="9" borderId="143" xfId="0" applyNumberFormat="1" applyFont="1" applyFill="1" applyBorder="1" applyAlignment="1">
      <alignment wrapText="1"/>
    </xf>
    <xf numFmtId="0" fontId="21" fillId="9" borderId="155" xfId="0" applyNumberFormat="1" applyFont="1" applyFill="1" applyBorder="1"/>
    <xf numFmtId="1" fontId="0" fillId="9" borderId="158" xfId="0" applyNumberFormat="1" applyFill="1" applyBorder="1"/>
    <xf numFmtId="0" fontId="21" fillId="9" borderId="159" xfId="0" applyNumberFormat="1" applyFont="1" applyFill="1" applyBorder="1"/>
    <xf numFmtId="0" fontId="21" fillId="9" borderId="162" xfId="0" applyNumberFormat="1" applyFont="1" applyFill="1" applyBorder="1"/>
    <xf numFmtId="0" fontId="0" fillId="9" borderId="84" xfId="0" applyNumberFormat="1" applyFont="1" applyFill="1" applyBorder="1"/>
    <xf numFmtId="0" fontId="21" fillId="9" borderId="152" xfId="0" applyNumberFormat="1" applyFont="1" applyFill="1" applyBorder="1"/>
    <xf numFmtId="0" fontId="21" fillId="9" borderId="77" xfId="0" applyNumberFormat="1" applyFont="1" applyFill="1" applyBorder="1"/>
    <xf numFmtId="0" fontId="21" fillId="9" borderId="77" xfId="0" applyNumberFormat="1" applyFont="1" applyFill="1" applyBorder="1" applyAlignment="1">
      <alignment wrapText="1"/>
    </xf>
    <xf numFmtId="0" fontId="21" fillId="9" borderId="135" xfId="0" applyNumberFormat="1" applyFont="1" applyFill="1" applyBorder="1" applyAlignment="1">
      <alignment wrapText="1"/>
    </xf>
    <xf numFmtId="0" fontId="0" fillId="9" borderId="107" xfId="0" applyNumberFormat="1" applyFill="1" applyBorder="1"/>
    <xf numFmtId="0" fontId="0" fillId="9" borderId="154" xfId="0" applyNumberFormat="1" applyFill="1" applyBorder="1"/>
    <xf numFmtId="0" fontId="9" fillId="9" borderId="160" xfId="0" applyNumberFormat="1" applyFont="1" applyFill="1" applyBorder="1"/>
    <xf numFmtId="0" fontId="21" fillId="9" borderId="168" xfId="0" applyNumberFormat="1" applyFont="1" applyFill="1" applyBorder="1"/>
    <xf numFmtId="0" fontId="0" fillId="9" borderId="170" xfId="0" applyNumberFormat="1" applyFill="1" applyBorder="1"/>
    <xf numFmtId="0" fontId="0" fillId="9" borderId="14" xfId="0" applyNumberFormat="1" applyFill="1" applyBorder="1"/>
    <xf numFmtId="0" fontId="21" fillId="9" borderId="172" xfId="0" applyNumberFormat="1" applyFont="1" applyFill="1" applyBorder="1"/>
    <xf numFmtId="0" fontId="330" fillId="0" borderId="220" xfId="10862" applyFont="1" applyBorder="1" applyAlignment="1">
      <alignment wrapText="1"/>
    </xf>
    <xf numFmtId="0" fontId="329" fillId="0" borderId="220" xfId="10863" applyFont="1" applyBorder="1" applyAlignment="1">
      <alignment wrapText="1"/>
    </xf>
    <xf numFmtId="0" fontId="330" fillId="0" borderId="228" xfId="10862" applyFont="1" applyBorder="1" applyAlignment="1">
      <alignment wrapText="1"/>
    </xf>
    <xf numFmtId="2" fontId="326" fillId="0" borderId="0" xfId="10860" applyNumberFormat="1" applyBorder="1"/>
    <xf numFmtId="0" fontId="0" fillId="0" borderId="0" xfId="0"/>
    <xf numFmtId="164" fontId="326" fillId="0" borderId="0" xfId="10861" applyNumberFormat="1"/>
    <xf numFmtId="164" fontId="0" fillId="0" borderId="0" xfId="0" applyNumberFormat="1"/>
    <xf numFmtId="0" fontId="326" fillId="0" borderId="0" xfId="10862"/>
    <xf numFmtId="0" fontId="330" fillId="143" borderId="222" xfId="10862" applyFont="1" applyFill="1" applyBorder="1" applyAlignment="1">
      <alignment horizontal="left" vertical="top" wrapText="1"/>
    </xf>
    <xf numFmtId="185" fontId="331" fillId="0" borderId="223" xfId="10862" applyNumberFormat="1" applyFont="1" applyBorder="1" applyAlignment="1">
      <alignment horizontal="right" vertical="top"/>
    </xf>
    <xf numFmtId="185" fontId="331" fillId="0" borderId="229" xfId="10862" applyNumberFormat="1" applyFont="1" applyBorder="1" applyAlignment="1">
      <alignment horizontal="right" vertical="top"/>
    </xf>
    <xf numFmtId="0" fontId="330" fillId="143" borderId="224" xfId="10862" applyFont="1" applyFill="1" applyBorder="1" applyAlignment="1">
      <alignment horizontal="left" vertical="top" wrapText="1"/>
    </xf>
    <xf numFmtId="185" fontId="331" fillId="0" borderId="225" xfId="10862" applyNumberFormat="1" applyFont="1" applyBorder="1" applyAlignment="1">
      <alignment horizontal="right" vertical="top"/>
    </xf>
    <xf numFmtId="185" fontId="331" fillId="0" borderId="230" xfId="10862" applyNumberFormat="1" applyFont="1" applyBorder="1" applyAlignment="1">
      <alignment horizontal="right" vertical="top"/>
    </xf>
    <xf numFmtId="0" fontId="330" fillId="143" borderId="226" xfId="10862" applyFont="1" applyFill="1" applyBorder="1" applyAlignment="1">
      <alignment horizontal="left" vertical="top" wrapText="1"/>
    </xf>
    <xf numFmtId="185" fontId="331" fillId="0" borderId="227" xfId="10862" applyNumberFormat="1" applyFont="1" applyBorder="1" applyAlignment="1">
      <alignment horizontal="right" vertical="top"/>
    </xf>
    <xf numFmtId="185" fontId="331" fillId="0" borderId="231" xfId="10862" applyNumberFormat="1" applyFont="1" applyBorder="1" applyAlignment="1">
      <alignment horizontal="right" vertical="top"/>
    </xf>
    <xf numFmtId="185" fontId="182" fillId="0" borderId="223" xfId="10863" applyNumberFormat="1" applyFont="1" applyBorder="1" applyAlignment="1">
      <alignment horizontal="right" vertical="top"/>
    </xf>
    <xf numFmtId="185" fontId="182" fillId="0" borderId="229" xfId="10863" applyNumberFormat="1" applyFont="1" applyBorder="1" applyAlignment="1">
      <alignment horizontal="right" vertical="top"/>
    </xf>
    <xf numFmtId="185" fontId="182" fillId="0" borderId="225" xfId="10863" applyNumberFormat="1" applyFont="1" applyBorder="1" applyAlignment="1">
      <alignment horizontal="right" vertical="top"/>
    </xf>
    <xf numFmtId="185" fontId="182" fillId="0" borderId="230" xfId="10863" applyNumberFormat="1" applyFont="1" applyBorder="1" applyAlignment="1">
      <alignment horizontal="right" vertical="top"/>
    </xf>
    <xf numFmtId="185" fontId="182" fillId="0" borderId="227" xfId="10863" applyNumberFormat="1" applyFont="1" applyBorder="1" applyAlignment="1">
      <alignment horizontal="right" vertical="top"/>
    </xf>
    <xf numFmtId="185" fontId="182" fillId="0" borderId="231" xfId="10863" applyNumberFormat="1" applyFont="1" applyBorder="1" applyAlignment="1">
      <alignment horizontal="right" vertical="top"/>
    </xf>
    <xf numFmtId="0" fontId="329" fillId="0" borderId="0" xfId="10863" applyFont="1" applyBorder="1" applyAlignment="1">
      <alignment horizontal="left" wrapText="1"/>
    </xf>
    <xf numFmtId="0" fontId="330" fillId="0" borderId="221" xfId="10862" applyFont="1" applyBorder="1" applyAlignment="1">
      <alignment horizontal="center" wrapText="1"/>
    </xf>
    <xf numFmtId="0" fontId="329" fillId="0" borderId="228" xfId="10863" applyFont="1" applyBorder="1" applyAlignment="1">
      <alignment wrapText="1"/>
    </xf>
    <xf numFmtId="164" fontId="326" fillId="0" borderId="0" xfId="10862" applyNumberFormat="1"/>
    <xf numFmtId="185" fontId="331" fillId="0" borderId="0" xfId="10862" applyNumberFormat="1" applyFont="1" applyBorder="1" applyAlignment="1">
      <alignment horizontal="right" vertical="top"/>
    </xf>
    <xf numFmtId="0" fontId="0" fillId="0" borderId="0" xfId="0" applyFill="1"/>
    <xf numFmtId="0" fontId="21" fillId="0" borderId="76"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184" fillId="92" borderId="156" xfId="0" applyFont="1" applyFill="1" applyBorder="1" applyAlignment="1">
      <alignment horizontal="center" vertical="center" wrapText="1"/>
    </xf>
    <xf numFmtId="0" fontId="184" fillId="0" borderId="156" xfId="0" applyFont="1" applyBorder="1" applyAlignment="1">
      <alignment horizontal="center" vertical="center" wrapText="1"/>
    </xf>
    <xf numFmtId="0" fontId="184" fillId="92" borderId="232" xfId="0" applyFont="1" applyFill="1" applyBorder="1" applyAlignment="1">
      <alignment horizontal="center" vertical="center" wrapText="1"/>
    </xf>
    <xf numFmtId="0" fontId="184" fillId="0" borderId="232" xfId="0" applyFont="1" applyBorder="1" applyAlignment="1">
      <alignment horizontal="center" vertical="center" wrapText="1"/>
    </xf>
    <xf numFmtId="0" fontId="332" fillId="92" borderId="232" xfId="0" applyFont="1" applyFill="1" applyBorder="1" applyAlignment="1">
      <alignment horizontal="center" vertical="center" wrapText="1"/>
    </xf>
    <xf numFmtId="0" fontId="332" fillId="0" borderId="232" xfId="0" applyFont="1" applyBorder="1" applyAlignment="1">
      <alignment horizontal="center" vertical="center" wrapText="1"/>
    </xf>
    <xf numFmtId="9" fontId="332" fillId="0" borderId="232" xfId="0" applyNumberFormat="1" applyFont="1" applyBorder="1" applyAlignment="1">
      <alignment horizontal="center" vertical="center" wrapText="1"/>
    </xf>
    <xf numFmtId="0" fontId="332" fillId="0" borderId="233" xfId="0" applyFont="1" applyBorder="1" applyAlignment="1">
      <alignment horizontal="center" vertical="center" wrapText="1"/>
    </xf>
    <xf numFmtId="0" fontId="0" fillId="0" borderId="0" xfId="0" applyFill="1"/>
    <xf numFmtId="0" fontId="21" fillId="0" borderId="0"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xf numFmtId="0" fontId="42" fillId="0" borderId="0" xfId="0" applyNumberFormat="1" applyFont="1" applyFill="1"/>
    <xf numFmtId="0" fontId="42" fillId="0" borderId="0" xfId="0" applyNumberFormat="1" applyFont="1" applyFill="1" applyBorder="1"/>
    <xf numFmtId="0" fontId="42" fillId="0" borderId="18" xfId="0" applyNumberFormat="1" applyFont="1" applyFill="1" applyBorder="1"/>
    <xf numFmtId="0" fontId="0" fillId="0" borderId="0" xfId="0" applyFont="1" applyFill="1"/>
    <xf numFmtId="0" fontId="0" fillId="0" borderId="0" xfId="0" applyNumberFormat="1" applyFont="1" applyFill="1"/>
    <xf numFmtId="0" fontId="21" fillId="0" borderId="155" xfId="0" applyNumberFormat="1" applyFont="1" applyFill="1" applyBorder="1"/>
    <xf numFmtId="1" fontId="0" fillId="0" borderId="158" xfId="0" applyNumberFormat="1" applyFont="1" applyFill="1" applyBorder="1"/>
    <xf numFmtId="0" fontId="0" fillId="0" borderId="157" xfId="0" applyNumberFormat="1" applyFont="1" applyFill="1" applyBorder="1"/>
    <xf numFmtId="0" fontId="0" fillId="0" borderId="158" xfId="0" applyNumberFormat="1" applyFont="1" applyFill="1" applyBorder="1"/>
    <xf numFmtId="0" fontId="21" fillId="0" borderId="159" xfId="0" applyNumberFormat="1" applyFont="1" applyFill="1" applyBorder="1"/>
    <xf numFmtId="0" fontId="0" fillId="0" borderId="160" xfId="0" applyNumberFormat="1" applyFont="1" applyFill="1" applyBorder="1"/>
    <xf numFmtId="0" fontId="0" fillId="0" borderId="161" xfId="0" applyNumberFormat="1" applyFont="1" applyFill="1" applyBorder="1"/>
    <xf numFmtId="0" fontId="21" fillId="0" borderId="162" xfId="0" applyNumberFormat="1" applyFont="1" applyFill="1" applyBorder="1"/>
    <xf numFmtId="0" fontId="0" fillId="0" borderId="163" xfId="0" applyNumberFormat="1" applyFont="1" applyFill="1" applyBorder="1"/>
    <xf numFmtId="0" fontId="0" fillId="0" borderId="164" xfId="0" applyNumberFormat="1" applyFont="1" applyFill="1" applyBorder="1"/>
    <xf numFmtId="0" fontId="21" fillId="0" borderId="152" xfId="0" applyNumberFormat="1" applyFont="1" applyFill="1" applyBorder="1"/>
    <xf numFmtId="0" fontId="0" fillId="0" borderId="153" xfId="0" applyNumberFormat="1" applyFont="1" applyFill="1" applyBorder="1"/>
    <xf numFmtId="0" fontId="21" fillId="0" borderId="77" xfId="0" applyNumberFormat="1" applyFont="1" applyFill="1" applyBorder="1" applyAlignment="1">
      <alignment wrapText="1"/>
    </xf>
    <xf numFmtId="0" fontId="0" fillId="0" borderId="6" xfId="0" applyNumberFormat="1" applyFont="1" applyFill="1" applyBorder="1"/>
    <xf numFmtId="0" fontId="0" fillId="0" borderId="38" xfId="0" applyNumberFormat="1" applyFont="1" applyFill="1" applyBorder="1"/>
    <xf numFmtId="0" fontId="0" fillId="0" borderId="51" xfId="0" applyNumberFormat="1" applyFont="1" applyFill="1" applyBorder="1"/>
    <xf numFmtId="0" fontId="0" fillId="0" borderId="217" xfId="0" applyNumberFormat="1" applyFont="1" applyFill="1" applyBorder="1"/>
    <xf numFmtId="0" fontId="0" fillId="0" borderId="216" xfId="0" applyNumberFormat="1" applyFont="1" applyFill="1" applyBorder="1"/>
    <xf numFmtId="0" fontId="0" fillId="0" borderId="107" xfId="0" applyNumberFormat="1" applyFont="1" applyFill="1" applyBorder="1"/>
    <xf numFmtId="0" fontId="0" fillId="0" borderId="154" xfId="0" applyNumberFormat="1" applyFont="1" applyFill="1" applyBorder="1"/>
    <xf numFmtId="9" fontId="0" fillId="0" borderId="158" xfId="0" applyNumberFormat="1" applyFont="1" applyFill="1" applyBorder="1"/>
    <xf numFmtId="9" fontId="0" fillId="0" borderId="19" xfId="0" applyNumberFormat="1" applyFont="1" applyFill="1" applyBorder="1"/>
    <xf numFmtId="9" fontId="0" fillId="0" borderId="161" xfId="0" applyNumberFormat="1" applyFont="1" applyFill="1" applyBorder="1"/>
    <xf numFmtId="9" fontId="0" fillId="0" borderId="50" xfId="0" applyNumberFormat="1" applyFont="1" applyFill="1" applyBorder="1"/>
    <xf numFmtId="0" fontId="21" fillId="0" borderId="168" xfId="0" applyNumberFormat="1" applyFont="1" applyFill="1" applyBorder="1"/>
    <xf numFmtId="0" fontId="0" fillId="0" borderId="169" xfId="0" applyNumberFormat="1" applyFont="1" applyFill="1" applyBorder="1"/>
    <xf numFmtId="0" fontId="0" fillId="0" borderId="170" xfId="0" applyNumberFormat="1" applyFont="1" applyFill="1" applyBorder="1"/>
    <xf numFmtId="0" fontId="0" fillId="0" borderId="171" xfId="0" applyNumberFormat="1" applyFont="1" applyFill="1" applyBorder="1"/>
    <xf numFmtId="0" fontId="0" fillId="0" borderId="209" xfId="0" applyNumberFormat="1" applyFont="1" applyFill="1" applyBorder="1"/>
    <xf numFmtId="0" fontId="285" fillId="0" borderId="0" xfId="0" applyNumberFormat="1" applyFont="1" applyFill="1"/>
    <xf numFmtId="0" fontId="334" fillId="0" borderId="0" xfId="0" applyFont="1" applyAlignment="1">
      <alignment vertical="center"/>
    </xf>
    <xf numFmtId="0" fontId="21" fillId="0" borderId="152" xfId="0" applyFont="1" applyFill="1" applyBorder="1" applyAlignment="1">
      <alignment wrapText="1"/>
    </xf>
    <xf numFmtId="0" fontId="21" fillId="0" borderId="143" xfId="0" applyFont="1" applyFill="1" applyBorder="1" applyAlignment="1">
      <alignment wrapText="1"/>
    </xf>
    <xf numFmtId="0" fontId="21" fillId="0" borderId="153" xfId="0" applyFont="1" applyFill="1" applyBorder="1" applyAlignment="1">
      <alignment horizontal="center" wrapText="1"/>
    </xf>
    <xf numFmtId="0" fontId="21" fillId="0" borderId="154" xfId="0" applyFont="1" applyFill="1" applyBorder="1" applyAlignment="1">
      <alignment horizontal="center" wrapText="1"/>
    </xf>
    <xf numFmtId="0" fontId="21" fillId="0" borderId="155" xfId="0" applyFont="1" applyFill="1" applyBorder="1"/>
    <xf numFmtId="0" fontId="0" fillId="0" borderId="79" xfId="0" applyFill="1" applyBorder="1"/>
    <xf numFmtId="1" fontId="0" fillId="0" borderId="54" xfId="0" applyNumberFormat="1" applyFill="1" applyBorder="1"/>
    <xf numFmtId="0" fontId="0" fillId="0" borderId="157" xfId="0" applyFill="1" applyBorder="1"/>
    <xf numFmtId="0" fontId="0" fillId="0" borderId="158" xfId="0" applyFill="1" applyBorder="1"/>
    <xf numFmtId="1" fontId="0" fillId="0" borderId="155" xfId="0" applyNumberFormat="1" applyFill="1" applyBorder="1"/>
    <xf numFmtId="0" fontId="21" fillId="0" borderId="159" xfId="0" applyFont="1" applyFill="1" applyBorder="1"/>
    <xf numFmtId="0" fontId="0" fillId="0" borderId="54" xfId="0" applyFill="1" applyBorder="1"/>
    <xf numFmtId="0" fontId="0" fillId="0" borderId="160" xfId="0" applyFill="1" applyBorder="1"/>
    <xf numFmtId="0" fontId="0" fillId="0" borderId="155" xfId="0" applyFill="1" applyBorder="1"/>
    <xf numFmtId="0" fontId="21" fillId="0" borderId="162" xfId="0" applyFont="1" applyFill="1" applyBorder="1"/>
    <xf numFmtId="0" fontId="0" fillId="0" borderId="84" xfId="0" applyFill="1" applyBorder="1"/>
    <xf numFmtId="0" fontId="0" fillId="0" borderId="163" xfId="0" applyFill="1" applyBorder="1"/>
    <xf numFmtId="0" fontId="21" fillId="0" borderId="152" xfId="0" applyFont="1" applyFill="1" applyBorder="1"/>
    <xf numFmtId="0" fontId="9" fillId="0" borderId="153" xfId="0" applyFont="1" applyFill="1" applyBorder="1"/>
    <xf numFmtId="0" fontId="21" fillId="0" borderId="77" xfId="0" applyFont="1" applyFill="1" applyBorder="1" applyAlignment="1">
      <alignment wrapText="1"/>
    </xf>
    <xf numFmtId="0" fontId="21" fillId="0" borderId="135" xfId="0" applyFont="1" applyFill="1" applyBorder="1" applyAlignment="1">
      <alignment wrapText="1"/>
    </xf>
    <xf numFmtId="2" fontId="0" fillId="0" borderId="54" xfId="0" applyNumberFormat="1" applyFill="1" applyBorder="1"/>
    <xf numFmtId="0" fontId="0" fillId="0" borderId="153" xfId="0" applyFill="1" applyBorder="1"/>
    <xf numFmtId="0" fontId="21" fillId="0" borderId="168" xfId="0" applyFont="1" applyFill="1" applyBorder="1"/>
    <xf numFmtId="0" fontId="0" fillId="165" borderId="0" xfId="0" applyFill="1" applyAlignment="1"/>
    <xf numFmtId="0" fontId="18" fillId="165" borderId="0" xfId="7" applyFill="1" applyAlignment="1">
      <alignment wrapText="1"/>
    </xf>
    <xf numFmtId="1" fontId="333" fillId="165" borderId="0" xfId="0" applyNumberFormat="1" applyFont="1" applyFill="1" applyAlignment="1">
      <alignment horizontal="center"/>
    </xf>
    <xf numFmtId="0" fontId="0" fillId="165" borderId="0" xfId="0" applyFill="1" applyAlignment="1">
      <alignment horizontal="left"/>
    </xf>
    <xf numFmtId="0" fontId="0" fillId="165" borderId="0" xfId="0" applyFill="1"/>
    <xf numFmtId="0" fontId="18" fillId="0" borderId="0" xfId="7" applyAlignment="1">
      <alignment wrapText="1"/>
    </xf>
    <xf numFmtId="0" fontId="18" fillId="0" borderId="1" xfId="7" applyBorder="1" applyAlignment="1">
      <alignment wrapText="1"/>
    </xf>
    <xf numFmtId="0" fontId="0" fillId="0" borderId="0" xfId="0" applyAlignment="1">
      <alignment wrapText="1"/>
    </xf>
    <xf numFmtId="0" fontId="0" fillId="0" borderId="0" xfId="0" applyFill="1"/>
    <xf numFmtId="0" fontId="0" fillId="0" borderId="0" xfId="0"/>
    <xf numFmtId="0" fontId="0" fillId="0" borderId="0" xfId="0" applyAlignment="1">
      <alignment horizontal="left"/>
    </xf>
    <xf numFmtId="0" fontId="0" fillId="0" borderId="0" xfId="0" applyAlignment="1">
      <alignment horizontal="center" wrapText="1"/>
    </xf>
    <xf numFmtId="0" fontId="336" fillId="0" borderId="234" xfId="10864" applyFont="1" applyBorder="1" applyAlignment="1">
      <alignment horizontal="center" wrapText="1"/>
    </xf>
    <xf numFmtId="210" fontId="336" fillId="0" borderId="235" xfId="10864" applyNumberFormat="1" applyFont="1" applyBorder="1" applyAlignment="1">
      <alignment horizontal="center" wrapText="1"/>
    </xf>
    <xf numFmtId="0" fontId="336" fillId="0" borderId="235" xfId="10864" applyFont="1" applyBorder="1" applyAlignment="1">
      <alignment horizontal="center" wrapText="1"/>
    </xf>
    <xf numFmtId="0" fontId="336" fillId="0" borderId="236" xfId="10864" applyFont="1" applyBorder="1" applyAlignment="1">
      <alignment horizontal="center" wrapText="1"/>
    </xf>
    <xf numFmtId="0" fontId="336" fillId="143" borderId="222" xfId="10865" applyFont="1" applyFill="1" applyBorder="1" applyAlignment="1">
      <alignment horizontal="left" vertical="top" wrapText="1"/>
    </xf>
    <xf numFmtId="210" fontId="0" fillId="0" borderId="0" xfId="0" applyNumberFormat="1"/>
    <xf numFmtId="0" fontId="336" fillId="143" borderId="224" xfId="10865" applyFont="1" applyFill="1" applyBorder="1" applyAlignment="1">
      <alignment horizontal="left" vertical="top" wrapText="1"/>
    </xf>
    <xf numFmtId="0" fontId="336" fillId="143" borderId="226" xfId="10865" applyFont="1" applyFill="1" applyBorder="1" applyAlignment="1">
      <alignment horizontal="left" vertical="top" wrapText="1"/>
    </xf>
    <xf numFmtId="0" fontId="336" fillId="143" borderId="0" xfId="10865" applyFont="1" applyFill="1" applyBorder="1" applyAlignment="1">
      <alignment horizontal="left" vertical="top" wrapText="1"/>
    </xf>
    <xf numFmtId="1" fontId="0" fillId="162" borderId="0" xfId="0" applyNumberFormat="1" applyFill="1" applyAlignment="1">
      <alignment horizontal="center"/>
    </xf>
    <xf numFmtId="0" fontId="3" fillId="0" borderId="1" xfId="0" applyFont="1" applyFill="1" applyBorder="1" applyAlignment="1">
      <alignment horizontal="center" vertical="center" wrapText="1"/>
    </xf>
    <xf numFmtId="0" fontId="3" fillId="2" borderId="217" xfId="0" applyFont="1" applyFill="1" applyBorder="1" applyAlignment="1">
      <alignment horizontal="left" vertical="top" wrapText="1"/>
    </xf>
    <xf numFmtId="0" fontId="3" fillId="2" borderId="48" xfId="0" applyFont="1" applyFill="1" applyBorder="1" applyAlignment="1">
      <alignment horizontal="left" vertical="top" wrapText="1"/>
    </xf>
    <xf numFmtId="0" fontId="18" fillId="0" borderId="0" xfId="7" applyAlignment="1">
      <alignment wrapText="1"/>
    </xf>
    <xf numFmtId="0" fontId="83" fillId="0" borderId="0" xfId="0" applyFont="1" applyFill="1" applyAlignment="1">
      <alignment horizontal="center" vertical="center" textRotation="90"/>
    </xf>
    <xf numFmtId="0" fontId="18" fillId="0" borderId="1" xfId="7" applyBorder="1" applyAlignment="1">
      <alignment wrapText="1"/>
    </xf>
    <xf numFmtId="0" fontId="0" fillId="0" borderId="0" xfId="0" applyAlignment="1">
      <alignment wrapText="1"/>
    </xf>
    <xf numFmtId="0" fontId="18" fillId="0" borderId="0" xfId="7" applyAlignment="1">
      <alignment horizontal="left" wrapText="1"/>
    </xf>
    <xf numFmtId="0" fontId="18" fillId="0" borderId="1" xfId="7" applyBorder="1" applyAlignment="1">
      <alignment horizontal="left" wrapText="1"/>
    </xf>
    <xf numFmtId="0" fontId="82" fillId="0" borderId="0" xfId="0" applyFont="1" applyFill="1" applyAlignment="1">
      <alignment horizontal="center" vertical="center" textRotation="90"/>
    </xf>
    <xf numFmtId="0" fontId="18" fillId="0" borderId="0" xfId="7" applyFill="1" applyAlignment="1">
      <alignment wrapText="1"/>
    </xf>
    <xf numFmtId="0" fontId="0" fillId="0" borderId="0" xfId="0" applyFill="1"/>
    <xf numFmtId="0" fontId="18" fillId="0" borderId="0" xfId="7"/>
    <xf numFmtId="0" fontId="18" fillId="0" borderId="0" xfId="7" applyBorder="1"/>
    <xf numFmtId="0" fontId="327" fillId="0" borderId="0" xfId="10851" applyFont="1" applyAlignment="1">
      <alignment horizontal="center" vertical="center" wrapText="1"/>
    </xf>
    <xf numFmtId="0" fontId="39" fillId="0" borderId="0" xfId="10851"/>
    <xf numFmtId="0" fontId="0" fillId="0" borderId="0" xfId="0" applyAlignment="1">
      <alignment horizontal="center"/>
    </xf>
    <xf numFmtId="169" fontId="0" fillId="0" borderId="3" xfId="0" applyNumberFormat="1" applyBorder="1" applyAlignment="1">
      <alignment horizontal="center"/>
    </xf>
    <xf numFmtId="169" fontId="0" fillId="0" borderId="0" xfId="0" applyNumberFormat="1" applyBorder="1" applyAlignment="1">
      <alignment horizontal="center"/>
    </xf>
    <xf numFmtId="169" fontId="0" fillId="0" borderId="0" xfId="0" applyNumberFormat="1" applyAlignment="1">
      <alignment horizontal="center"/>
    </xf>
    <xf numFmtId="0" fontId="175" fillId="93" borderId="146" xfId="0" applyFont="1" applyFill="1" applyBorder="1" applyAlignment="1">
      <alignment horizontal="left" vertical="center" wrapText="1" indent="1"/>
    </xf>
    <xf numFmtId="0" fontId="175" fillId="93" borderId="147" xfId="0" applyFont="1" applyFill="1" applyBorder="1" applyAlignment="1">
      <alignment horizontal="left" vertical="center" wrapText="1" indent="1"/>
    </xf>
    <xf numFmtId="0" fontId="175" fillId="93" borderId="148" xfId="0" applyFont="1" applyFill="1" applyBorder="1" applyAlignment="1">
      <alignment horizontal="left" vertical="center" wrapText="1" indent="1"/>
    </xf>
    <xf numFmtId="0" fontId="34" fillId="0" borderId="0" xfId="0" applyFont="1" applyFill="1" applyAlignment="1">
      <alignment horizontal="left" vertical="top" wrapText="1"/>
    </xf>
    <xf numFmtId="0" fontId="330" fillId="0" borderId="0" xfId="10862" applyFont="1" applyBorder="1" applyAlignment="1">
      <alignment horizontal="left" wrapText="1"/>
    </xf>
    <xf numFmtId="0" fontId="329" fillId="0" borderId="0" xfId="10863" applyFont="1" applyBorder="1" applyAlignment="1">
      <alignment horizontal="left" wrapText="1"/>
    </xf>
    <xf numFmtId="0" fontId="330" fillId="143" borderId="224" xfId="10862" applyFont="1" applyFill="1" applyBorder="1" applyAlignment="1">
      <alignment horizontal="left" vertical="top" wrapText="1"/>
    </xf>
    <xf numFmtId="0" fontId="329" fillId="143" borderId="224" xfId="10863" applyFont="1" applyFill="1" applyBorder="1" applyAlignment="1">
      <alignment horizontal="left" vertical="top" wrapText="1"/>
    </xf>
    <xf numFmtId="0" fontId="330" fillId="143" borderId="222" xfId="10862" applyFont="1" applyFill="1" applyBorder="1" applyAlignment="1">
      <alignment horizontal="left" vertical="top" wrapText="1"/>
    </xf>
    <xf numFmtId="0" fontId="329" fillId="143" borderId="222" xfId="10863" applyFont="1" applyFill="1" applyBorder="1" applyAlignment="1">
      <alignment horizontal="left" vertical="top" wrapText="1"/>
    </xf>
    <xf numFmtId="0" fontId="330" fillId="143" borderId="226" xfId="10862" applyFont="1" applyFill="1" applyBorder="1" applyAlignment="1">
      <alignment horizontal="left" vertical="top" wrapText="1"/>
    </xf>
    <xf numFmtId="0" fontId="329" fillId="143" borderId="226" xfId="10863" applyFont="1" applyFill="1" applyBorder="1" applyAlignment="1">
      <alignment horizontal="left" vertical="top" wrapText="1"/>
    </xf>
    <xf numFmtId="0" fontId="23" fillId="95" borderId="3" xfId="6086" applyFont="1" applyFill="1" applyBorder="1" applyAlignment="1">
      <alignment horizontal="center"/>
    </xf>
    <xf numFmtId="0" fontId="23" fillId="95" borderId="0" xfId="6086" applyFont="1" applyFill="1" applyBorder="1" applyAlignment="1">
      <alignment horizontal="center"/>
    </xf>
    <xf numFmtId="180" fontId="86" fillId="159" borderId="7" xfId="6086" applyNumberFormat="1" applyFont="1" applyFill="1" applyBorder="1" applyAlignment="1">
      <alignment horizontal="left"/>
    </xf>
    <xf numFmtId="180" fontId="86" fillId="159" borderId="2" xfId="6086" applyNumberFormat="1" applyFont="1" applyFill="1" applyBorder="1" applyAlignment="1">
      <alignment horizontal="left"/>
    </xf>
    <xf numFmtId="180" fontId="86" fillId="159" borderId="51" xfId="6086" applyNumberFormat="1" applyFont="1" applyFill="1" applyBorder="1" applyAlignment="1">
      <alignment horizontal="left"/>
    </xf>
    <xf numFmtId="0" fontId="23" fillId="95" borderId="7" xfId="6086" applyFont="1" applyFill="1" applyBorder="1" applyAlignment="1">
      <alignment horizontal="left"/>
    </xf>
    <xf numFmtId="0" fontId="23" fillId="95" borderId="2" xfId="6086" applyFont="1" applyFill="1" applyBorder="1" applyAlignment="1">
      <alignment horizontal="left"/>
    </xf>
    <xf numFmtId="0" fontId="23" fillId="95" borderId="51" xfId="6086" applyFont="1" applyFill="1" applyBorder="1" applyAlignment="1">
      <alignment horizontal="left"/>
    </xf>
    <xf numFmtId="180" fontId="86" fillId="12" borderId="7" xfId="6086" applyNumberFormat="1" applyFont="1" applyFill="1" applyBorder="1" applyAlignment="1">
      <alignment horizontal="left"/>
    </xf>
    <xf numFmtId="180" fontId="86" fillId="12" borderId="2" xfId="6086" applyNumberFormat="1" applyFont="1" applyFill="1" applyBorder="1" applyAlignment="1">
      <alignment horizontal="left"/>
    </xf>
    <xf numFmtId="180" fontId="86" fillId="12" borderId="51" xfId="6086" applyNumberFormat="1" applyFont="1" applyFill="1" applyBorder="1" applyAlignment="1">
      <alignment horizontal="left"/>
    </xf>
    <xf numFmtId="180" fontId="86" fillId="96" borderId="7" xfId="6086" applyNumberFormat="1" applyFont="1" applyFill="1" applyBorder="1" applyAlignment="1">
      <alignment horizontal="left"/>
    </xf>
    <xf numFmtId="180" fontId="86" fillId="96" borderId="2" xfId="6086" applyNumberFormat="1" applyFont="1" applyFill="1" applyBorder="1" applyAlignment="1">
      <alignment horizontal="left"/>
    </xf>
    <xf numFmtId="180" fontId="86" fillId="96" borderId="51" xfId="6086" applyNumberFormat="1" applyFont="1" applyFill="1" applyBorder="1" applyAlignment="1">
      <alignment horizontal="left"/>
    </xf>
    <xf numFmtId="180" fontId="86" fillId="94" borderId="7" xfId="6086" applyNumberFormat="1" applyFont="1" applyFill="1" applyBorder="1" applyAlignment="1">
      <alignment horizontal="left"/>
    </xf>
    <xf numFmtId="180" fontId="86" fillId="94" borderId="2" xfId="6086" applyNumberFormat="1" applyFont="1" applyFill="1" applyBorder="1" applyAlignment="1">
      <alignment horizontal="left"/>
    </xf>
    <xf numFmtId="180" fontId="86" fillId="94" borderId="51" xfId="6086" applyNumberFormat="1" applyFont="1" applyFill="1" applyBorder="1" applyAlignment="1">
      <alignment horizontal="left"/>
    </xf>
    <xf numFmtId="2" fontId="2" fillId="2" borderId="133" xfId="0" applyNumberFormat="1" applyFont="1" applyFill="1" applyBorder="1" applyAlignment="1">
      <alignment horizontal="center" wrapText="1"/>
    </xf>
    <xf numFmtId="2" fontId="2" fillId="2" borderId="134" xfId="0" applyNumberFormat="1" applyFont="1" applyFill="1" applyBorder="1" applyAlignment="1">
      <alignment horizontal="center" wrapText="1"/>
    </xf>
    <xf numFmtId="2" fontId="2" fillId="2" borderId="140" xfId="0" applyNumberFormat="1" applyFont="1" applyFill="1" applyBorder="1" applyAlignment="1">
      <alignment horizontal="left" wrapText="1"/>
    </xf>
    <xf numFmtId="2" fontId="20" fillId="2" borderId="143" xfId="0" applyNumberFormat="1" applyFont="1" applyFill="1" applyBorder="1" applyAlignment="1">
      <alignment horizontal="left" wrapText="1"/>
    </xf>
    <xf numFmtId="2" fontId="23" fillId="90" borderId="132" xfId="0" applyNumberFormat="1" applyFont="1" applyFill="1" applyBorder="1" applyAlignment="1">
      <alignment horizontal="center" wrapText="1"/>
    </xf>
    <xf numFmtId="2" fontId="23" fillId="90" borderId="133" xfId="0" applyNumberFormat="1" applyFont="1" applyFill="1" applyBorder="1" applyAlignment="1">
      <alignment horizontal="center" wrapText="1"/>
    </xf>
    <xf numFmtId="2" fontId="23" fillId="90" borderId="141" xfId="0" applyNumberFormat="1" applyFont="1" applyFill="1" applyBorder="1" applyAlignment="1">
      <alignment horizontal="center" wrapText="1"/>
    </xf>
    <xf numFmtId="2" fontId="23" fillId="90" borderId="135" xfId="0" applyNumberFormat="1" applyFont="1" applyFill="1" applyBorder="1" applyAlignment="1">
      <alignment horizontal="center" wrapText="1"/>
    </xf>
    <xf numFmtId="2" fontId="23" fillId="90" borderId="12" xfId="0" applyNumberFormat="1" applyFont="1" applyFill="1" applyBorder="1" applyAlignment="1">
      <alignment horizontal="center" wrapText="1"/>
    </xf>
    <xf numFmtId="2" fontId="23" fillId="90" borderId="137" xfId="0" applyNumberFormat="1" applyFont="1" applyFill="1" applyBorder="1" applyAlignment="1">
      <alignment horizontal="center" wrapText="1"/>
    </xf>
    <xf numFmtId="2" fontId="23" fillId="2" borderId="142" xfId="0" applyNumberFormat="1" applyFont="1" applyFill="1" applyBorder="1" applyAlignment="1">
      <alignment horizontal="center" wrapText="1"/>
    </xf>
    <xf numFmtId="2" fontId="23" fillId="2" borderId="133" xfId="0" applyNumberFormat="1" applyFont="1" applyFill="1" applyBorder="1" applyAlignment="1">
      <alignment horizontal="center" wrapText="1"/>
    </xf>
    <xf numFmtId="2" fontId="23" fillId="2" borderId="141" xfId="0" applyNumberFormat="1" applyFont="1" applyFill="1" applyBorder="1" applyAlignment="1">
      <alignment horizontal="center" wrapText="1"/>
    </xf>
    <xf numFmtId="2" fontId="23" fillId="2" borderId="13" xfId="0" applyNumberFormat="1" applyFont="1" applyFill="1" applyBorder="1" applyAlignment="1">
      <alignment horizontal="center" wrapText="1"/>
    </xf>
    <xf numFmtId="2" fontId="23" fillId="2" borderId="12" xfId="0" applyNumberFormat="1" applyFont="1" applyFill="1" applyBorder="1" applyAlignment="1">
      <alignment horizontal="center" wrapText="1"/>
    </xf>
    <xf numFmtId="2" fontId="23" fillId="2" borderId="137" xfId="0" applyNumberFormat="1" applyFont="1" applyFill="1" applyBorder="1" applyAlignment="1">
      <alignment horizontal="center" wrapText="1"/>
    </xf>
    <xf numFmtId="2" fontId="2" fillId="2" borderId="142" xfId="0" applyNumberFormat="1" applyFont="1" applyFill="1" applyBorder="1" applyAlignment="1">
      <alignment horizontal="center" wrapText="1"/>
    </xf>
    <xf numFmtId="2" fontId="2" fillId="2" borderId="141" xfId="0" applyNumberFormat="1" applyFont="1" applyFill="1" applyBorder="1" applyAlignment="1">
      <alignment horizontal="center" wrapText="1"/>
    </xf>
    <xf numFmtId="2" fontId="2" fillId="2" borderId="13" xfId="0" applyNumberFormat="1" applyFont="1" applyFill="1" applyBorder="1" applyAlignment="1">
      <alignment horizontal="center" wrapText="1"/>
    </xf>
    <xf numFmtId="2" fontId="2" fillId="2" borderId="12" xfId="0" applyNumberFormat="1" applyFont="1" applyFill="1" applyBorder="1" applyAlignment="1">
      <alignment horizontal="center" wrapText="1"/>
    </xf>
    <xf numFmtId="2" fontId="2" fillId="2" borderId="137" xfId="0" applyNumberFormat="1" applyFont="1" applyFill="1" applyBorder="1" applyAlignment="1">
      <alignment horizontal="center" wrapText="1"/>
    </xf>
    <xf numFmtId="2" fontId="2" fillId="2" borderId="136" xfId="0" applyNumberFormat="1" applyFont="1" applyFill="1" applyBorder="1" applyAlignment="1">
      <alignment horizontal="center" wrapText="1"/>
    </xf>
    <xf numFmtId="0" fontId="181" fillId="0" borderId="0" xfId="7816" applyFont="1" applyAlignment="1">
      <alignment horizontal="center" vertical="center" wrapText="1"/>
    </xf>
    <xf numFmtId="0" fontId="39" fillId="0" borderId="0" xfId="7816"/>
    <xf numFmtId="0" fontId="181" fillId="0" borderId="0" xfId="0" applyFont="1" applyAlignment="1">
      <alignment horizontal="center" vertical="center" wrapText="1"/>
    </xf>
    <xf numFmtId="0" fontId="0" fillId="0" borderId="0" xfId="0"/>
    <xf numFmtId="0" fontId="21" fillId="9" borderId="77" xfId="0" applyNumberFormat="1" applyFont="1" applyFill="1" applyBorder="1" applyAlignment="1">
      <alignment horizontal="center" wrapText="1"/>
    </xf>
    <xf numFmtId="0" fontId="21" fillId="9" borderId="97" xfId="0" applyNumberFormat="1" applyFont="1" applyFill="1" applyBorder="1" applyAlignment="1">
      <alignment horizontal="center" wrapText="1"/>
    </xf>
    <xf numFmtId="0" fontId="21" fillId="9" borderId="76" xfId="0" applyNumberFormat="1" applyFont="1" applyFill="1" applyBorder="1" applyAlignment="1">
      <alignment horizontal="center" wrapText="1"/>
    </xf>
    <xf numFmtId="0" fontId="21" fillId="0" borderId="77" xfId="0" applyFont="1" applyFill="1" applyBorder="1" applyAlignment="1">
      <alignment horizontal="center" wrapText="1"/>
    </xf>
    <xf numFmtId="0" fontId="21" fillId="0" borderId="97" xfId="0" applyFont="1" applyFill="1" applyBorder="1" applyAlignment="1">
      <alignment horizontal="center" wrapText="1"/>
    </xf>
    <xf numFmtId="6" fontId="21" fillId="0" borderId="77" xfId="0" applyNumberFormat="1" applyFont="1" applyFill="1" applyBorder="1" applyAlignment="1">
      <alignment horizontal="center" wrapText="1"/>
    </xf>
    <xf numFmtId="0" fontId="21" fillId="0" borderId="77"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21" fillId="0" borderId="97" xfId="0" applyNumberFormat="1" applyFont="1" applyFill="1" applyBorder="1" applyAlignment="1">
      <alignment horizontal="center" wrapText="1"/>
    </xf>
    <xf numFmtId="0" fontId="21" fillId="0" borderId="76"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21" fillId="0" borderId="77" xfId="0" applyNumberFormat="1" applyFont="1" applyBorder="1" applyAlignment="1">
      <alignment horizontal="center" wrapText="1"/>
    </xf>
    <xf numFmtId="0" fontId="21" fillId="0" borderId="97" xfId="0" applyNumberFormat="1" applyFont="1" applyBorder="1" applyAlignment="1">
      <alignment horizontal="center" wrapText="1"/>
    </xf>
    <xf numFmtId="0" fontId="21" fillId="0" borderId="76" xfId="0" applyNumberFormat="1" applyFont="1" applyBorder="1" applyAlignment="1">
      <alignment horizontal="center" wrapText="1"/>
    </xf>
    <xf numFmtId="0" fontId="21" fillId="0" borderId="77" xfId="0" applyFont="1" applyBorder="1" applyAlignment="1">
      <alignment horizontal="center" wrapText="1"/>
    </xf>
    <xf numFmtId="0" fontId="21" fillId="0" borderId="97" xfId="0" applyFont="1" applyBorder="1" applyAlignment="1">
      <alignment horizontal="center" wrapText="1"/>
    </xf>
    <xf numFmtId="6" fontId="21" fillId="0" borderId="77" xfId="0" applyNumberFormat="1" applyFont="1" applyBorder="1" applyAlignment="1">
      <alignment horizontal="center" wrapText="1"/>
    </xf>
    <xf numFmtId="0" fontId="21" fillId="0" borderId="108" xfId="0" applyNumberFormat="1" applyFont="1" applyBorder="1" applyAlignment="1">
      <alignment horizontal="center" wrapText="1"/>
    </xf>
    <xf numFmtId="0" fontId="21" fillId="0" borderId="77" xfId="0" applyNumberFormat="1" applyFont="1" applyBorder="1" applyAlignment="1">
      <alignment horizontal="center"/>
    </xf>
    <xf numFmtId="0" fontId="21" fillId="0" borderId="97" xfId="0" applyNumberFormat="1" applyFont="1" applyBorder="1" applyAlignment="1">
      <alignment horizontal="center"/>
    </xf>
    <xf numFmtId="0" fontId="21" fillId="0" borderId="76" xfId="0" applyNumberFormat="1" applyFont="1" applyBorder="1" applyAlignment="1">
      <alignment horizontal="center"/>
    </xf>
    <xf numFmtId="0" fontId="21" fillId="0" borderId="76" xfId="0" applyNumberFormat="1" applyFont="1" applyFill="1" applyBorder="1" applyAlignment="1">
      <alignment horizontal="center"/>
    </xf>
    <xf numFmtId="0" fontId="21" fillId="0" borderId="77" xfId="0" applyNumberFormat="1" applyFont="1" applyFill="1" applyBorder="1" applyAlignment="1">
      <alignment horizontal="center"/>
    </xf>
    <xf numFmtId="0" fontId="21" fillId="0" borderId="97" xfId="0" applyNumberFormat="1" applyFont="1" applyFill="1" applyBorder="1" applyAlignment="1">
      <alignment horizontal="center"/>
    </xf>
    <xf numFmtId="0" fontId="23" fillId="0" borderId="0" xfId="10179" applyFont="1" applyFill="1" applyBorder="1" applyAlignment="1">
      <alignment horizontal="center"/>
    </xf>
    <xf numFmtId="0" fontId="180" fillId="0" borderId="0" xfId="10179" applyFill="1" applyBorder="1" applyAlignment="1">
      <alignment horizontal="center"/>
    </xf>
    <xf numFmtId="0" fontId="10" fillId="0" borderId="2" xfId="10179" applyFont="1" applyFill="1" applyBorder="1" applyAlignment="1">
      <alignment horizontal="center" vertical="center" wrapText="1"/>
    </xf>
    <xf numFmtId="0" fontId="10" fillId="2" borderId="195" xfId="16" applyFont="1" applyFill="1" applyBorder="1" applyAlignment="1">
      <alignment horizontal="center" vertical="top" wrapText="1"/>
    </xf>
    <xf numFmtId="0" fontId="10" fillId="2" borderId="189" xfId="16" applyFont="1" applyFill="1" applyBorder="1" applyAlignment="1">
      <alignment horizontal="center" vertical="top" wrapText="1"/>
    </xf>
    <xf numFmtId="195" fontId="23" fillId="2" borderId="0" xfId="16" applyNumberFormat="1" applyFont="1" applyFill="1" applyAlignment="1">
      <alignment horizontal="right"/>
    </xf>
    <xf numFmtId="0" fontId="23" fillId="2" borderId="6" xfId="16" applyFont="1" applyFill="1" applyBorder="1" applyAlignment="1">
      <alignment horizontal="right" wrapText="1"/>
    </xf>
    <xf numFmtId="0" fontId="23" fillId="2" borderId="1" xfId="16" applyFont="1" applyFill="1" applyBorder="1" applyAlignment="1">
      <alignment horizontal="right" wrapText="1"/>
    </xf>
    <xf numFmtId="0" fontId="10" fillId="2" borderId="11" xfId="16" applyFont="1" applyFill="1" applyBorder="1" applyAlignment="1">
      <alignment horizontal="center" vertical="top" wrapText="1"/>
    </xf>
    <xf numFmtId="0" fontId="10" fillId="2" borderId="1" xfId="16" applyFont="1" applyFill="1" applyBorder="1" applyAlignment="1">
      <alignment horizontal="center" vertical="top" wrapText="1"/>
    </xf>
    <xf numFmtId="0" fontId="158" fillId="2" borderId="196" xfId="16" applyFont="1" applyFill="1" applyBorder="1" applyAlignment="1">
      <alignment horizontal="left" vertical="top" wrapText="1"/>
    </xf>
    <xf numFmtId="0" fontId="158" fillId="2" borderId="197" xfId="16" applyFont="1" applyFill="1" applyBorder="1" applyAlignment="1">
      <alignment horizontal="left" vertical="top" wrapText="1"/>
    </xf>
    <xf numFmtId="0" fontId="158" fillId="2" borderId="198" xfId="16" applyFont="1" applyFill="1" applyBorder="1" applyAlignment="1">
      <alignment horizontal="left" vertical="top" wrapText="1"/>
    </xf>
    <xf numFmtId="0" fontId="10" fillId="2" borderId="90" xfId="16" applyFont="1" applyFill="1" applyBorder="1" applyAlignment="1">
      <alignment horizontal="center" vertical="center" wrapText="1"/>
    </xf>
    <xf numFmtId="0" fontId="10" fillId="2" borderId="165" xfId="16" applyFont="1" applyFill="1" applyBorder="1" applyAlignment="1">
      <alignment horizontal="center" vertical="center" wrapText="1"/>
    </xf>
    <xf numFmtId="0" fontId="10" fillId="2" borderId="6" xfId="16"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2" borderId="38" xfId="16" applyFont="1" applyFill="1" applyBorder="1" applyAlignment="1">
      <alignment horizontal="center" vertical="center" wrapText="1"/>
    </xf>
    <xf numFmtId="0" fontId="10" fillId="2" borderId="217" xfId="16" applyFont="1" applyFill="1" applyBorder="1" applyAlignment="1">
      <alignment horizontal="center" vertical="center" wrapText="1"/>
    </xf>
    <xf numFmtId="0" fontId="10" fillId="2" borderId="48" xfId="16" applyFont="1" applyFill="1" applyBorder="1" applyAlignment="1">
      <alignment horizontal="center" vertical="center" wrapText="1"/>
    </xf>
    <xf numFmtId="0" fontId="10" fillId="2" borderId="216" xfId="16" applyFont="1" applyFill="1" applyBorder="1" applyAlignment="1">
      <alignment horizontal="center" vertical="center" wrapText="1"/>
    </xf>
    <xf numFmtId="0" fontId="23" fillId="2" borderId="90" xfId="16" applyFont="1" applyFill="1" applyBorder="1" applyAlignment="1">
      <alignment horizontal="center"/>
    </xf>
    <xf numFmtId="0" fontId="23" fillId="2" borderId="165" xfId="16" applyFont="1" applyFill="1" applyBorder="1" applyAlignment="1">
      <alignment horizontal="center"/>
    </xf>
    <xf numFmtId="0" fontId="158" fillId="2" borderId="90" xfId="16" applyFont="1" applyFill="1" applyBorder="1" applyAlignment="1">
      <alignment horizontal="left" vertical="top" wrapText="1"/>
    </xf>
    <xf numFmtId="0" fontId="158" fillId="2" borderId="165" xfId="16" applyFont="1" applyFill="1" applyBorder="1" applyAlignment="1">
      <alignment horizontal="left" vertical="top" wrapText="1"/>
    </xf>
    <xf numFmtId="0" fontId="10" fillId="2" borderId="2" xfId="16" applyFont="1" applyFill="1" applyBorder="1" applyAlignment="1">
      <alignment horizontal="center" vertical="center" wrapText="1"/>
    </xf>
    <xf numFmtId="0" fontId="10" fillId="2" borderId="51" xfId="16" applyFont="1" applyFill="1" applyBorder="1" applyAlignment="1">
      <alignment horizontal="center" vertical="center" wrapText="1"/>
    </xf>
    <xf numFmtId="0" fontId="23" fillId="2" borderId="52" xfId="16" applyFont="1" applyFill="1" applyBorder="1" applyAlignment="1">
      <alignment horizontal="left"/>
    </xf>
    <xf numFmtId="0" fontId="23" fillId="2" borderId="90" xfId="16" applyFont="1" applyFill="1" applyBorder="1" applyAlignment="1">
      <alignment horizontal="left"/>
    </xf>
    <xf numFmtId="0" fontId="23" fillId="2" borderId="165" xfId="16" applyFont="1" applyFill="1" applyBorder="1" applyAlignment="1">
      <alignment horizontal="left"/>
    </xf>
    <xf numFmtId="0" fontId="10" fillId="2" borderId="7" xfId="16"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left"/>
    </xf>
    <xf numFmtId="0" fontId="10" fillId="0" borderId="0" xfId="8769" applyAlignment="1">
      <alignment horizontal="center"/>
    </xf>
    <xf numFmtId="0" fontId="0" fillId="0" borderId="0" xfId="0" applyAlignment="1">
      <alignment horizontal="center" wrapText="1"/>
    </xf>
    <xf numFmtId="0" fontId="23" fillId="2" borderId="0" xfId="0" applyFont="1" applyFill="1" applyAlignment="1">
      <alignment horizontal="left" wrapText="1"/>
    </xf>
    <xf numFmtId="0" fontId="10" fillId="2" borderId="0" xfId="0" applyFont="1" applyFill="1" applyAlignment="1">
      <alignment horizontal="left" wrapText="1"/>
    </xf>
    <xf numFmtId="0" fontId="181" fillId="0" borderId="0" xfId="7818" applyFont="1" applyAlignment="1">
      <alignment horizontal="center" vertical="center" wrapText="1"/>
    </xf>
    <xf numFmtId="0" fontId="39" fillId="0" borderId="0" xfId="7818"/>
    <xf numFmtId="0" fontId="181" fillId="0" borderId="0" xfId="7817" applyFont="1" applyAlignment="1">
      <alignment horizontal="center" vertical="center" wrapText="1"/>
    </xf>
    <xf numFmtId="0" fontId="39" fillId="0" borderId="0" xfId="7817"/>
    <xf numFmtId="0" fontId="0" fillId="0" borderId="0" xfId="0" applyBorder="1" applyAlignment="1">
      <alignment horizontal="center" vertical="center" wrapText="1"/>
    </xf>
    <xf numFmtId="0" fontId="21" fillId="2" borderId="0" xfId="0" applyFont="1" applyFill="1" applyBorder="1" applyAlignment="1">
      <alignment horizontal="center"/>
    </xf>
    <xf numFmtId="0" fontId="21" fillId="2" borderId="18" xfId="0" applyFont="1" applyFill="1" applyBorder="1" applyAlignment="1">
      <alignment horizontal="center"/>
    </xf>
    <xf numFmtId="0" fontId="21" fillId="2" borderId="1" xfId="0" applyFont="1" applyFill="1" applyBorder="1" applyAlignment="1">
      <alignment horizontal="center"/>
    </xf>
    <xf numFmtId="1" fontId="51" fillId="12" borderId="2" xfId="0" applyNumberFormat="1" applyFont="1" applyFill="1" applyBorder="1" applyAlignment="1" applyProtection="1">
      <alignment horizontal="center" wrapText="1"/>
      <protection hidden="1"/>
    </xf>
    <xf numFmtId="0" fontId="51" fillId="2" borderId="2" xfId="0" applyFont="1" applyFill="1" applyBorder="1" applyAlignment="1">
      <alignment horizontal="center" vertical="center" wrapText="1"/>
    </xf>
    <xf numFmtId="0" fontId="273" fillId="0" borderId="1" xfId="0" applyFont="1" applyBorder="1" applyAlignment="1">
      <alignment horizontal="center" vertical="center"/>
    </xf>
    <xf numFmtId="167" fontId="2" fillId="0" borderId="7" xfId="8" applyNumberFormat="1" applyFont="1" applyBorder="1" applyAlignment="1">
      <alignment horizontal="center" vertical="center" wrapText="1"/>
    </xf>
    <xf numFmtId="167" fontId="2" fillId="0" borderId="2" xfId="8" applyNumberFormat="1" applyFont="1" applyBorder="1" applyAlignment="1">
      <alignment horizontal="center" vertical="center" wrapText="1"/>
    </xf>
    <xf numFmtId="167" fontId="2" fillId="0" borderId="51" xfId="8"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1" xfId="0" applyFont="1" applyBorder="1" applyAlignment="1">
      <alignment horizontal="center" vertical="center" wrapText="1"/>
    </xf>
    <xf numFmtId="0" fontId="51" fillId="12" borderId="2" xfId="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1" fontId="51" fillId="12" borderId="2" xfId="0" applyNumberFormat="1" applyFont="1" applyFill="1" applyBorder="1" applyAlignment="1" applyProtection="1">
      <alignment horizontal="center" wrapText="1"/>
      <protection locked="0" hidden="1"/>
    </xf>
    <xf numFmtId="1" fontId="51" fillId="12" borderId="2" xfId="0" applyNumberFormat="1" applyFont="1" applyFill="1" applyBorder="1" applyAlignment="1">
      <alignment horizontal="center"/>
    </xf>
    <xf numFmtId="0" fontId="26" fillId="12" borderId="0" xfId="10" applyFont="1" applyFill="1" applyProtection="1">
      <protection hidden="1"/>
    </xf>
    <xf numFmtId="44" fontId="26" fillId="12" borderId="0" xfId="10361" applyFont="1" applyFill="1" applyBorder="1" applyAlignment="1" applyProtection="1">
      <protection hidden="1"/>
    </xf>
    <xf numFmtId="0" fontId="50" fillId="12" borderId="48" xfId="10" applyFont="1" applyFill="1" applyBorder="1" applyAlignment="1">
      <alignment horizontal="left" vertical="center" wrapText="1"/>
    </xf>
    <xf numFmtId="0" fontId="50" fillId="12" borderId="1" xfId="10" applyFont="1" applyFill="1" applyBorder="1" applyAlignment="1">
      <alignment horizontal="left" vertical="center" wrapText="1"/>
    </xf>
    <xf numFmtId="0" fontId="50" fillId="0" borderId="48" xfId="10" applyFont="1" applyBorder="1" applyAlignment="1">
      <alignment horizontal="center" vertical="center" wrapText="1"/>
    </xf>
    <xf numFmtId="0" fontId="50" fillId="0" borderId="1" xfId="10" applyFont="1" applyBorder="1" applyAlignment="1">
      <alignment horizontal="center" vertical="center" wrapText="1"/>
    </xf>
    <xf numFmtId="0" fontId="50" fillId="0" borderId="2" xfId="10" applyFont="1" applyFill="1" applyBorder="1" applyAlignment="1">
      <alignment horizontal="center" vertical="center" wrapText="1"/>
    </xf>
    <xf numFmtId="3" fontId="26" fillId="12" borderId="0" xfId="17" applyNumberFormat="1" applyFont="1" applyFill="1" applyAlignment="1" applyProtection="1">
      <protection hidden="1"/>
    </xf>
    <xf numFmtId="0" fontId="26" fillId="0" borderId="0" xfId="10" applyFont="1" applyAlignment="1">
      <alignment vertical="center" wrapText="1"/>
    </xf>
    <xf numFmtId="44" fontId="26" fillId="2" borderId="0" xfId="10361" applyFont="1" applyFill="1" applyBorder="1" applyAlignment="1" applyProtection="1">
      <alignment vertical="center"/>
      <protection hidden="1"/>
    </xf>
    <xf numFmtId="3" fontId="26" fillId="12" borderId="0" xfId="17" applyNumberFormat="1" applyFont="1" applyFill="1" applyAlignment="1" applyProtection="1">
      <alignment horizontal="left" vertical="top" wrapText="1"/>
      <protection hidden="1"/>
    </xf>
    <xf numFmtId="0" fontId="26" fillId="0" borderId="200" xfId="10" applyFont="1" applyBorder="1" applyAlignment="1" applyProtection="1">
      <alignment horizontal="left" vertical="center" wrapText="1"/>
    </xf>
    <xf numFmtId="0" fontId="26" fillId="0" borderId="201" xfId="10" applyFont="1" applyBorder="1" applyAlignment="1" applyProtection="1">
      <alignment horizontal="left" vertical="center" wrapText="1"/>
    </xf>
    <xf numFmtId="0" fontId="26" fillId="12" borderId="0" xfId="10" applyFont="1" applyFill="1" applyAlignment="1" applyProtection="1">
      <alignment horizontal="left" wrapText="1"/>
      <protection hidden="1"/>
    </xf>
    <xf numFmtId="3" fontId="25" fillId="12" borderId="0" xfId="9127" applyNumberFormat="1" applyFill="1" applyAlignment="1" applyProtection="1">
      <alignment horizontal="left"/>
      <protection hidden="1"/>
    </xf>
    <xf numFmtId="0" fontId="26" fillId="0" borderId="0" xfId="10" applyFont="1" applyAlignment="1" applyProtection="1">
      <alignment horizontal="left" vertical="center"/>
    </xf>
    <xf numFmtId="3" fontId="26" fillId="12" borderId="203" xfId="10" applyNumberFormat="1" applyFont="1" applyFill="1" applyBorder="1" applyAlignment="1" applyProtection="1">
      <alignment horizontal="left" vertical="center"/>
      <protection hidden="1"/>
    </xf>
    <xf numFmtId="0" fontId="26" fillId="0" borderId="201" xfId="10" applyFont="1" applyFill="1" applyBorder="1" applyAlignment="1">
      <alignment horizontal="left" vertical="center" wrapText="1"/>
    </xf>
    <xf numFmtId="3" fontId="26" fillId="12" borderId="0" xfId="10" applyNumberFormat="1" applyFont="1" applyFill="1" applyAlignment="1" applyProtection="1">
      <alignment horizontal="left" vertical="center" wrapText="1"/>
      <protection hidden="1"/>
    </xf>
    <xf numFmtId="3" fontId="26" fillId="2" borderId="0" xfId="10" applyNumberFormat="1" applyFont="1" applyFill="1" applyAlignment="1" applyProtection="1">
      <alignment horizontal="left" vertical="center" wrapText="1"/>
      <protection hidden="1"/>
    </xf>
    <xf numFmtId="0" fontId="26" fillId="12" borderId="0" xfId="10" applyFont="1" applyFill="1" applyAlignment="1" applyProtection="1">
      <alignment horizontal="left" vertical="center"/>
      <protection hidden="1"/>
    </xf>
    <xf numFmtId="3" fontId="26" fillId="2" borderId="0" xfId="10" applyNumberFormat="1" applyFont="1" applyFill="1" applyAlignment="1" applyProtection="1">
      <alignment horizontal="left" vertical="top" wrapText="1"/>
      <protection hidden="1"/>
    </xf>
    <xf numFmtId="0" fontId="26" fillId="0" borderId="204" xfId="10" applyFont="1" applyFill="1" applyBorder="1" applyAlignment="1">
      <alignment horizontal="left" vertical="center" wrapText="1"/>
    </xf>
    <xf numFmtId="0" fontId="26" fillId="0" borderId="0" xfId="10" applyFont="1" applyFill="1" applyAlignment="1">
      <alignment horizontal="left" vertical="center" wrapText="1"/>
    </xf>
    <xf numFmtId="3" fontId="26" fillId="12" borderId="200" xfId="10" applyNumberFormat="1" applyFont="1" applyFill="1" applyBorder="1" applyAlignment="1" applyProtection="1">
      <alignment horizontal="left" vertical="center" wrapText="1"/>
      <protection hidden="1"/>
    </xf>
    <xf numFmtId="3" fontId="26" fillId="12" borderId="201" xfId="10" applyNumberFormat="1" applyFont="1" applyFill="1" applyBorder="1" applyAlignment="1" applyProtection="1">
      <alignment horizontal="left" vertical="center" wrapText="1"/>
      <protection hidden="1"/>
    </xf>
    <xf numFmtId="3" fontId="26" fillId="12" borderId="202" xfId="10" applyNumberFormat="1" applyFont="1" applyFill="1" applyBorder="1" applyAlignment="1" applyProtection="1">
      <alignment horizontal="left" vertical="center" wrapText="1"/>
      <protection hidden="1"/>
    </xf>
    <xf numFmtId="0" fontId="25" fillId="0" borderId="200" xfId="9127" applyBorder="1" applyAlignment="1" applyProtection="1">
      <alignment horizontal="left" vertical="center"/>
    </xf>
    <xf numFmtId="0" fontId="25" fillId="0" borderId="201" xfId="9127" applyBorder="1" applyAlignment="1" applyProtection="1">
      <alignment horizontal="left" vertical="center"/>
    </xf>
    <xf numFmtId="0" fontId="25" fillId="0" borderId="202" xfId="9127" applyBorder="1" applyAlignment="1" applyProtection="1">
      <alignment horizontal="left" vertical="center"/>
    </xf>
    <xf numFmtId="0" fontId="284" fillId="0" borderId="200" xfId="9138" applyFont="1" applyBorder="1" applyAlignment="1" applyProtection="1">
      <alignment horizontal="left" vertical="center"/>
    </xf>
    <xf numFmtId="0" fontId="284" fillId="0" borderId="201" xfId="9138" applyFont="1" applyBorder="1" applyAlignment="1" applyProtection="1">
      <alignment horizontal="left" vertical="center"/>
    </xf>
    <xf numFmtId="0" fontId="284" fillId="0" borderId="202" xfId="9138" applyFont="1" applyBorder="1" applyAlignment="1" applyProtection="1">
      <alignment horizontal="left" vertical="center"/>
    </xf>
    <xf numFmtId="3" fontId="26" fillId="12" borderId="0" xfId="17" applyNumberFormat="1" applyFont="1" applyFill="1" applyAlignment="1" applyProtection="1">
      <alignment horizontal="left" vertical="center"/>
      <protection hidden="1"/>
    </xf>
    <xf numFmtId="3" fontId="26" fillId="12" borderId="0" xfId="17" applyNumberFormat="1" applyFont="1" applyFill="1" applyAlignment="1" applyProtection="1">
      <alignment horizontal="left" vertical="center" wrapText="1"/>
      <protection hidden="1"/>
    </xf>
    <xf numFmtId="0" fontId="26" fillId="92" borderId="204" xfId="5440" applyFont="1" applyFill="1" applyBorder="1" applyAlignment="1">
      <alignment horizontal="left" vertical="center" wrapText="1"/>
    </xf>
    <xf numFmtId="0" fontId="26" fillId="0" borderId="203" xfId="10" applyFont="1" applyFill="1" applyBorder="1" applyAlignment="1">
      <alignment horizontal="left" vertical="center" wrapText="1"/>
    </xf>
    <xf numFmtId="0" fontId="26" fillId="0" borderId="200" xfId="10" applyFont="1" applyBorder="1" applyAlignment="1" applyProtection="1">
      <alignment horizontal="left" vertical="center"/>
    </xf>
    <xf numFmtId="0" fontId="26" fillId="0" borderId="201" xfId="10" applyFont="1" applyBorder="1" applyAlignment="1" applyProtection="1">
      <alignment horizontal="left" vertical="center"/>
    </xf>
    <xf numFmtId="0" fontId="26" fillId="0" borderId="202" xfId="10" applyFont="1" applyBorder="1" applyAlignment="1" applyProtection="1">
      <alignment horizontal="left" vertical="center"/>
    </xf>
    <xf numFmtId="3" fontId="26" fillId="12" borderId="200" xfId="10284" applyNumberFormat="1" applyFont="1" applyFill="1" applyBorder="1" applyAlignment="1" applyProtection="1">
      <alignment horizontal="left" vertical="center" wrapText="1"/>
      <protection hidden="1"/>
    </xf>
    <xf numFmtId="3" fontId="26" fillId="12" borderId="201" xfId="10284" applyNumberFormat="1" applyFont="1" applyFill="1" applyBorder="1" applyAlignment="1" applyProtection="1">
      <alignment horizontal="left" vertical="center" wrapText="1"/>
      <protection hidden="1"/>
    </xf>
    <xf numFmtId="3" fontId="26" fillId="12" borderId="202" xfId="10284" applyNumberFormat="1" applyFont="1" applyFill="1" applyBorder="1" applyAlignment="1" applyProtection="1">
      <alignment horizontal="left" vertical="center" wrapText="1"/>
      <protection hidden="1"/>
    </xf>
    <xf numFmtId="3" fontId="26" fillId="12" borderId="200" xfId="10284" applyNumberFormat="1" applyFont="1" applyFill="1" applyBorder="1" applyAlignment="1" applyProtection="1">
      <alignment horizontal="left" vertical="center"/>
      <protection hidden="1"/>
    </xf>
    <xf numFmtId="3" fontId="26" fillId="12" borderId="201" xfId="10284" applyNumberFormat="1" applyFont="1" applyFill="1" applyBorder="1" applyAlignment="1" applyProtection="1">
      <alignment horizontal="left" vertical="center"/>
      <protection hidden="1"/>
    </xf>
    <xf numFmtId="3" fontId="26" fillId="12" borderId="202" xfId="10284" applyNumberFormat="1" applyFont="1" applyFill="1" applyBorder="1" applyAlignment="1" applyProtection="1">
      <alignment horizontal="left" vertical="center"/>
      <protection hidden="1"/>
    </xf>
    <xf numFmtId="0" fontId="50" fillId="0" borderId="0" xfId="10" applyFont="1" applyFill="1" applyAlignment="1">
      <alignment horizontal="left" vertical="center" wrapText="1"/>
    </xf>
    <xf numFmtId="0" fontId="26" fillId="0" borderId="202" xfId="10" applyFont="1" applyBorder="1" applyAlignment="1" applyProtection="1">
      <alignment horizontal="left" vertical="center" wrapText="1"/>
    </xf>
    <xf numFmtId="3" fontId="26" fillId="2" borderId="200" xfId="10" applyNumberFormat="1" applyFont="1" applyFill="1" applyBorder="1" applyAlignment="1" applyProtection="1">
      <alignment horizontal="left" vertical="center" wrapText="1"/>
      <protection hidden="1"/>
    </xf>
    <xf numFmtId="3" fontId="26" fillId="2" borderId="201" xfId="10" applyNumberFormat="1" applyFont="1" applyFill="1" applyBorder="1" applyAlignment="1" applyProtection="1">
      <alignment horizontal="left" vertical="center" wrapText="1"/>
      <protection hidden="1"/>
    </xf>
    <xf numFmtId="3" fontId="26" fillId="2" borderId="202" xfId="10" applyNumberFormat="1" applyFont="1" applyFill="1" applyBorder="1" applyAlignment="1" applyProtection="1">
      <alignment horizontal="left" vertical="center" wrapText="1"/>
      <protection hidden="1"/>
    </xf>
    <xf numFmtId="0" fontId="26" fillId="12" borderId="0" xfId="10" applyFont="1" applyFill="1" applyBorder="1" applyAlignment="1" applyProtection="1">
      <alignment horizontal="left" vertical="center" wrapText="1"/>
      <protection hidden="1"/>
    </xf>
    <xf numFmtId="0" fontId="26" fillId="12" borderId="2" xfId="17" applyFont="1" applyFill="1" applyBorder="1" applyAlignment="1" applyProtection="1">
      <alignment horizontal="center" vertical="center" wrapText="1"/>
      <protection hidden="1"/>
    </xf>
    <xf numFmtId="1" fontId="170" fillId="12" borderId="90" xfId="10" applyNumberFormat="1" applyFont="1" applyFill="1" applyBorder="1" applyAlignment="1" applyProtection="1">
      <alignment horizontal="center" vertical="center" wrapText="1"/>
      <protection hidden="1"/>
    </xf>
    <xf numFmtId="1" fontId="170" fillId="12" borderId="1" xfId="10" applyNumberFormat="1" applyFont="1" applyFill="1" applyBorder="1" applyAlignment="1" applyProtection="1">
      <alignment horizontal="center" vertical="center" wrapText="1"/>
      <protection hidden="1"/>
    </xf>
    <xf numFmtId="1" fontId="26" fillId="12" borderId="2" xfId="10" applyNumberFormat="1" applyFont="1" applyFill="1" applyBorder="1" applyAlignment="1" applyProtection="1">
      <alignment horizontal="center" vertical="center" wrapText="1"/>
      <protection hidden="1"/>
    </xf>
    <xf numFmtId="3" fontId="26" fillId="12" borderId="0" xfId="10" applyNumberFormat="1" applyFont="1" applyFill="1" applyAlignment="1" applyProtection="1">
      <alignment horizontal="left" vertical="center"/>
      <protection hidden="1"/>
    </xf>
    <xf numFmtId="0" fontId="25" fillId="0" borderId="0" xfId="9127" applyAlignment="1" applyProtection="1">
      <alignment horizontal="left" vertical="center"/>
    </xf>
    <xf numFmtId="0" fontId="26" fillId="0" borderId="0" xfId="10" applyFont="1" applyAlignment="1" applyProtection="1">
      <alignment horizontal="left" vertical="center" wrapText="1"/>
    </xf>
    <xf numFmtId="0" fontId="26" fillId="0" borderId="0" xfId="10" applyFont="1" applyFill="1" applyBorder="1" applyAlignment="1">
      <alignment horizontal="left" vertical="center" wrapText="1"/>
    </xf>
    <xf numFmtId="0" fontId="26" fillId="12" borderId="2" xfId="10" applyFont="1" applyFill="1" applyBorder="1" applyAlignment="1" applyProtection="1">
      <alignment horizontal="center" vertical="center" wrapText="1"/>
      <protection hidden="1"/>
    </xf>
    <xf numFmtId="0" fontId="26" fillId="12" borderId="2" xfId="10" applyFont="1" applyFill="1" applyBorder="1" applyAlignment="1" applyProtection="1">
      <alignment horizontal="center" vertical="center"/>
      <protection hidden="1"/>
    </xf>
    <xf numFmtId="0" fontId="50" fillId="0" borderId="0" xfId="10" applyFont="1" applyFill="1" applyAlignment="1">
      <alignment horizontal="left" vertical="center"/>
    </xf>
    <xf numFmtId="0" fontId="50" fillId="0" borderId="0" xfId="67" applyFont="1" applyAlignment="1">
      <alignment horizontal="left"/>
    </xf>
    <xf numFmtId="0" fontId="50" fillId="0" borderId="138" xfId="10" applyFont="1" applyFill="1" applyBorder="1" applyAlignment="1">
      <alignment horizontal="center" vertical="center" wrapText="1"/>
    </xf>
    <xf numFmtId="0" fontId="50" fillId="0" borderId="0" xfId="10" applyFont="1" applyAlignment="1">
      <alignment horizontal="left" vertical="center" wrapText="1"/>
    </xf>
    <xf numFmtId="164" fontId="50" fillId="0" borderId="0" xfId="10" applyNumberFormat="1" applyFont="1" applyAlignment="1">
      <alignment horizontal="left" vertical="center" wrapText="1"/>
    </xf>
    <xf numFmtId="0" fontId="336" fillId="0" borderId="220" xfId="10864" applyFont="1" applyBorder="1" applyAlignment="1">
      <alignment horizontal="center" wrapText="1"/>
    </xf>
    <xf numFmtId="0" fontId="336" fillId="0" borderId="228" xfId="10864" applyFont="1" applyBorder="1" applyAlignment="1">
      <alignment horizontal="center" wrapText="1"/>
    </xf>
    <xf numFmtId="0" fontId="336" fillId="0" borderId="221" xfId="10864" applyFont="1" applyBorder="1" applyAlignment="1">
      <alignment horizontal="center" wrapText="1"/>
    </xf>
    <xf numFmtId="0" fontId="23" fillId="2" borderId="132" xfId="6716" applyFont="1" applyFill="1" applyBorder="1" applyAlignment="1">
      <alignment horizontal="center" vertical="center" wrapText="1"/>
    </xf>
    <xf numFmtId="0" fontId="23" fillId="2" borderId="133" xfId="6716" applyFont="1" applyFill="1" applyBorder="1" applyAlignment="1">
      <alignment horizontal="center" vertical="center" wrapText="1"/>
    </xf>
    <xf numFmtId="0" fontId="23" fillId="2" borderId="77" xfId="6716" applyFont="1" applyFill="1" applyBorder="1" applyAlignment="1">
      <alignment horizontal="center" vertical="center" wrapText="1"/>
    </xf>
    <xf numFmtId="0" fontId="23" fillId="2" borderId="76" xfId="6716" applyFont="1" applyFill="1" applyBorder="1" applyAlignment="1">
      <alignment horizontal="center" vertical="center" wrapText="1"/>
    </xf>
    <xf numFmtId="4" fontId="23" fillId="2" borderId="77" xfId="6717" applyNumberFormat="1" applyFont="1" applyFill="1" applyBorder="1" applyAlignment="1">
      <alignment horizontal="center" vertical="center" wrapText="1"/>
    </xf>
    <xf numFmtId="4" fontId="23" fillId="2" borderId="76" xfId="6717" applyNumberFormat="1" applyFont="1" applyFill="1" applyBorder="1" applyAlignment="1">
      <alignment horizontal="center" vertical="center" wrapText="1"/>
    </xf>
    <xf numFmtId="4" fontId="23" fillId="2" borderId="97" xfId="6717" applyNumberFormat="1" applyFont="1" applyFill="1" applyBorder="1" applyAlignment="1">
      <alignment horizontal="center" vertical="center" wrapText="1"/>
    </xf>
    <xf numFmtId="0" fontId="23" fillId="2" borderId="77" xfId="6716" applyFont="1" applyFill="1" applyBorder="1" applyAlignment="1">
      <alignment horizontal="center" vertical="center"/>
    </xf>
    <xf numFmtId="0" fontId="23" fillId="2" borderId="76" xfId="6716" applyFont="1" applyFill="1" applyBorder="1" applyAlignment="1">
      <alignment horizontal="center" vertical="center"/>
    </xf>
    <xf numFmtId="0" fontId="23" fillId="2" borderId="97" xfId="6716" applyFont="1" applyFill="1" applyBorder="1" applyAlignment="1">
      <alignment horizontal="center" vertical="center"/>
    </xf>
    <xf numFmtId="0" fontId="20" fillId="8" borderId="0" xfId="0" applyFont="1" applyFill="1" applyAlignment="1">
      <alignment horizontal="center"/>
    </xf>
    <xf numFmtId="0" fontId="20" fillId="8" borderId="18" xfId="0" applyFont="1" applyFill="1" applyBorder="1" applyAlignment="1">
      <alignment horizontal="center"/>
    </xf>
    <xf numFmtId="0" fontId="318" fillId="0" borderId="0" xfId="10810" applyFont="1" applyFill="1" applyAlignment="1">
      <alignment horizontal="center" vertical="center" wrapText="1"/>
    </xf>
    <xf numFmtId="0" fontId="39" fillId="0" borderId="0" xfId="10810" applyFill="1"/>
    <xf numFmtId="0" fontId="23" fillId="0" borderId="7" xfId="0" applyFont="1" applyBorder="1" applyAlignment="1">
      <alignment horizontal="center"/>
    </xf>
    <xf numFmtId="0" fontId="23" fillId="0" borderId="2" xfId="0" applyFont="1" applyBorder="1" applyAlignment="1">
      <alignment horizontal="center"/>
    </xf>
    <xf numFmtId="0" fontId="23" fillId="0" borderId="51" xfId="0" applyFont="1" applyBorder="1" applyAlignment="1">
      <alignment horizontal="center"/>
    </xf>
    <xf numFmtId="0" fontId="26" fillId="2" borderId="0" xfId="6084" applyFont="1" applyFill="1" applyAlignment="1">
      <alignment horizontal="left" vertical="top"/>
    </xf>
    <xf numFmtId="0" fontId="26" fillId="12" borderId="0" xfId="5445" applyFont="1" applyFill="1" applyAlignment="1">
      <alignment horizontal="left" vertical="top" wrapText="1"/>
    </xf>
    <xf numFmtId="0" fontId="26" fillId="0" borderId="0" xfId="5445" applyFont="1" applyFill="1" applyAlignment="1">
      <alignment horizontal="left" vertical="top" wrapText="1"/>
    </xf>
    <xf numFmtId="0" fontId="26" fillId="2" borderId="0" xfId="6084" applyFont="1" applyFill="1" applyAlignment="1">
      <alignment horizontal="left" vertical="top" wrapText="1"/>
    </xf>
    <xf numFmtId="3" fontId="23" fillId="12" borderId="0" xfId="5445" applyNumberFormat="1" applyFont="1" applyFill="1" applyBorder="1" applyAlignment="1">
      <alignment horizontal="left"/>
    </xf>
    <xf numFmtId="3" fontId="26" fillId="12" borderId="0" xfId="5445" applyNumberFormat="1" applyFont="1" applyFill="1" applyBorder="1" applyAlignment="1">
      <alignment horizontal="left" vertical="top" wrapText="1"/>
    </xf>
    <xf numFmtId="3" fontId="87" fillId="12" borderId="0" xfId="19" applyNumberFormat="1" applyFont="1" applyFill="1" applyBorder="1" applyAlignment="1" applyProtection="1">
      <alignment horizontal="left" vertical="top" wrapText="1"/>
    </xf>
    <xf numFmtId="0" fontId="34" fillId="0" borderId="0" xfId="0" applyFont="1" applyAlignment="1">
      <alignment horizontal="left" vertical="top" wrapText="1"/>
    </xf>
    <xf numFmtId="0" fontId="23" fillId="0" borderId="52" xfId="0" applyFont="1" applyBorder="1" applyAlignment="1">
      <alignment horizontal="center"/>
    </xf>
    <xf numFmtId="0" fontId="23" fillId="0" borderId="90" xfId="0" applyFont="1" applyBorder="1" applyAlignment="1">
      <alignment horizontal="center"/>
    </xf>
    <xf numFmtId="0" fontId="23" fillId="0" borderId="53" xfId="0" applyFont="1" applyBorder="1" applyAlignment="1">
      <alignment horizontal="center"/>
    </xf>
    <xf numFmtId="0" fontId="26" fillId="0" borderId="0" xfId="0" applyFont="1" applyAlignment="1" applyProtection="1">
      <alignment horizontal="left" vertical="top" wrapText="1" readingOrder="1"/>
      <protection locked="0"/>
    </xf>
    <xf numFmtId="0" fontId="91" fillId="2" borderId="90" xfId="0" applyFont="1" applyFill="1" applyBorder="1" applyAlignment="1">
      <alignment horizontal="center"/>
    </xf>
    <xf numFmtId="0" fontId="91" fillId="2" borderId="52" xfId="0" applyFont="1" applyFill="1" applyBorder="1" applyAlignment="1">
      <alignment horizontal="center"/>
    </xf>
    <xf numFmtId="0" fontId="91" fillId="2" borderId="53" xfId="0" applyFont="1" applyFill="1" applyBorder="1" applyAlignment="1">
      <alignment horizontal="center"/>
    </xf>
    <xf numFmtId="0" fontId="91" fillId="2" borderId="52" xfId="0" applyFont="1" applyFill="1" applyBorder="1" applyAlignment="1">
      <alignment horizontal="center" wrapText="1"/>
    </xf>
    <xf numFmtId="0" fontId="91" fillId="2" borderId="90" xfId="0" applyFont="1" applyFill="1" applyBorder="1" applyAlignment="1">
      <alignment horizontal="center" wrapText="1"/>
    </xf>
    <xf numFmtId="0" fontId="91" fillId="2" borderId="53" xfId="0" applyFont="1" applyFill="1" applyBorder="1" applyAlignment="1">
      <alignment horizontal="center" wrapText="1"/>
    </xf>
    <xf numFmtId="0" fontId="87" fillId="0" borderId="0" xfId="19" applyFont="1" applyFill="1" applyAlignment="1" applyProtection="1">
      <alignment horizontal="left" vertical="top" wrapText="1"/>
    </xf>
    <xf numFmtId="0" fontId="26" fillId="12" borderId="0" xfId="6246" applyNumberFormat="1" applyFont="1" applyFill="1" applyAlignment="1">
      <alignment horizontal="left" vertical="top" wrapText="1"/>
    </xf>
    <xf numFmtId="0" fontId="26" fillId="2" borderId="0" xfId="5445" applyFont="1" applyFill="1" applyAlignment="1">
      <alignment horizontal="left" vertical="top" wrapText="1"/>
    </xf>
    <xf numFmtId="0" fontId="23" fillId="0" borderId="52" xfId="0" applyFont="1" applyBorder="1" applyAlignment="1">
      <alignment horizontal="center" wrapText="1"/>
    </xf>
    <xf numFmtId="0" fontId="23" fillId="0" borderId="90" xfId="0" applyFont="1" applyBorder="1" applyAlignment="1">
      <alignment horizontal="center" wrapText="1"/>
    </xf>
    <xf numFmtId="0" fontId="23" fillId="0" borderId="53" xfId="0" applyFont="1" applyBorder="1" applyAlignment="1">
      <alignment horizontal="center" wrapText="1"/>
    </xf>
    <xf numFmtId="0" fontId="91" fillId="0" borderId="101" xfId="0" applyFont="1" applyBorder="1" applyAlignment="1" applyProtection="1">
      <alignment horizontal="center" wrapText="1" readingOrder="1"/>
      <protection locked="0"/>
    </xf>
    <xf numFmtId="0" fontId="0" fillId="0" borderId="85" xfId="0" applyBorder="1" applyAlignment="1" applyProtection="1">
      <alignment vertical="top" wrapText="1"/>
      <protection locked="0"/>
    </xf>
    <xf numFmtId="0" fontId="0" fillId="0" borderId="101" xfId="0" applyBorder="1" applyAlignment="1" applyProtection="1">
      <alignment vertical="top" wrapText="1"/>
      <protection locked="0"/>
    </xf>
    <xf numFmtId="0" fontId="91" fillId="2" borderId="84" xfId="0" applyFont="1" applyFill="1" applyBorder="1" applyAlignment="1">
      <alignment horizontal="center"/>
    </xf>
    <xf numFmtId="0" fontId="90" fillId="0" borderId="100" xfId="6352" applyNumberFormat="1" applyFont="1" applyFill="1" applyBorder="1" applyAlignment="1">
      <alignment horizontal="center" wrapText="1" readingOrder="1"/>
    </xf>
    <xf numFmtId="0" fontId="44" fillId="0" borderId="23" xfId="6352" applyNumberFormat="1" applyFont="1" applyFill="1" applyBorder="1" applyAlignment="1">
      <alignment vertical="top" wrapText="1"/>
    </xf>
    <xf numFmtId="0" fontId="44" fillId="0" borderId="100" xfId="6352" applyNumberFormat="1" applyFont="1" applyFill="1" applyBorder="1" applyAlignment="1">
      <alignment vertical="top" wrapText="1"/>
    </xf>
    <xf numFmtId="0" fontId="91" fillId="0" borderId="50" xfId="0" applyFont="1" applyBorder="1" applyAlignment="1">
      <alignment horizontal="center" wrapText="1"/>
    </xf>
    <xf numFmtId="0" fontId="91" fillId="0" borderId="50" xfId="0" applyFont="1" applyBorder="1" applyAlignment="1">
      <alignment horizontal="center"/>
    </xf>
    <xf numFmtId="0" fontId="87" fillId="2" borderId="0" xfId="19" applyNumberFormat="1" applyFont="1" applyFill="1" applyAlignment="1" applyProtection="1">
      <alignment vertical="top" wrapText="1"/>
    </xf>
    <xf numFmtId="0" fontId="91" fillId="0" borderId="98" xfId="0" applyFont="1" applyBorder="1" applyAlignment="1" applyProtection="1">
      <alignment horizontal="center" readingOrder="1"/>
      <protection locked="0"/>
    </xf>
    <xf numFmtId="0" fontId="91" fillId="0" borderId="82" xfId="0" applyFont="1" applyBorder="1" applyAlignment="1" applyProtection="1">
      <alignment horizontal="center" readingOrder="1"/>
      <protection locked="0"/>
    </xf>
    <xf numFmtId="0" fontId="91" fillId="0" borderId="99" xfId="0" applyFont="1" applyBorder="1" applyAlignment="1" applyProtection="1">
      <alignment horizontal="center" readingOrder="1"/>
      <protection locked="0"/>
    </xf>
    <xf numFmtId="0" fontId="91" fillId="0" borderId="7" xfId="0" applyFont="1" applyBorder="1" applyAlignment="1">
      <alignment horizontal="center"/>
    </xf>
    <xf numFmtId="0" fontId="91" fillId="0" borderId="49" xfId="0" applyFont="1" applyBorder="1" applyAlignment="1">
      <alignment horizontal="center"/>
    </xf>
    <xf numFmtId="0" fontId="91" fillId="0" borderId="54" xfId="0" applyFont="1" applyBorder="1" applyAlignment="1">
      <alignment horizontal="center"/>
    </xf>
    <xf numFmtId="0" fontId="91" fillId="0" borderId="51" xfId="0" applyFont="1" applyBorder="1" applyAlignment="1">
      <alignment horizontal="center"/>
    </xf>
    <xf numFmtId="0" fontId="182" fillId="0" borderId="35" xfId="22" applyFont="1" applyBorder="1" applyAlignment="1">
      <alignment horizontal="left" vertical="top" wrapText="1"/>
    </xf>
    <xf numFmtId="0" fontId="180" fillId="0" borderId="33" xfId="22" applyFont="1" applyBorder="1" applyAlignment="1">
      <alignment horizontal="center" vertical="center"/>
    </xf>
    <xf numFmtId="0" fontId="182" fillId="0" borderId="36" xfId="22" applyFont="1" applyBorder="1" applyAlignment="1">
      <alignment horizontal="left" vertical="top" wrapText="1"/>
    </xf>
    <xf numFmtId="0" fontId="180" fillId="0" borderId="32" xfId="22" applyFont="1" applyBorder="1" applyAlignment="1">
      <alignment horizontal="center" vertical="center"/>
    </xf>
    <xf numFmtId="0" fontId="180" fillId="0" borderId="36" xfId="22" applyFont="1" applyBorder="1" applyAlignment="1">
      <alignment horizontal="center" vertical="center"/>
    </xf>
    <xf numFmtId="0" fontId="41" fillId="0" borderId="0" xfId="22" applyFont="1" applyBorder="1" applyAlignment="1">
      <alignment horizontal="center" vertical="center" wrapText="1"/>
    </xf>
    <xf numFmtId="0" fontId="180" fillId="0" borderId="0" xfId="22" applyFont="1" applyBorder="1" applyAlignment="1">
      <alignment horizontal="center" vertical="center"/>
    </xf>
    <xf numFmtId="0" fontId="40" fillId="0" borderId="26" xfId="22" applyBorder="1" applyAlignment="1">
      <alignment horizontal="center" vertical="center" wrapText="1"/>
    </xf>
    <xf numFmtId="0" fontId="180" fillId="0" borderId="27" xfId="22" applyFont="1" applyBorder="1" applyAlignment="1">
      <alignment horizontal="center" vertical="center"/>
    </xf>
    <xf numFmtId="0" fontId="0" fillId="2" borderId="0" xfId="0" applyFill="1" applyAlignment="1">
      <alignment horizontal="center"/>
    </xf>
    <xf numFmtId="1" fontId="27" fillId="2" borderId="52" xfId="10368" applyNumberFormat="1" applyFont="1" applyFill="1" applyBorder="1" applyAlignment="1">
      <alignment horizontal="center" vertical="center" wrapText="1"/>
    </xf>
    <xf numFmtId="1" fontId="27" fillId="2" borderId="3" xfId="10368" applyNumberFormat="1" applyFont="1" applyFill="1" applyBorder="1" applyAlignment="1">
      <alignment horizontal="center" vertical="center" wrapText="1"/>
    </xf>
    <xf numFmtId="1" fontId="26" fillId="2" borderId="3" xfId="10368" applyNumberFormat="1" applyFont="1" applyFill="1" applyBorder="1" applyAlignment="1">
      <alignment horizontal="center" vertical="center" wrapText="1"/>
    </xf>
    <xf numFmtId="181" fontId="10" fillId="2" borderId="90" xfId="9221" applyNumberFormat="1" applyFont="1" applyFill="1" applyBorder="1" applyAlignment="1">
      <alignment vertical="center" wrapText="1"/>
    </xf>
    <xf numFmtId="0" fontId="36" fillId="2" borderId="0" xfId="9221" applyFill="1" applyAlignment="1">
      <alignment vertical="center" wrapText="1"/>
    </xf>
    <xf numFmtId="181" fontId="23" fillId="2" borderId="165" xfId="10368" applyNumberFormat="1" applyFont="1" applyFill="1" applyBorder="1" applyAlignment="1">
      <alignment horizontal="center" vertical="center" wrapText="1"/>
    </xf>
    <xf numFmtId="181" fontId="23" fillId="2" borderId="18" xfId="10368" applyNumberFormat="1" applyFont="1" applyFill="1" applyBorder="1" applyAlignment="1">
      <alignment horizontal="center" vertical="center" wrapText="1"/>
    </xf>
    <xf numFmtId="0" fontId="289" fillId="2" borderId="18" xfId="10368" applyFill="1" applyBorder="1" applyAlignment="1">
      <alignment horizontal="center" vertical="center" wrapText="1"/>
    </xf>
    <xf numFmtId="164" fontId="27" fillId="2" borderId="52" xfId="10368" applyNumberFormat="1" applyFont="1" applyFill="1" applyBorder="1" applyAlignment="1">
      <alignment horizontal="center" vertical="center" wrapText="1"/>
    </xf>
    <xf numFmtId="164" fontId="289" fillId="2" borderId="165" xfId="10368" applyNumberFormat="1" applyFill="1" applyBorder="1" applyAlignment="1">
      <alignment horizontal="center" vertical="center" wrapText="1"/>
    </xf>
    <xf numFmtId="164" fontId="289" fillId="2" borderId="6" xfId="10368" applyNumberFormat="1" applyFill="1" applyBorder="1" applyAlignment="1">
      <alignment horizontal="center" vertical="center" wrapText="1"/>
    </xf>
    <xf numFmtId="164" fontId="289" fillId="2" borderId="38" xfId="10368" applyNumberFormat="1" applyFill="1" applyBorder="1" applyAlignment="1">
      <alignment horizontal="center" vertical="center" wrapText="1"/>
    </xf>
    <xf numFmtId="1" fontId="289" fillId="2" borderId="165" xfId="10368" applyNumberFormat="1" applyFill="1" applyBorder="1" applyAlignment="1">
      <alignment horizontal="center" vertical="center" wrapText="1"/>
    </xf>
    <xf numFmtId="1" fontId="289" fillId="2" borderId="6" xfId="10368" applyNumberFormat="1" applyFill="1" applyBorder="1" applyAlignment="1">
      <alignment horizontal="center" vertical="center" wrapText="1"/>
    </xf>
    <xf numFmtId="1" fontId="289" fillId="2" borderId="38" xfId="10368" applyNumberFormat="1" applyFill="1" applyBorder="1" applyAlignment="1">
      <alignment horizontal="center" vertical="center" wrapText="1"/>
    </xf>
    <xf numFmtId="181" fontId="23" fillId="2" borderId="90" xfId="9221" applyNumberFormat="1" applyFont="1" applyFill="1" applyBorder="1" applyAlignment="1">
      <alignment horizontal="left" vertical="center" wrapText="1"/>
    </xf>
    <xf numFmtId="181" fontId="23" fillId="2" borderId="0" xfId="9221" applyNumberFormat="1" applyFont="1" applyFill="1" applyAlignment="1">
      <alignment horizontal="left" vertical="center" wrapText="1"/>
    </xf>
    <xf numFmtId="0" fontId="36" fillId="2" borderId="0" xfId="9221" applyFill="1" applyAlignment="1">
      <alignment horizontal="left" vertical="center" wrapText="1"/>
    </xf>
    <xf numFmtId="181" fontId="31" fillId="2" borderId="0" xfId="10369" applyNumberFormat="1" applyFont="1" applyFill="1" applyAlignment="1" applyProtection="1"/>
    <xf numFmtId="0" fontId="26" fillId="0" borderId="0" xfId="10368" applyFont="1"/>
    <xf numFmtId="1" fontId="27" fillId="2" borderId="15" xfId="10368" applyNumberFormat="1" applyFont="1" applyFill="1" applyBorder="1" applyAlignment="1">
      <alignment horizontal="center" vertical="center" wrapText="1"/>
    </xf>
    <xf numFmtId="1" fontId="289" fillId="2" borderId="16" xfId="10368" applyNumberFormat="1" applyFill="1" applyBorder="1" applyAlignment="1">
      <alignment horizontal="center" vertical="center" wrapText="1"/>
    </xf>
    <xf numFmtId="164" fontId="27" fillId="2" borderId="3" xfId="10368" applyNumberFormat="1" applyFont="1" applyFill="1" applyBorder="1" applyAlignment="1">
      <alignment horizontal="center" vertical="center" wrapText="1"/>
    </xf>
    <xf numFmtId="164" fontId="26" fillId="2" borderId="3" xfId="10368" applyNumberFormat="1" applyFont="1" applyFill="1" applyBorder="1" applyAlignment="1">
      <alignment horizontal="center" vertical="center" wrapText="1"/>
    </xf>
    <xf numFmtId="181" fontId="23" fillId="2" borderId="90" xfId="9221" applyNumberFormat="1" applyFont="1" applyFill="1" applyBorder="1" applyAlignment="1">
      <alignment vertical="center" wrapText="1"/>
    </xf>
    <xf numFmtId="0" fontId="156" fillId="2" borderId="0" xfId="9221" applyFont="1" applyFill="1" applyAlignment="1">
      <alignment vertical="center" wrapText="1"/>
    </xf>
    <xf numFmtId="0" fontId="90" fillId="89" borderId="23" xfId="6734" applyFont="1" applyFill="1" applyBorder="1" applyAlignment="1">
      <alignment horizontal="center" wrapText="1"/>
    </xf>
    <xf numFmtId="0" fontId="12" fillId="89" borderId="0" xfId="6732" applyFill="1" applyAlignment="1">
      <alignment horizontal="left" wrapText="1"/>
    </xf>
    <xf numFmtId="0" fontId="12" fillId="89" borderId="0" xfId="6733" applyFont="1" applyFill="1" applyAlignment="1">
      <alignment horizontal="left"/>
    </xf>
    <xf numFmtId="0" fontId="45" fillId="0" borderId="0" xfId="6" applyFont="1" applyAlignment="1">
      <alignment horizontal="center" wrapText="1"/>
    </xf>
    <xf numFmtId="0" fontId="44" fillId="0" borderId="0" xfId="6" applyFont="1" applyAlignment="1">
      <alignment horizontal="center"/>
    </xf>
    <xf numFmtId="0" fontId="41" fillId="0" borderId="0" xfId="7823" applyFont="1" applyBorder="1" applyAlignment="1">
      <alignment horizontal="center" vertical="center" wrapText="1"/>
    </xf>
    <xf numFmtId="0" fontId="180" fillId="0" borderId="0" xfId="7823" applyFont="1" applyBorder="1" applyAlignment="1">
      <alignment horizontal="center" vertical="center"/>
    </xf>
    <xf numFmtId="0" fontId="180" fillId="0" borderId="26" xfId="7823" applyBorder="1" applyAlignment="1">
      <alignment horizontal="center" vertical="center" wrapText="1"/>
    </xf>
    <xf numFmtId="0" fontId="180" fillId="0" borderId="27" xfId="7823" applyFont="1" applyBorder="1" applyAlignment="1">
      <alignment horizontal="center" vertical="center"/>
    </xf>
    <xf numFmtId="0" fontId="182" fillId="0" borderId="116" xfId="7823" applyFont="1" applyBorder="1" applyAlignment="1">
      <alignment horizontal="left" vertical="top" wrapText="1"/>
    </xf>
    <xf numFmtId="0" fontId="180" fillId="0" borderId="32" xfId="7823" applyFont="1" applyBorder="1" applyAlignment="1">
      <alignment horizontal="center" vertical="center"/>
    </xf>
    <xf numFmtId="0" fontId="180" fillId="0" borderId="36" xfId="7823" applyFont="1" applyBorder="1" applyAlignment="1">
      <alignment horizontal="center" vertical="center"/>
    </xf>
    <xf numFmtId="49" fontId="162" fillId="12" borderId="6" xfId="9954" applyNumberFormat="1" applyFont="1" applyFill="1" applyBorder="1" applyAlignment="1">
      <alignment horizontal="center"/>
    </xf>
    <xf numFmtId="49" fontId="162" fillId="12" borderId="38" xfId="9954" applyNumberFormat="1" applyFont="1" applyFill="1" applyBorder="1" applyAlignment="1">
      <alignment horizontal="center"/>
    </xf>
    <xf numFmtId="49" fontId="162" fillId="12" borderId="6" xfId="13" applyNumberFormat="1" applyFont="1" applyFill="1" applyBorder="1" applyAlignment="1">
      <alignment horizontal="center"/>
    </xf>
    <xf numFmtId="49" fontId="162" fillId="12" borderId="38" xfId="13" applyNumberFormat="1" applyFont="1" applyFill="1" applyBorder="1" applyAlignment="1">
      <alignment horizontal="center"/>
    </xf>
  </cellXfs>
  <cellStyles count="10866">
    <cellStyle name="%" xfId="8811"/>
    <cellStyle name="% 2" xfId="10390"/>
    <cellStyle name="%_PEF FSBR2011" xfId="10391"/>
    <cellStyle name="]_x000d__x000a_Zoomed=1_x000d__x000a_Row=0_x000d__x000a_Column=0_x000d__x000a_Height=0_x000d__x000a_Width=0_x000d__x000a_FontName=FoxFont_x000d__x000a_FontStyle=0_x000d__x000a_FontSize=9_x000d__x000a_PrtFontName=FoxPrin" xfId="10392"/>
    <cellStyle name="_TableHead" xfId="10393"/>
    <cellStyle name="_TiL new and unused charts" xfId="8812"/>
    <cellStyle name="_TiL new and unused charts_Tables 1.2" xfId="8813"/>
    <cellStyle name="_TiL new and unused charts_Tables 2011" xfId="8814"/>
    <cellStyle name="_TiL new charts" xfId="8815"/>
    <cellStyle name="_TiL new charts_Tables 1.2" xfId="8816"/>
    <cellStyle name="_TiL new charts_Tables 2011" xfId="8817"/>
    <cellStyle name="W_v\è`" xfId="8818"/>
    <cellStyle name="1dp" xfId="10394"/>
    <cellStyle name="1dp 2" xfId="10395"/>
    <cellStyle name="20% - Accent1" xfId="4" builtinId="30" customBuiltin="1"/>
    <cellStyle name="20% - Accent1 2" xfId="1075"/>
    <cellStyle name="20% - Accent1 2 10" xfId="6647"/>
    <cellStyle name="20% - Accent1 2 11" xfId="9165"/>
    <cellStyle name="20% - Accent1 2 2" xfId="5479"/>
    <cellStyle name="20% - Accent1 2 2 2" xfId="5480"/>
    <cellStyle name="20% - Accent1 2 2 2 2" xfId="5481"/>
    <cellStyle name="20% - Accent1 2 2 3" xfId="5482"/>
    <cellStyle name="20% - Accent1 2 2 4" xfId="8821"/>
    <cellStyle name="20% - Accent1 2 2_Analysis File Template" xfId="5483"/>
    <cellStyle name="20% - Accent1 2 3" xfId="5484"/>
    <cellStyle name="20% - Accent1 2 3 2" xfId="5485"/>
    <cellStyle name="20% - Accent1 2 3 2 2" xfId="5486"/>
    <cellStyle name="20% - Accent1 2 3 3" xfId="5487"/>
    <cellStyle name="20% - Accent1 2 3 4" xfId="8822"/>
    <cellStyle name="20% - Accent1 2 3_Analysis File Template" xfId="5488"/>
    <cellStyle name="20% - Accent1 2 4" xfId="5489"/>
    <cellStyle name="20% - Accent1 2 4 2" xfId="5490"/>
    <cellStyle name="20% - Accent1 2 5" xfId="5491"/>
    <cellStyle name="20% - Accent1 2 6" xfId="5478"/>
    <cellStyle name="20% - Accent1 2 7" xfId="6473"/>
    <cellStyle name="20% - Accent1 2 8" xfId="6642"/>
    <cellStyle name="20% - Accent1 2 9" xfId="6680"/>
    <cellStyle name="20% - Accent1 2_All_SFR_Tables" xfId="5492"/>
    <cellStyle name="20% - Accent1 3" xfId="30"/>
    <cellStyle name="20% - Accent1 3 2" xfId="5494"/>
    <cellStyle name="20% - Accent1 3 2 2" xfId="5495"/>
    <cellStyle name="20% - Accent1 3 3" xfId="5496"/>
    <cellStyle name="20% - Accent1 3 4" xfId="5493"/>
    <cellStyle name="20% - Accent1 3 5" xfId="6474"/>
    <cellStyle name="20% - Accent1 3 6" xfId="7729"/>
    <cellStyle name="20% - Accent1 3 7" xfId="9164"/>
    <cellStyle name="20% - Accent1 3_Analysis File Template" xfId="5497"/>
    <cellStyle name="20% - Accent1 4" xfId="5498"/>
    <cellStyle name="20% - Accent1 4 2" xfId="5499"/>
    <cellStyle name="20% - Accent1 4 2 2" xfId="5500"/>
    <cellStyle name="20% - Accent1 4 3" xfId="5501"/>
    <cellStyle name="20% - Accent1 4 4" xfId="6475"/>
    <cellStyle name="20% - Accent1 4 5" xfId="7730"/>
    <cellStyle name="20% - Accent1 4 6" xfId="8824"/>
    <cellStyle name="20% - Accent1 4_Draft SFR tables 300113 V8" xfId="5502"/>
    <cellStyle name="20% - Accent1 5" xfId="5503"/>
    <cellStyle name="20% - Accent1 5 2" xfId="5504"/>
    <cellStyle name="20% - Accent1 5 2 2" xfId="5505"/>
    <cellStyle name="20% - Accent1 5 3" xfId="5506"/>
    <cellStyle name="20% - Accent1 5_Draft SFR tables 300113 V8" xfId="5507"/>
    <cellStyle name="20% - Accent1 6" xfId="5508"/>
    <cellStyle name="20% - Accent1 6 2" xfId="5509"/>
    <cellStyle name="20% - Accent1 7" xfId="5510"/>
    <cellStyle name="20% - Accent1 7 2" xfId="5511"/>
    <cellStyle name="20% - Accent2" xfId="8788" builtinId="34" customBuiltin="1"/>
    <cellStyle name="20% - Accent2 2" xfId="1076"/>
    <cellStyle name="20% - Accent2 2 10" xfId="6650"/>
    <cellStyle name="20% - Accent2 2 11" xfId="9162"/>
    <cellStyle name="20% - Accent2 2 2" xfId="5513"/>
    <cellStyle name="20% - Accent2 2 2 2" xfId="5514"/>
    <cellStyle name="20% - Accent2 2 2 2 2" xfId="5515"/>
    <cellStyle name="20% - Accent2 2 2 3" xfId="5516"/>
    <cellStyle name="20% - Accent2 2 2 4" xfId="8827"/>
    <cellStyle name="20% - Accent2 2 2_Analysis File Template" xfId="5517"/>
    <cellStyle name="20% - Accent2 2 3" xfId="5518"/>
    <cellStyle name="20% - Accent2 2 3 2" xfId="5519"/>
    <cellStyle name="20% - Accent2 2 3 2 2" xfId="5520"/>
    <cellStyle name="20% - Accent2 2 3 3" xfId="5521"/>
    <cellStyle name="20% - Accent2 2 3_Analysis File Template" xfId="5522"/>
    <cellStyle name="20% - Accent2 2 4" xfId="5523"/>
    <cellStyle name="20% - Accent2 2 4 2" xfId="5524"/>
    <cellStyle name="20% - Accent2 2 4 3" xfId="8829"/>
    <cellStyle name="20% - Accent2 2 5" xfId="5525"/>
    <cellStyle name="20% - Accent2 2 6" xfId="5512"/>
    <cellStyle name="20% - Accent2 2 7" xfId="6476"/>
    <cellStyle name="20% - Accent2 2 8" xfId="6644"/>
    <cellStyle name="20% - Accent2 2 9" xfId="6679"/>
    <cellStyle name="20% - Accent2 2_All_SFR_Tables" xfId="5526"/>
    <cellStyle name="20% - Accent2 3" xfId="31"/>
    <cellStyle name="20% - Accent2 3 2" xfId="5528"/>
    <cellStyle name="20% - Accent2 3 2 2" xfId="5529"/>
    <cellStyle name="20% - Accent2 3 3" xfId="5530"/>
    <cellStyle name="20% - Accent2 3 4" xfId="5527"/>
    <cellStyle name="20% - Accent2 3 5" xfId="6477"/>
    <cellStyle name="20% - Accent2 3 6" xfId="7731"/>
    <cellStyle name="20% - Accent2 3 7" xfId="9160"/>
    <cellStyle name="20% - Accent2 3_Analysis File Template" xfId="5531"/>
    <cellStyle name="20% - Accent2 4" xfId="5532"/>
    <cellStyle name="20% - Accent2 4 2" xfId="5533"/>
    <cellStyle name="20% - Accent2 4 2 2" xfId="5534"/>
    <cellStyle name="20% - Accent2 4 3" xfId="5535"/>
    <cellStyle name="20% - Accent2 4 4" xfId="6478"/>
    <cellStyle name="20% - Accent2 4 5" xfId="7732"/>
    <cellStyle name="20% - Accent2 4 6" xfId="8831"/>
    <cellStyle name="20% - Accent2 4_Draft SFR tables 300113 V8" xfId="5536"/>
    <cellStyle name="20% - Accent2 5" xfId="5537"/>
    <cellStyle name="20% - Accent2 5 2" xfId="5538"/>
    <cellStyle name="20% - Accent2 5 2 2" xfId="5539"/>
    <cellStyle name="20% - Accent2 5 3" xfId="5540"/>
    <cellStyle name="20% - Accent2 5_Draft SFR tables 300113 V8" xfId="5541"/>
    <cellStyle name="20% - Accent2 6" xfId="5542"/>
    <cellStyle name="20% - Accent2 6 2" xfId="5543"/>
    <cellStyle name="20% - Accent2 7" xfId="5544"/>
    <cellStyle name="20% - Accent2 7 2" xfId="5545"/>
    <cellStyle name="20% - Accent3" xfId="8792" builtinId="38" customBuiltin="1"/>
    <cellStyle name="20% - Accent3 2" xfId="1077"/>
    <cellStyle name="20% - Accent3 2 10" xfId="6652"/>
    <cellStyle name="20% - Accent3 2 11" xfId="9158"/>
    <cellStyle name="20% - Accent3 2 2" xfId="5547"/>
    <cellStyle name="20% - Accent3 2 2 2" xfId="5548"/>
    <cellStyle name="20% - Accent3 2 2 2 2" xfId="5549"/>
    <cellStyle name="20% - Accent3 2 2 3" xfId="5550"/>
    <cellStyle name="20% - Accent3 2 2 4" xfId="8834"/>
    <cellStyle name="20% - Accent3 2 2_Analysis File Template" xfId="5551"/>
    <cellStyle name="20% - Accent3 2 3" xfId="5552"/>
    <cellStyle name="20% - Accent3 2 3 2" xfId="5553"/>
    <cellStyle name="20% - Accent3 2 3 2 2" xfId="5554"/>
    <cellStyle name="20% - Accent3 2 3 3" xfId="5555"/>
    <cellStyle name="20% - Accent3 2 3 4" xfId="8835"/>
    <cellStyle name="20% - Accent3 2 3_Analysis File Template" xfId="5556"/>
    <cellStyle name="20% - Accent3 2 4" xfId="5557"/>
    <cellStyle name="20% - Accent3 2 4 2" xfId="5558"/>
    <cellStyle name="20% - Accent3 2 5" xfId="5559"/>
    <cellStyle name="20% - Accent3 2 6" xfId="5546"/>
    <cellStyle name="20% - Accent3 2 7" xfId="6479"/>
    <cellStyle name="20% - Accent3 2 8" xfId="6645"/>
    <cellStyle name="20% - Accent3 2 9" xfId="6678"/>
    <cellStyle name="20% - Accent3 2_All_SFR_Tables" xfId="5560"/>
    <cellStyle name="20% - Accent3 3" xfId="32"/>
    <cellStyle name="20% - Accent3 3 2" xfId="5562"/>
    <cellStyle name="20% - Accent3 3 2 2" xfId="5563"/>
    <cellStyle name="20% - Accent3 3 3" xfId="5564"/>
    <cellStyle name="20% - Accent3 3 4" xfId="5561"/>
    <cellStyle name="20% - Accent3 3 5" xfId="6480"/>
    <cellStyle name="20% - Accent3 3 6" xfId="7733"/>
    <cellStyle name="20% - Accent3 3 7" xfId="9157"/>
    <cellStyle name="20% - Accent3 3_Analysis File Template" xfId="5565"/>
    <cellStyle name="20% - Accent3 4" xfId="5566"/>
    <cellStyle name="20% - Accent3 4 2" xfId="5567"/>
    <cellStyle name="20% - Accent3 4 2 2" xfId="5568"/>
    <cellStyle name="20% - Accent3 4 3" xfId="5569"/>
    <cellStyle name="20% - Accent3 4 4" xfId="6481"/>
    <cellStyle name="20% - Accent3 4 5" xfId="7734"/>
    <cellStyle name="20% - Accent3 4 6" xfId="8837"/>
    <cellStyle name="20% - Accent3 4_Draft SFR tables 300113 V8" xfId="5570"/>
    <cellStyle name="20% - Accent3 5" xfId="5571"/>
    <cellStyle name="20% - Accent3 5 2" xfId="5572"/>
    <cellStyle name="20% - Accent3 5 2 2" xfId="5573"/>
    <cellStyle name="20% - Accent3 5 3" xfId="5574"/>
    <cellStyle name="20% - Accent3 5_Draft SFR tables 300113 V8" xfId="5575"/>
    <cellStyle name="20% - Accent3 6" xfId="5576"/>
    <cellStyle name="20% - Accent3 6 2" xfId="5577"/>
    <cellStyle name="20% - Accent3 7" xfId="5578"/>
    <cellStyle name="20% - Accent3 7 2" xfId="5579"/>
    <cellStyle name="20% - Accent4" xfId="8796" builtinId="42" customBuiltin="1"/>
    <cellStyle name="20% - Accent4 2" xfId="1078"/>
    <cellStyle name="20% - Accent4 2 10" xfId="6655"/>
    <cellStyle name="20% - Accent4 2 11" xfId="9148"/>
    <cellStyle name="20% - Accent4 2 2" xfId="5581"/>
    <cellStyle name="20% - Accent4 2 2 2" xfId="5582"/>
    <cellStyle name="20% - Accent4 2 2 2 2" xfId="5583"/>
    <cellStyle name="20% - Accent4 2 2 3" xfId="5584"/>
    <cellStyle name="20% - Accent4 2 2 4" xfId="8840"/>
    <cellStyle name="20% - Accent4 2 2_Analysis File Template" xfId="5585"/>
    <cellStyle name="20% - Accent4 2 3" xfId="5586"/>
    <cellStyle name="20% - Accent4 2 3 2" xfId="5587"/>
    <cellStyle name="20% - Accent4 2 3 2 2" xfId="5588"/>
    <cellStyle name="20% - Accent4 2 3 3" xfId="5589"/>
    <cellStyle name="20% - Accent4 2 3 4" xfId="8841"/>
    <cellStyle name="20% - Accent4 2 3_Analysis File Template" xfId="5590"/>
    <cellStyle name="20% - Accent4 2 4" xfId="5591"/>
    <cellStyle name="20% - Accent4 2 4 2" xfId="5592"/>
    <cellStyle name="20% - Accent4 2 5" xfId="5593"/>
    <cellStyle name="20% - Accent4 2 6" xfId="5580"/>
    <cellStyle name="20% - Accent4 2 7" xfId="6482"/>
    <cellStyle name="20% - Accent4 2 8" xfId="6646"/>
    <cellStyle name="20% - Accent4 2 9" xfId="6676"/>
    <cellStyle name="20% - Accent4 2_All_SFR_Tables" xfId="5594"/>
    <cellStyle name="20% - Accent4 3" xfId="33"/>
    <cellStyle name="20% - Accent4 3 2" xfId="5596"/>
    <cellStyle name="20% - Accent4 3 2 2" xfId="5597"/>
    <cellStyle name="20% - Accent4 3 3" xfId="5598"/>
    <cellStyle name="20% - Accent4 3 4" xfId="5595"/>
    <cellStyle name="20% - Accent4 3 5" xfId="6483"/>
    <cellStyle name="20% - Accent4 3 6" xfId="7735"/>
    <cellStyle name="20% - Accent4 3 7" xfId="9124"/>
    <cellStyle name="20% - Accent4 3_Analysis File Template" xfId="5599"/>
    <cellStyle name="20% - Accent4 4" xfId="5600"/>
    <cellStyle name="20% - Accent4 4 2" xfId="5601"/>
    <cellStyle name="20% - Accent4 4 2 2" xfId="5602"/>
    <cellStyle name="20% - Accent4 4 3" xfId="5603"/>
    <cellStyle name="20% - Accent4 4 4" xfId="6484"/>
    <cellStyle name="20% - Accent4 4 5" xfId="7736"/>
    <cellStyle name="20% - Accent4 4 6" xfId="8843"/>
    <cellStyle name="20% - Accent4 4_Draft SFR tables 300113 V8" xfId="5604"/>
    <cellStyle name="20% - Accent4 5" xfId="5605"/>
    <cellStyle name="20% - Accent4 5 2" xfId="5606"/>
    <cellStyle name="20% - Accent4 5 2 2" xfId="5607"/>
    <cellStyle name="20% - Accent4 5 3" xfId="5608"/>
    <cellStyle name="20% - Accent4 5_Draft SFR tables 300113 V8" xfId="5609"/>
    <cellStyle name="20% - Accent4 6" xfId="5610"/>
    <cellStyle name="20% - Accent4 6 2" xfId="5611"/>
    <cellStyle name="20% - Accent4 7" xfId="5612"/>
    <cellStyle name="20% - Accent4 7 2" xfId="5613"/>
    <cellStyle name="20% - Accent5" xfId="8800" builtinId="46" customBuiltin="1"/>
    <cellStyle name="20% - Accent5 2" xfId="1079"/>
    <cellStyle name="20% - Accent5 2 10" xfId="6657"/>
    <cellStyle name="20% - Accent5 2 11" xfId="9111"/>
    <cellStyle name="20% - Accent5 2 2" xfId="5615"/>
    <cellStyle name="20% - Accent5 2 2 2" xfId="5616"/>
    <cellStyle name="20% - Accent5 2 2 2 2" xfId="5617"/>
    <cellStyle name="20% - Accent5 2 2 3" xfId="5618"/>
    <cellStyle name="20% - Accent5 2 2 4" xfId="8846"/>
    <cellStyle name="20% - Accent5 2 2_Analysis File Template" xfId="5619"/>
    <cellStyle name="20% - Accent5 2 3" xfId="5620"/>
    <cellStyle name="20% - Accent5 2 3 2" xfId="5621"/>
    <cellStyle name="20% - Accent5 2 3 2 2" xfId="5622"/>
    <cellStyle name="20% - Accent5 2 3 3" xfId="5623"/>
    <cellStyle name="20% - Accent5 2 3_Analysis File Template" xfId="5624"/>
    <cellStyle name="20% - Accent5 2 4" xfId="5625"/>
    <cellStyle name="20% - Accent5 2 4 2" xfId="5626"/>
    <cellStyle name="20% - Accent5 2 5" xfId="5627"/>
    <cellStyle name="20% - Accent5 2 6" xfId="5614"/>
    <cellStyle name="20% - Accent5 2 7" xfId="6485"/>
    <cellStyle name="20% - Accent5 2 8" xfId="6648"/>
    <cellStyle name="20% - Accent5 2 9" xfId="6675"/>
    <cellStyle name="20% - Accent5 2_All_SFR_Tables" xfId="5628"/>
    <cellStyle name="20% - Accent5 3" xfId="34"/>
    <cellStyle name="20% - Accent5 3 2" xfId="5630"/>
    <cellStyle name="20% - Accent5 3 2 2" xfId="5631"/>
    <cellStyle name="20% - Accent5 3 3" xfId="5632"/>
    <cellStyle name="20% - Accent5 3 4" xfId="5629"/>
    <cellStyle name="20% - Accent5 3 5" xfId="6486"/>
    <cellStyle name="20% - Accent5 3 6" xfId="7737"/>
    <cellStyle name="20% - Accent5 3 7" xfId="9110"/>
    <cellStyle name="20% - Accent5 3_Analysis File Template" xfId="5633"/>
    <cellStyle name="20% - Accent5 4" xfId="5634"/>
    <cellStyle name="20% - Accent5 4 2" xfId="5635"/>
    <cellStyle name="20% - Accent5 4 2 2" xfId="5636"/>
    <cellStyle name="20% - Accent5 4 3" xfId="5637"/>
    <cellStyle name="20% - Accent5 4 4" xfId="6487"/>
    <cellStyle name="20% - Accent5 4 5" xfId="7738"/>
    <cellStyle name="20% - Accent5 4_Draft SFR tables 300113 V8" xfId="5638"/>
    <cellStyle name="20% - Accent5 5" xfId="5639"/>
    <cellStyle name="20% - Accent5 5 2" xfId="5640"/>
    <cellStyle name="20% - Accent5 5 2 2" xfId="5641"/>
    <cellStyle name="20% - Accent5 5 3" xfId="5642"/>
    <cellStyle name="20% - Accent5 5_Draft SFR tables 300113 V8" xfId="5643"/>
    <cellStyle name="20% - Accent5 6" xfId="5644"/>
    <cellStyle name="20% - Accent5 6 2" xfId="5645"/>
    <cellStyle name="20% - Accent5 7" xfId="5646"/>
    <cellStyle name="20% - Accent5 7 2" xfId="5647"/>
    <cellStyle name="20% - Accent6" xfId="8804" builtinId="50" customBuiltin="1"/>
    <cellStyle name="20% - Accent6 2" xfId="1080"/>
    <cellStyle name="20% - Accent6 2 10" xfId="6660"/>
    <cellStyle name="20% - Accent6 2 11" xfId="9107"/>
    <cellStyle name="20% - Accent6 2 2" xfId="5649"/>
    <cellStyle name="20% - Accent6 2 2 2" xfId="5650"/>
    <cellStyle name="20% - Accent6 2 2 2 2" xfId="5651"/>
    <cellStyle name="20% - Accent6 2 2 3" xfId="5652"/>
    <cellStyle name="20% - Accent6 2 2 4" xfId="8850"/>
    <cellStyle name="20% - Accent6 2 2_Analysis File Template" xfId="5653"/>
    <cellStyle name="20% - Accent6 2 3" xfId="5654"/>
    <cellStyle name="20% - Accent6 2 3 2" xfId="5655"/>
    <cellStyle name="20% - Accent6 2 3 2 2" xfId="5656"/>
    <cellStyle name="20% - Accent6 2 3 3" xfId="5657"/>
    <cellStyle name="20% - Accent6 2 3 4" xfId="8851"/>
    <cellStyle name="20% - Accent6 2 3_Analysis File Template" xfId="5658"/>
    <cellStyle name="20% - Accent6 2 4" xfId="5659"/>
    <cellStyle name="20% - Accent6 2 4 2" xfId="5660"/>
    <cellStyle name="20% - Accent6 2 5" xfId="5661"/>
    <cellStyle name="20% - Accent6 2 6" xfId="5648"/>
    <cellStyle name="20% - Accent6 2 7" xfId="6488"/>
    <cellStyle name="20% - Accent6 2 8" xfId="6649"/>
    <cellStyle name="20% - Accent6 2 9" xfId="6674"/>
    <cellStyle name="20% - Accent6 2_All_SFR_Tables" xfId="5662"/>
    <cellStyle name="20% - Accent6 3" xfId="35"/>
    <cellStyle name="20% - Accent6 3 2" xfId="5664"/>
    <cellStyle name="20% - Accent6 3 2 2" xfId="5665"/>
    <cellStyle name="20% - Accent6 3 3" xfId="5666"/>
    <cellStyle name="20% - Accent6 3 4" xfId="5663"/>
    <cellStyle name="20% - Accent6 3 5" xfId="6489"/>
    <cellStyle name="20% - Accent6 3 6" xfId="7739"/>
    <cellStyle name="20% - Accent6 3 7" xfId="9106"/>
    <cellStyle name="20% - Accent6 3_Analysis File Template" xfId="5667"/>
    <cellStyle name="20% - Accent6 4" xfId="5668"/>
    <cellStyle name="20% - Accent6 4 2" xfId="5669"/>
    <cellStyle name="20% - Accent6 4 2 2" xfId="5670"/>
    <cellStyle name="20% - Accent6 4 3" xfId="5671"/>
    <cellStyle name="20% - Accent6 4 4" xfId="6490"/>
    <cellStyle name="20% - Accent6 4 5" xfId="7740"/>
    <cellStyle name="20% - Accent6 4 6" xfId="8853"/>
    <cellStyle name="20% - Accent6 4_Draft SFR tables 300113 V8" xfId="5672"/>
    <cellStyle name="20% - Accent6 5" xfId="5673"/>
    <cellStyle name="20% - Accent6 5 2" xfId="5674"/>
    <cellStyle name="20% - Accent6 5 2 2" xfId="5675"/>
    <cellStyle name="20% - Accent6 5 3" xfId="5676"/>
    <cellStyle name="20% - Accent6 5_Draft SFR tables 300113 V8" xfId="5677"/>
    <cellStyle name="20% - Accent6 6" xfId="5678"/>
    <cellStyle name="20% - Accent6 6 2" xfId="5679"/>
    <cellStyle name="20% - Accent6 7" xfId="5680"/>
    <cellStyle name="20% - Accent6 7 2" xfId="5681"/>
    <cellStyle name="20% - Akzent1 2" xfId="8854"/>
    <cellStyle name="20% - Akzent2 2" xfId="8855"/>
    <cellStyle name="20% - Akzent3 2" xfId="8856"/>
    <cellStyle name="20% - Akzent4 2" xfId="8857"/>
    <cellStyle name="20% - Akzent5 2" xfId="8858"/>
    <cellStyle name="20% - Akzent6 2" xfId="8859"/>
    <cellStyle name="3dp" xfId="10396"/>
    <cellStyle name="3dp 2" xfId="10397"/>
    <cellStyle name="40% - Accent1" xfId="5" builtinId="31" customBuiltin="1"/>
    <cellStyle name="40% - Accent1 2" xfId="1081"/>
    <cellStyle name="40% - Accent1 2 10" xfId="6661"/>
    <cellStyle name="40% - Accent1 2 11" xfId="9103"/>
    <cellStyle name="40% - Accent1 2 2" xfId="5683"/>
    <cellStyle name="40% - Accent1 2 2 2" xfId="5684"/>
    <cellStyle name="40% - Accent1 2 2 2 2" xfId="5685"/>
    <cellStyle name="40% - Accent1 2 2 3" xfId="5686"/>
    <cellStyle name="40% - Accent1 2 2 4" xfId="8862"/>
    <cellStyle name="40% - Accent1 2 2_Analysis File Template" xfId="5687"/>
    <cellStyle name="40% - Accent1 2 3" xfId="5688"/>
    <cellStyle name="40% - Accent1 2 3 2" xfId="5689"/>
    <cellStyle name="40% - Accent1 2 3 2 2" xfId="5690"/>
    <cellStyle name="40% - Accent1 2 3 3" xfId="5691"/>
    <cellStyle name="40% - Accent1 2 3 4" xfId="8863"/>
    <cellStyle name="40% - Accent1 2 3_Analysis File Template" xfId="5692"/>
    <cellStyle name="40% - Accent1 2 4" xfId="5693"/>
    <cellStyle name="40% - Accent1 2 4 2" xfId="5694"/>
    <cellStyle name="40% - Accent1 2 5" xfId="5695"/>
    <cellStyle name="40% - Accent1 2 6" xfId="5682"/>
    <cellStyle name="40% - Accent1 2 7" xfId="6491"/>
    <cellStyle name="40% - Accent1 2 8" xfId="6651"/>
    <cellStyle name="40% - Accent1 2 9" xfId="6672"/>
    <cellStyle name="40% - Accent1 2_All_SFR_Tables" xfId="5696"/>
    <cellStyle name="40% - Accent1 3" xfId="36"/>
    <cellStyle name="40% - Accent1 3 2" xfId="5698"/>
    <cellStyle name="40% - Accent1 3 2 2" xfId="5699"/>
    <cellStyle name="40% - Accent1 3 3" xfId="5700"/>
    <cellStyle name="40% - Accent1 3 4" xfId="5697"/>
    <cellStyle name="40% - Accent1 3 5" xfId="6492"/>
    <cellStyle name="40% - Accent1 3 6" xfId="7741"/>
    <cellStyle name="40% - Accent1 3 7" xfId="9102"/>
    <cellStyle name="40% - Accent1 3_Analysis File Template" xfId="5701"/>
    <cellStyle name="40% - Accent1 4" xfId="5702"/>
    <cellStyle name="40% - Accent1 4 2" xfId="5703"/>
    <cellStyle name="40% - Accent1 4 2 2" xfId="5704"/>
    <cellStyle name="40% - Accent1 4 3" xfId="5705"/>
    <cellStyle name="40% - Accent1 4 4" xfId="6493"/>
    <cellStyle name="40% - Accent1 4 5" xfId="7742"/>
    <cellStyle name="40% - Accent1 4 6" xfId="8865"/>
    <cellStyle name="40% - Accent1 4_Draft SFR tables 300113 V8" xfId="5706"/>
    <cellStyle name="40% - Accent1 5" xfId="5707"/>
    <cellStyle name="40% - Accent1 5 2" xfId="5708"/>
    <cellStyle name="40% - Accent1 5 2 2" xfId="5709"/>
    <cellStyle name="40% - Accent1 5 3" xfId="5710"/>
    <cellStyle name="40% - Accent1 5_Draft SFR tables 300113 V8" xfId="5711"/>
    <cellStyle name="40% - Accent1 6" xfId="5712"/>
    <cellStyle name="40% - Accent1 6 2" xfId="5713"/>
    <cellStyle name="40% - Accent1 7" xfId="5714"/>
    <cellStyle name="40% - Accent1 7 2" xfId="5715"/>
    <cellStyle name="40% - Accent2" xfId="8789" builtinId="35" customBuiltin="1"/>
    <cellStyle name="40% - Accent2 2" xfId="1082"/>
    <cellStyle name="40% - Accent2 2 10" xfId="6662"/>
    <cellStyle name="40% - Accent2 2 11" xfId="9099"/>
    <cellStyle name="40% - Accent2 2 2" xfId="5717"/>
    <cellStyle name="40% - Accent2 2 2 2" xfId="5718"/>
    <cellStyle name="40% - Accent2 2 2 2 2" xfId="5719"/>
    <cellStyle name="40% - Accent2 2 2 3" xfId="5720"/>
    <cellStyle name="40% - Accent2 2 2 4" xfId="8868"/>
    <cellStyle name="40% - Accent2 2 2_Analysis File Template" xfId="5721"/>
    <cellStyle name="40% - Accent2 2 3" xfId="5722"/>
    <cellStyle name="40% - Accent2 2 3 2" xfId="5723"/>
    <cellStyle name="40% - Accent2 2 3 2 2" xfId="5724"/>
    <cellStyle name="40% - Accent2 2 3 3" xfId="5725"/>
    <cellStyle name="40% - Accent2 2 3_Analysis File Template" xfId="5726"/>
    <cellStyle name="40% - Accent2 2 4" xfId="5727"/>
    <cellStyle name="40% - Accent2 2 4 2" xfId="5728"/>
    <cellStyle name="40% - Accent2 2 5" xfId="5729"/>
    <cellStyle name="40% - Accent2 2 6" xfId="5716"/>
    <cellStyle name="40% - Accent2 2 7" xfId="6494"/>
    <cellStyle name="40% - Accent2 2 8" xfId="6653"/>
    <cellStyle name="40% - Accent2 2 9" xfId="6671"/>
    <cellStyle name="40% - Accent2 2_All_SFR_Tables" xfId="5730"/>
    <cellStyle name="40% - Accent2 3" xfId="37"/>
    <cellStyle name="40% - Accent2 3 2" xfId="5732"/>
    <cellStyle name="40% - Accent2 3 2 2" xfId="5733"/>
    <cellStyle name="40% - Accent2 3 3" xfId="5734"/>
    <cellStyle name="40% - Accent2 3 4" xfId="5731"/>
    <cellStyle name="40% - Accent2 3 5" xfId="6495"/>
    <cellStyle name="40% - Accent2 3 6" xfId="7743"/>
    <cellStyle name="40% - Accent2 3 7" xfId="9098"/>
    <cellStyle name="40% - Accent2 3_Analysis File Template" xfId="5735"/>
    <cellStyle name="40% - Accent2 4" xfId="5736"/>
    <cellStyle name="40% - Accent2 4 2" xfId="5737"/>
    <cellStyle name="40% - Accent2 4 2 2" xfId="5738"/>
    <cellStyle name="40% - Accent2 4 3" xfId="5739"/>
    <cellStyle name="40% - Accent2 4 4" xfId="6496"/>
    <cellStyle name="40% - Accent2 4 5" xfId="7744"/>
    <cellStyle name="40% - Accent2 4_Draft SFR tables 300113 V8" xfId="5740"/>
    <cellStyle name="40% - Accent2 5" xfId="5741"/>
    <cellStyle name="40% - Accent2 5 2" xfId="5742"/>
    <cellStyle name="40% - Accent2 5 2 2" xfId="5743"/>
    <cellStyle name="40% - Accent2 5 3" xfId="5744"/>
    <cellStyle name="40% - Accent2 5_Draft SFR tables 300113 V8" xfId="5745"/>
    <cellStyle name="40% - Accent2 6" xfId="5746"/>
    <cellStyle name="40% - Accent2 6 2" xfId="5747"/>
    <cellStyle name="40% - Accent2 7" xfId="5748"/>
    <cellStyle name="40% - Accent2 7 2" xfId="5749"/>
    <cellStyle name="40% - Accent3" xfId="8793" builtinId="39" customBuiltin="1"/>
    <cellStyle name="40% - Accent3 2" xfId="1083"/>
    <cellStyle name="40% - Accent3 2 10" xfId="6663"/>
    <cellStyle name="40% - Accent3 2 11" xfId="9093"/>
    <cellStyle name="40% - Accent3 2 2" xfId="5751"/>
    <cellStyle name="40% - Accent3 2 2 2" xfId="5752"/>
    <cellStyle name="40% - Accent3 2 2 2 2" xfId="5753"/>
    <cellStyle name="40% - Accent3 2 2 3" xfId="5754"/>
    <cellStyle name="40% - Accent3 2 2 4" xfId="8872"/>
    <cellStyle name="40% - Accent3 2 2_Analysis File Template" xfId="5755"/>
    <cellStyle name="40% - Accent3 2 3" xfId="5756"/>
    <cellStyle name="40% - Accent3 2 3 2" xfId="5757"/>
    <cellStyle name="40% - Accent3 2 3 2 2" xfId="5758"/>
    <cellStyle name="40% - Accent3 2 3 3" xfId="5759"/>
    <cellStyle name="40% - Accent3 2 3 4" xfId="8873"/>
    <cellStyle name="40% - Accent3 2 3_Analysis File Template" xfId="5760"/>
    <cellStyle name="40% - Accent3 2 4" xfId="5761"/>
    <cellStyle name="40% - Accent3 2 4 2" xfId="5762"/>
    <cellStyle name="40% - Accent3 2 5" xfId="5763"/>
    <cellStyle name="40% - Accent3 2 6" xfId="5750"/>
    <cellStyle name="40% - Accent3 2 7" xfId="6497"/>
    <cellStyle name="40% - Accent3 2 8" xfId="6654"/>
    <cellStyle name="40% - Accent3 2 9" xfId="6670"/>
    <cellStyle name="40% - Accent3 2_All_SFR_Tables" xfId="5764"/>
    <cellStyle name="40% - Accent3 3" xfId="38"/>
    <cellStyle name="40% - Accent3 3 2" xfId="5766"/>
    <cellStyle name="40% - Accent3 3 2 2" xfId="5767"/>
    <cellStyle name="40% - Accent3 3 3" xfId="5768"/>
    <cellStyle name="40% - Accent3 3 4" xfId="5765"/>
    <cellStyle name="40% - Accent3 3 5" xfId="6498"/>
    <cellStyle name="40% - Accent3 3 6" xfId="7745"/>
    <cellStyle name="40% - Accent3 3 7" xfId="9091"/>
    <cellStyle name="40% - Accent3 3_Analysis File Template" xfId="5769"/>
    <cellStyle name="40% - Accent3 4" xfId="5770"/>
    <cellStyle name="40% - Accent3 4 2" xfId="5771"/>
    <cellStyle name="40% - Accent3 4 2 2" xfId="5772"/>
    <cellStyle name="40% - Accent3 4 3" xfId="5773"/>
    <cellStyle name="40% - Accent3 4 4" xfId="6499"/>
    <cellStyle name="40% - Accent3 4 5" xfId="7746"/>
    <cellStyle name="40% - Accent3 4 6" xfId="8875"/>
    <cellStyle name="40% - Accent3 4_Draft SFR tables 300113 V8" xfId="5774"/>
    <cellStyle name="40% - Accent3 5" xfId="5775"/>
    <cellStyle name="40% - Accent3 5 2" xfId="5776"/>
    <cellStyle name="40% - Accent3 5 2 2" xfId="5777"/>
    <cellStyle name="40% - Accent3 5 3" xfId="5778"/>
    <cellStyle name="40% - Accent3 5_Draft SFR tables 300113 V8" xfId="5779"/>
    <cellStyle name="40% - Accent3 6" xfId="5780"/>
    <cellStyle name="40% - Accent3 6 2" xfId="5781"/>
    <cellStyle name="40% - Accent3 7" xfId="5782"/>
    <cellStyle name="40% - Accent3 7 2" xfId="5783"/>
    <cellStyle name="40% - Accent4" xfId="8797" builtinId="43" customBuiltin="1"/>
    <cellStyle name="40% - Accent4 2" xfId="1084"/>
    <cellStyle name="40% - Accent4 2 10" xfId="6664"/>
    <cellStyle name="40% - Accent4 2 11" xfId="9090"/>
    <cellStyle name="40% - Accent4 2 2" xfId="5785"/>
    <cellStyle name="40% - Accent4 2 2 2" xfId="5786"/>
    <cellStyle name="40% - Accent4 2 2 2 2" xfId="5787"/>
    <cellStyle name="40% - Accent4 2 2 3" xfId="5788"/>
    <cellStyle name="40% - Accent4 2 2 4" xfId="8878"/>
    <cellStyle name="40% - Accent4 2 2_Analysis File Template" xfId="5789"/>
    <cellStyle name="40% - Accent4 2 3" xfId="5790"/>
    <cellStyle name="40% - Accent4 2 3 2" xfId="5791"/>
    <cellStyle name="40% - Accent4 2 3 2 2" xfId="5792"/>
    <cellStyle name="40% - Accent4 2 3 3" xfId="5793"/>
    <cellStyle name="40% - Accent4 2 3 4" xfId="8879"/>
    <cellStyle name="40% - Accent4 2 3_Analysis File Template" xfId="5794"/>
    <cellStyle name="40% - Accent4 2 4" xfId="5795"/>
    <cellStyle name="40% - Accent4 2 4 2" xfId="5796"/>
    <cellStyle name="40% - Accent4 2 5" xfId="5797"/>
    <cellStyle name="40% - Accent4 2 6" xfId="5784"/>
    <cellStyle name="40% - Accent4 2 7" xfId="6500"/>
    <cellStyle name="40% - Accent4 2 8" xfId="6656"/>
    <cellStyle name="40% - Accent4 2 9" xfId="6669"/>
    <cellStyle name="40% - Accent4 2_All_SFR_Tables" xfId="5798"/>
    <cellStyle name="40% - Accent4 3" xfId="39"/>
    <cellStyle name="40% - Accent4 3 2" xfId="5800"/>
    <cellStyle name="40% - Accent4 3 2 2" xfId="5801"/>
    <cellStyle name="40% - Accent4 3 3" xfId="5802"/>
    <cellStyle name="40% - Accent4 3 4" xfId="5799"/>
    <cellStyle name="40% - Accent4 3 5" xfId="6501"/>
    <cellStyle name="40% - Accent4 3 6" xfId="7747"/>
    <cellStyle name="40% - Accent4 3 7" xfId="9086"/>
    <cellStyle name="40% - Accent4 3_Analysis File Template" xfId="5803"/>
    <cellStyle name="40% - Accent4 4" xfId="5804"/>
    <cellStyle name="40% - Accent4 4 2" xfId="5805"/>
    <cellStyle name="40% - Accent4 4 2 2" xfId="5806"/>
    <cellStyle name="40% - Accent4 4 3" xfId="5807"/>
    <cellStyle name="40% - Accent4 4 4" xfId="6502"/>
    <cellStyle name="40% - Accent4 4 5" xfId="7748"/>
    <cellStyle name="40% - Accent4 4 6" xfId="8881"/>
    <cellStyle name="40% - Accent4 4_Draft SFR tables 300113 V8" xfId="5808"/>
    <cellStyle name="40% - Accent4 5" xfId="5809"/>
    <cellStyle name="40% - Accent4 5 2" xfId="5810"/>
    <cellStyle name="40% - Accent4 5 2 2" xfId="5811"/>
    <cellStyle name="40% - Accent4 5 3" xfId="5812"/>
    <cellStyle name="40% - Accent4 5_Draft SFR tables 300113 V8" xfId="5813"/>
    <cellStyle name="40% - Accent4 6" xfId="5814"/>
    <cellStyle name="40% - Accent4 6 2" xfId="5815"/>
    <cellStyle name="40% - Accent4 7" xfId="5816"/>
    <cellStyle name="40% - Accent4 7 2" xfId="5817"/>
    <cellStyle name="40% - Accent5" xfId="8801" builtinId="47" customBuiltin="1"/>
    <cellStyle name="40% - Accent5 2" xfId="1085"/>
    <cellStyle name="40% - Accent5 2 10" xfId="6665"/>
    <cellStyle name="40% - Accent5 2 11" xfId="9084"/>
    <cellStyle name="40% - Accent5 2 2" xfId="5819"/>
    <cellStyle name="40% - Accent5 2 2 2" xfId="5820"/>
    <cellStyle name="40% - Accent5 2 2 2 2" xfId="5821"/>
    <cellStyle name="40% - Accent5 2 2 3" xfId="5822"/>
    <cellStyle name="40% - Accent5 2 2 4" xfId="8884"/>
    <cellStyle name="40% - Accent5 2 2_Analysis File Template" xfId="5823"/>
    <cellStyle name="40% - Accent5 2 3" xfId="5824"/>
    <cellStyle name="40% - Accent5 2 3 2" xfId="5825"/>
    <cellStyle name="40% - Accent5 2 3 2 2" xfId="5826"/>
    <cellStyle name="40% - Accent5 2 3 3" xfId="5827"/>
    <cellStyle name="40% - Accent5 2 3_Analysis File Template" xfId="5828"/>
    <cellStyle name="40% - Accent5 2 4" xfId="5829"/>
    <cellStyle name="40% - Accent5 2 4 2" xfId="5830"/>
    <cellStyle name="40% - Accent5 2 5" xfId="5831"/>
    <cellStyle name="40% - Accent5 2 6" xfId="5818"/>
    <cellStyle name="40% - Accent5 2 7" xfId="6503"/>
    <cellStyle name="40% - Accent5 2 8" xfId="6658"/>
    <cellStyle name="40% - Accent5 2 9" xfId="6668"/>
    <cellStyle name="40% - Accent5 2_All_SFR_Tables" xfId="5832"/>
    <cellStyle name="40% - Accent5 3" xfId="40"/>
    <cellStyle name="40% - Accent5 3 2" xfId="5834"/>
    <cellStyle name="40% - Accent5 3 2 2" xfId="5835"/>
    <cellStyle name="40% - Accent5 3 3" xfId="5836"/>
    <cellStyle name="40% - Accent5 3 4" xfId="5833"/>
    <cellStyle name="40% - Accent5 3 5" xfId="6504"/>
    <cellStyle name="40% - Accent5 3 6" xfId="7749"/>
    <cellStyle name="40% - Accent5 3 7" xfId="9083"/>
    <cellStyle name="40% - Accent5 3_Analysis File Template" xfId="5837"/>
    <cellStyle name="40% - Accent5 4" xfId="5838"/>
    <cellStyle name="40% - Accent5 4 2" xfId="5839"/>
    <cellStyle name="40% - Accent5 4 2 2" xfId="5840"/>
    <cellStyle name="40% - Accent5 4 3" xfId="5841"/>
    <cellStyle name="40% - Accent5 4 4" xfId="6505"/>
    <cellStyle name="40% - Accent5 4 5" xfId="7750"/>
    <cellStyle name="40% - Accent5 4_Draft SFR tables 300113 V8" xfId="5842"/>
    <cellStyle name="40% - Accent5 5" xfId="5843"/>
    <cellStyle name="40% - Accent5 5 2" xfId="5844"/>
    <cellStyle name="40% - Accent5 5 2 2" xfId="5845"/>
    <cellStyle name="40% - Accent5 5 3" xfId="5846"/>
    <cellStyle name="40% - Accent5 5_Draft SFR tables 300113 V8" xfId="5847"/>
    <cellStyle name="40% - Accent5 6" xfId="5848"/>
    <cellStyle name="40% - Accent5 6 2" xfId="5849"/>
    <cellStyle name="40% - Accent5 7" xfId="5850"/>
    <cellStyle name="40% - Accent5 7 2" xfId="5851"/>
    <cellStyle name="40% - Accent6" xfId="8805" builtinId="51" customBuiltin="1"/>
    <cellStyle name="40% - Accent6 2" xfId="1086"/>
    <cellStyle name="40% - Accent6 2 10" xfId="6641"/>
    <cellStyle name="40% - Accent6 2 11" xfId="9065"/>
    <cellStyle name="40% - Accent6 2 2" xfId="5853"/>
    <cellStyle name="40% - Accent6 2 2 2" xfId="5854"/>
    <cellStyle name="40% - Accent6 2 2 2 2" xfId="5855"/>
    <cellStyle name="40% - Accent6 2 2 3" xfId="5856"/>
    <cellStyle name="40% - Accent6 2 2 4" xfId="8888"/>
    <cellStyle name="40% - Accent6 2 2_Analysis File Template" xfId="5857"/>
    <cellStyle name="40% - Accent6 2 3" xfId="5858"/>
    <cellStyle name="40% - Accent6 2 3 2" xfId="5859"/>
    <cellStyle name="40% - Accent6 2 3 2 2" xfId="5860"/>
    <cellStyle name="40% - Accent6 2 3 3" xfId="5861"/>
    <cellStyle name="40% - Accent6 2 3 4" xfId="8889"/>
    <cellStyle name="40% - Accent6 2 3_Analysis File Template" xfId="5862"/>
    <cellStyle name="40% - Accent6 2 4" xfId="5863"/>
    <cellStyle name="40% - Accent6 2 4 2" xfId="5864"/>
    <cellStyle name="40% - Accent6 2 5" xfId="5865"/>
    <cellStyle name="40% - Accent6 2 6" xfId="5852"/>
    <cellStyle name="40% - Accent6 2 7" xfId="6506"/>
    <cellStyle name="40% - Accent6 2 8" xfId="6659"/>
    <cellStyle name="40% - Accent6 2 9" xfId="6667"/>
    <cellStyle name="40% - Accent6 2_All_SFR_Tables" xfId="5866"/>
    <cellStyle name="40% - Accent6 3" xfId="41"/>
    <cellStyle name="40% - Accent6 3 2" xfId="5868"/>
    <cellStyle name="40% - Accent6 3 2 2" xfId="5869"/>
    <cellStyle name="40% - Accent6 3 3" xfId="5870"/>
    <cellStyle name="40% - Accent6 3 4" xfId="5867"/>
    <cellStyle name="40% - Accent6 3 5" xfId="6507"/>
    <cellStyle name="40% - Accent6 3 6" xfId="7751"/>
    <cellStyle name="40% - Accent6 3 7" xfId="9064"/>
    <cellStyle name="40% - Accent6 3_Analysis File Template" xfId="5871"/>
    <cellStyle name="40% - Accent6 4" xfId="5872"/>
    <cellStyle name="40% - Accent6 4 2" xfId="5873"/>
    <cellStyle name="40% - Accent6 4 2 2" xfId="5874"/>
    <cellStyle name="40% - Accent6 4 3" xfId="5875"/>
    <cellStyle name="40% - Accent6 4 4" xfId="6508"/>
    <cellStyle name="40% - Accent6 4 5" xfId="7752"/>
    <cellStyle name="40% - Accent6 4 6" xfId="8891"/>
    <cellStyle name="40% - Accent6 4_Draft SFR tables 300113 V8" xfId="5876"/>
    <cellStyle name="40% - Accent6 5" xfId="5877"/>
    <cellStyle name="40% - Accent6 5 2" xfId="5878"/>
    <cellStyle name="40% - Accent6 5 2 2" xfId="5879"/>
    <cellStyle name="40% - Accent6 5 3" xfId="5880"/>
    <cellStyle name="40% - Accent6 5_Draft SFR tables 300113 V8" xfId="5881"/>
    <cellStyle name="40% - Accent6 6" xfId="5882"/>
    <cellStyle name="40% - Accent6 6 2" xfId="5883"/>
    <cellStyle name="40% - Accent6 7" xfId="5884"/>
    <cellStyle name="40% - Accent6 7 2" xfId="5885"/>
    <cellStyle name="40% - Akzent1 2" xfId="8892"/>
    <cellStyle name="40% - Akzent2 2" xfId="8893"/>
    <cellStyle name="40% - Akzent3 2" xfId="8894"/>
    <cellStyle name="40% - Akzent4 2" xfId="8895"/>
    <cellStyle name="40% - Akzent5 2" xfId="8896"/>
    <cellStyle name="40% - Akzent6 2" xfId="8897"/>
    <cellStyle name="4dp" xfId="10398"/>
    <cellStyle name="4dp 2" xfId="10399"/>
    <cellStyle name="60% - Accent1 2" xfId="1087"/>
    <cellStyle name="60% - Accent1 2 2" xfId="5887"/>
    <cellStyle name="60% - Accent1 2 2 2" xfId="8900"/>
    <cellStyle name="60% - Accent1 2 3" xfId="5888"/>
    <cellStyle name="60% - Accent1 2 3 2" xfId="8901"/>
    <cellStyle name="60% - Accent1 2 4" xfId="5886"/>
    <cellStyle name="60% - Accent1 2 5" xfId="6509"/>
    <cellStyle name="60% - Accent1 2 6" xfId="9061"/>
    <cellStyle name="60% - Accent1 2 7" xfId="10222"/>
    <cellStyle name="60% - Accent1 3" xfId="42"/>
    <cellStyle name="60% - Accent1 3 2" xfId="5889"/>
    <cellStyle name="60% - Accent1 3 3" xfId="6510"/>
    <cellStyle name="60% - Accent1 4" xfId="5890"/>
    <cellStyle name="60% - Accent1 4 2" xfId="8903"/>
    <cellStyle name="60% - Accent1 5" xfId="5891"/>
    <cellStyle name="60% - Accent1 6" xfId="6462"/>
    <cellStyle name="60% - Accent1 7" xfId="8898"/>
    <cellStyle name="60% - Accent2" xfId="8790" builtinId="36" customBuiltin="1"/>
    <cellStyle name="60% - Accent2 2" xfId="1088"/>
    <cellStyle name="60% - Accent2 2 2" xfId="5893"/>
    <cellStyle name="60% - Accent2 2 2 2" xfId="8906"/>
    <cellStyle name="60% - Accent2 2 3" xfId="5894"/>
    <cellStyle name="60% - Accent2 2 4" xfId="5892"/>
    <cellStyle name="60% - Accent2 2 5" xfId="6511"/>
    <cellStyle name="60% - Accent2 2 6" xfId="9060"/>
    <cellStyle name="60% - Accent2 2 7" xfId="10223"/>
    <cellStyle name="60% - Accent2 3" xfId="43"/>
    <cellStyle name="60% - Accent2 3 2" xfId="5895"/>
    <cellStyle name="60% - Accent2 3 3" xfId="6512"/>
    <cellStyle name="60% - Accent2 4" xfId="5896"/>
    <cellStyle name="60% - Accent2 5" xfId="5897"/>
    <cellStyle name="60% - Accent2 6" xfId="6464"/>
    <cellStyle name="60% - Accent3" xfId="8794" builtinId="40" customBuiltin="1"/>
    <cellStyle name="60% - Accent3 2" xfId="1089"/>
    <cellStyle name="60% - Accent3 2 2" xfId="5899"/>
    <cellStyle name="60% - Accent3 2 2 2" xfId="8910"/>
    <cellStyle name="60% - Accent3 2 3" xfId="5900"/>
    <cellStyle name="60% - Accent3 2 3 2" xfId="8911"/>
    <cellStyle name="60% - Accent3 2 4" xfId="5898"/>
    <cellStyle name="60% - Accent3 2 5" xfId="6513"/>
    <cellStyle name="60% - Accent3 2 6" xfId="9037"/>
    <cellStyle name="60% - Accent3 2 7" xfId="10224"/>
    <cellStyle name="60% - Accent3 3" xfId="44"/>
    <cellStyle name="60% - Accent3 3 2" xfId="5901"/>
    <cellStyle name="60% - Accent3 3 3" xfId="6514"/>
    <cellStyle name="60% - Accent3 4" xfId="5902"/>
    <cellStyle name="60% - Accent3 4 2" xfId="8913"/>
    <cellStyle name="60% - Accent3 5" xfId="5903"/>
    <cellStyle name="60% - Accent3 6" xfId="6466"/>
    <cellStyle name="60% - Accent4" xfId="8798" builtinId="44" customBuiltin="1"/>
    <cellStyle name="60% - Accent4 2" xfId="1090"/>
    <cellStyle name="60% - Accent4 2 2" xfId="5905"/>
    <cellStyle name="60% - Accent4 2 2 2" xfId="8916"/>
    <cellStyle name="60% - Accent4 2 3" xfId="5906"/>
    <cellStyle name="60% - Accent4 2 3 2" xfId="8917"/>
    <cellStyle name="60% - Accent4 2 4" xfId="5904"/>
    <cellStyle name="60% - Accent4 2 5" xfId="6515"/>
    <cellStyle name="60% - Accent4 2 6" xfId="9018"/>
    <cellStyle name="60% - Accent4 2 7" xfId="10225"/>
    <cellStyle name="60% - Accent4 3" xfId="45"/>
    <cellStyle name="60% - Accent4 3 2" xfId="5907"/>
    <cellStyle name="60% - Accent4 3 3" xfId="6516"/>
    <cellStyle name="60% - Accent4 4" xfId="5908"/>
    <cellStyle name="60% - Accent4 4 2" xfId="8919"/>
    <cellStyle name="60% - Accent4 5" xfId="5909"/>
    <cellStyle name="60% - Accent4 6" xfId="6468"/>
    <cellStyle name="60% - Accent5" xfId="8802" builtinId="48" customBuiltin="1"/>
    <cellStyle name="60% - Accent5 2" xfId="1091"/>
    <cellStyle name="60% - Accent5 2 2" xfId="5911"/>
    <cellStyle name="60% - Accent5 2 2 2" xfId="8922"/>
    <cellStyle name="60% - Accent5 2 3" xfId="5912"/>
    <cellStyle name="60% - Accent5 2 4" xfId="5910"/>
    <cellStyle name="60% - Accent5 2 5" xfId="6517"/>
    <cellStyle name="60% - Accent5 2 6" xfId="9017"/>
    <cellStyle name="60% - Accent5 2 7" xfId="10226"/>
    <cellStyle name="60% - Accent5 3" xfId="46"/>
    <cellStyle name="60% - Accent5 3 2" xfId="5913"/>
    <cellStyle name="60% - Accent5 3 3" xfId="6518"/>
    <cellStyle name="60% - Accent5 4" xfId="5914"/>
    <cellStyle name="60% - Accent5 5" xfId="5915"/>
    <cellStyle name="60% - Accent5 6" xfId="6470"/>
    <cellStyle name="60% - Accent6" xfId="8806" builtinId="52" customBuiltin="1"/>
    <cellStyle name="60% - Accent6 2" xfId="1092"/>
    <cellStyle name="60% - Accent6 2 2" xfId="5917"/>
    <cellStyle name="60% - Accent6 2 2 2" xfId="8926"/>
    <cellStyle name="60% - Accent6 2 3" xfId="5918"/>
    <cellStyle name="60% - Accent6 2 3 2" xfId="8927"/>
    <cellStyle name="60% - Accent6 2 4" xfId="5916"/>
    <cellStyle name="60% - Accent6 2 5" xfId="6519"/>
    <cellStyle name="60% - Accent6 2 6" xfId="9005"/>
    <cellStyle name="60% - Accent6 2 7" xfId="10227"/>
    <cellStyle name="60% - Accent6 3" xfId="47"/>
    <cellStyle name="60% - Accent6 3 2" xfId="5919"/>
    <cellStyle name="60% - Accent6 3 3" xfId="6520"/>
    <cellStyle name="60% - Accent6 4" xfId="5920"/>
    <cellStyle name="60% - Accent6 4 2" xfId="8928"/>
    <cellStyle name="60% - Accent6 5" xfId="5921"/>
    <cellStyle name="60% - Accent6 6" xfId="6472"/>
    <cellStyle name="60% - Akzent1 2" xfId="8929"/>
    <cellStyle name="60% - Akzent2 2" xfId="8930"/>
    <cellStyle name="60% - Akzent3 2" xfId="8931"/>
    <cellStyle name="60% - Akzent4 2" xfId="8932"/>
    <cellStyle name="60% - Akzent5 2" xfId="8933"/>
    <cellStyle name="60% - Akzent6 2" xfId="8934"/>
    <cellStyle name="Accent1" xfId="3" builtinId="29" customBuiltin="1"/>
    <cellStyle name="Accent1 2" xfId="1093"/>
    <cellStyle name="Accent1 2 2" xfId="5923"/>
    <cellStyle name="Accent1 2 2 2" xfId="8937"/>
    <cellStyle name="Accent1 2 3" xfId="5924"/>
    <cellStyle name="Accent1 2 3 2" xfId="8938"/>
    <cellStyle name="Accent1 2 4" xfId="5922"/>
    <cellStyle name="Accent1 2 5" xfId="6521"/>
    <cellStyle name="Accent1 2 6" xfId="9003"/>
    <cellStyle name="Accent1 3" xfId="48"/>
    <cellStyle name="Accent1 3 2" xfId="5925"/>
    <cellStyle name="Accent1 3 3" xfId="6522"/>
    <cellStyle name="Accent1 4" xfId="5926"/>
    <cellStyle name="Accent1 4 2" xfId="8940"/>
    <cellStyle name="Accent1 5" xfId="5927"/>
    <cellStyle name="Accent1 6" xfId="6461"/>
    <cellStyle name="Accent2" xfId="8787" builtinId="33" customBuiltin="1"/>
    <cellStyle name="Accent2 2" xfId="1094"/>
    <cellStyle name="Accent2 2 2" xfId="5929"/>
    <cellStyle name="Accent2 2 2 2" xfId="8943"/>
    <cellStyle name="Accent2 2 3" xfId="5930"/>
    <cellStyle name="Accent2 2 4" xfId="5928"/>
    <cellStyle name="Accent2 2 5" xfId="6523"/>
    <cellStyle name="Accent2 2 6" xfId="9002"/>
    <cellStyle name="Accent2 3" xfId="49"/>
    <cellStyle name="Accent2 3 2" xfId="5931"/>
    <cellStyle name="Accent2 3 3" xfId="6524"/>
    <cellStyle name="Accent2 4" xfId="5932"/>
    <cellStyle name="Accent2 5" xfId="5933"/>
    <cellStyle name="Accent2 6" xfId="6463"/>
    <cellStyle name="Accent3" xfId="8791" builtinId="37" customBuiltin="1"/>
    <cellStyle name="Accent3 2" xfId="1095"/>
    <cellStyle name="Accent3 2 2" xfId="5935"/>
    <cellStyle name="Accent3 2 2 2" xfId="8947"/>
    <cellStyle name="Accent3 2 3" xfId="5936"/>
    <cellStyle name="Accent3 2 4" xfId="5934"/>
    <cellStyle name="Accent3 2 5" xfId="6525"/>
    <cellStyle name="Accent3 2 6" xfId="8977"/>
    <cellStyle name="Accent3 3" xfId="50"/>
    <cellStyle name="Accent3 3 2" xfId="5937"/>
    <cellStyle name="Accent3 3 3" xfId="6526"/>
    <cellStyle name="Accent3 4" xfId="5938"/>
    <cellStyle name="Accent3 5" xfId="5939"/>
    <cellStyle name="Accent3 6" xfId="6465"/>
    <cellStyle name="Accent4" xfId="8795" builtinId="41" customBuiltin="1"/>
    <cellStyle name="Accent4 2" xfId="1096"/>
    <cellStyle name="Accent4 2 2" xfId="5941"/>
    <cellStyle name="Accent4 2 2 2" xfId="8951"/>
    <cellStyle name="Accent4 2 3" xfId="5942"/>
    <cellStyle name="Accent4 2 3 2" xfId="8952"/>
    <cellStyle name="Accent4 2 4" xfId="5940"/>
    <cellStyle name="Accent4 2 5" xfId="6527"/>
    <cellStyle name="Accent4 2 6" xfId="8974"/>
    <cellStyle name="Accent4 3" xfId="51"/>
    <cellStyle name="Accent4 3 2" xfId="5943"/>
    <cellStyle name="Accent4 3 3" xfId="6528"/>
    <cellStyle name="Accent4 4" xfId="5944"/>
    <cellStyle name="Accent4 4 2" xfId="8954"/>
    <cellStyle name="Accent4 5" xfId="5945"/>
    <cellStyle name="Accent4 6" xfId="6467"/>
    <cellStyle name="Accent5" xfId="8799" builtinId="45" customBuiltin="1"/>
    <cellStyle name="Accent5 2" xfId="1097"/>
    <cellStyle name="Accent5 2 2" xfId="5947"/>
    <cellStyle name="Accent5 2 2 2" xfId="8957"/>
    <cellStyle name="Accent5 2 3" xfId="5948"/>
    <cellStyle name="Accent5 2 4" xfId="5946"/>
    <cellStyle name="Accent5 2 5" xfId="6529"/>
    <cellStyle name="Accent5 2 6" xfId="8972"/>
    <cellStyle name="Accent5 3" xfId="52"/>
    <cellStyle name="Accent5 3 2" xfId="5949"/>
    <cellStyle name="Accent5 3 3" xfId="6530"/>
    <cellStyle name="Accent5 4" xfId="5950"/>
    <cellStyle name="Accent5 5" xfId="5951"/>
    <cellStyle name="Accent5 6" xfId="6469"/>
    <cellStyle name="Accent6" xfId="8803" builtinId="49" customBuiltin="1"/>
    <cellStyle name="Accent6 2" xfId="1098"/>
    <cellStyle name="Accent6 2 2" xfId="5953"/>
    <cellStyle name="Accent6 2 2 2" xfId="8961"/>
    <cellStyle name="Accent6 2 3" xfId="5954"/>
    <cellStyle name="Accent6 2 4" xfId="5952"/>
    <cellStyle name="Accent6 2 5" xfId="6531"/>
    <cellStyle name="Accent6 2 6" xfId="8971"/>
    <cellStyle name="Accent6 3" xfId="53"/>
    <cellStyle name="Accent6 3 2" xfId="5955"/>
    <cellStyle name="Accent6 3 3" xfId="6532"/>
    <cellStyle name="Accent6 4" xfId="5956"/>
    <cellStyle name="Accent6 5" xfId="5957"/>
    <cellStyle name="Accent6 6" xfId="6471"/>
    <cellStyle name="Akzent1 2" xfId="8963"/>
    <cellStyle name="Akzent2 2" xfId="8964"/>
    <cellStyle name="Akzent3 2" xfId="8965"/>
    <cellStyle name="Akzent4 2" xfId="8966"/>
    <cellStyle name="Akzent5 2" xfId="8967"/>
    <cellStyle name="Akzent6 2" xfId="8968"/>
    <cellStyle name="ANCLAS,REZONES Y SUS PARTES,DE FUNDICION,DE HIERRO O DE ACERO" xfId="8969"/>
    <cellStyle name="ANCLAS,REZONES Y SUS PARTES,DE FUNDICION,DE HIERRO O DE ACERO 2" xfId="9968"/>
    <cellStyle name="ANCLAS,REZONES Y SUS PARTES,DE FUNDICION,DE HIERRO O DE ACERO 2 2" xfId="9969"/>
    <cellStyle name="Ausgabe 2" xfId="8970"/>
    <cellStyle name="Bad" xfId="8776" builtinId="27" customBuiltin="1"/>
    <cellStyle name="Bad 2" xfId="1099"/>
    <cellStyle name="Bad 2 2" xfId="5959"/>
    <cellStyle name="Bad 2 2 2" xfId="8973"/>
    <cellStyle name="Bad 2 3" xfId="5960"/>
    <cellStyle name="Bad 2 4" xfId="5958"/>
    <cellStyle name="Bad 2 5" xfId="6533"/>
    <cellStyle name="Bad 2 6" xfId="8962"/>
    <cellStyle name="Bad 3" xfId="54"/>
    <cellStyle name="Bad 3 2" xfId="5961"/>
    <cellStyle name="Bad 3 3" xfId="6534"/>
    <cellStyle name="Bad 4" xfId="5962"/>
    <cellStyle name="Bad 4 2" xfId="8975"/>
    <cellStyle name="Bad 5" xfId="5963"/>
    <cellStyle name="Bad 6" xfId="6451"/>
    <cellStyle name="Berechnung 2" xfId="8976"/>
    <cellStyle name="Bid £m format" xfId="10400"/>
    <cellStyle name="Calculation" xfId="8780" builtinId="22" customBuiltin="1"/>
    <cellStyle name="Calculation 10" xfId="83"/>
    <cellStyle name="Calculation 10 10" xfId="84"/>
    <cellStyle name="Calculation 10 10 2" xfId="2102"/>
    <cellStyle name="Calculation 10 10 3" xfId="2159"/>
    <cellStyle name="Calculation 10 10 4" xfId="2160"/>
    <cellStyle name="Calculation 10 10 5" xfId="2161"/>
    <cellStyle name="Calculation 10 10_GCSEs" xfId="6738"/>
    <cellStyle name="Calculation 10 11" xfId="85"/>
    <cellStyle name="Calculation 10 11 2" xfId="2101"/>
    <cellStyle name="Calculation 10 11 3" xfId="2162"/>
    <cellStyle name="Calculation 10 11 4" xfId="2163"/>
    <cellStyle name="Calculation 10 11 5" xfId="2164"/>
    <cellStyle name="Calculation 10 11_GCSEs" xfId="6739"/>
    <cellStyle name="Calculation 10 12" xfId="2103"/>
    <cellStyle name="Calculation 10 12 2" xfId="2165"/>
    <cellStyle name="Calculation 10 12 3" xfId="2166"/>
    <cellStyle name="Calculation 10 12 4" xfId="2167"/>
    <cellStyle name="Calculation 10 12 5" xfId="2168"/>
    <cellStyle name="Calculation 10 12_GCSEs" xfId="6740"/>
    <cellStyle name="Calculation 10 13" xfId="2169"/>
    <cellStyle name="Calculation 10 14" xfId="2170"/>
    <cellStyle name="Calculation 10 15" xfId="2171"/>
    <cellStyle name="Calculation 10 16" xfId="2172"/>
    <cellStyle name="Calculation 10 2" xfId="86"/>
    <cellStyle name="Calculation 10 2 2" xfId="87"/>
    <cellStyle name="Calculation 10 2 2 2" xfId="2099"/>
    <cellStyle name="Calculation 10 2 2 3" xfId="2173"/>
    <cellStyle name="Calculation 10 2 2 4" xfId="2174"/>
    <cellStyle name="Calculation 10 2 2 5" xfId="2175"/>
    <cellStyle name="Calculation 10 2 2_GCSEs" xfId="6742"/>
    <cellStyle name="Calculation 10 2 3" xfId="2100"/>
    <cellStyle name="Calculation 10 2 4" xfId="2176"/>
    <cellStyle name="Calculation 10 2 5" xfId="2177"/>
    <cellStyle name="Calculation 10 2 6" xfId="2178"/>
    <cellStyle name="Calculation 10 2_GCSEs" xfId="6741"/>
    <cellStyle name="Calculation 10 3" xfId="88"/>
    <cellStyle name="Calculation 10 3 2" xfId="89"/>
    <cellStyle name="Calculation 10 3 2 2" xfId="2097"/>
    <cellStyle name="Calculation 10 3 2 3" xfId="2179"/>
    <cellStyle name="Calculation 10 3 2 4" xfId="2180"/>
    <cellStyle name="Calculation 10 3 2 5" xfId="2181"/>
    <cellStyle name="Calculation 10 3 2_GCSEs" xfId="6744"/>
    <cellStyle name="Calculation 10 3 3" xfId="2098"/>
    <cellStyle name="Calculation 10 3 4" xfId="2182"/>
    <cellStyle name="Calculation 10 3 5" xfId="2183"/>
    <cellStyle name="Calculation 10 3 6" xfId="2184"/>
    <cellStyle name="Calculation 10 3_GCSEs" xfId="6743"/>
    <cellStyle name="Calculation 10 4" xfId="90"/>
    <cellStyle name="Calculation 10 4 2" xfId="91"/>
    <cellStyle name="Calculation 10 4 2 2" xfId="2095"/>
    <cellStyle name="Calculation 10 4 2 3" xfId="2185"/>
    <cellStyle name="Calculation 10 4 2 4" xfId="2186"/>
    <cellStyle name="Calculation 10 4 2 5" xfId="2187"/>
    <cellStyle name="Calculation 10 4 2_GCSEs" xfId="6746"/>
    <cellStyle name="Calculation 10 4 3" xfId="2096"/>
    <cellStyle name="Calculation 10 4 4" xfId="2188"/>
    <cellStyle name="Calculation 10 4 5" xfId="2189"/>
    <cellStyle name="Calculation 10 4 6" xfId="2190"/>
    <cellStyle name="Calculation 10 4_GCSEs" xfId="6745"/>
    <cellStyle name="Calculation 10 5" xfId="92"/>
    <cellStyle name="Calculation 10 5 2" xfId="93"/>
    <cellStyle name="Calculation 10 5 2 2" xfId="2093"/>
    <cellStyle name="Calculation 10 5 2 3" xfId="2191"/>
    <cellStyle name="Calculation 10 5 2 4" xfId="2192"/>
    <cellStyle name="Calculation 10 5 2 5" xfId="2193"/>
    <cellStyle name="Calculation 10 5 2_GCSEs" xfId="6748"/>
    <cellStyle name="Calculation 10 5 3" xfId="2094"/>
    <cellStyle name="Calculation 10 5 4" xfId="2194"/>
    <cellStyle name="Calculation 10 5 5" xfId="2195"/>
    <cellStyle name="Calculation 10 5 6" xfId="2196"/>
    <cellStyle name="Calculation 10 5_GCSEs" xfId="6747"/>
    <cellStyle name="Calculation 10 6" xfId="94"/>
    <cellStyle name="Calculation 10 6 2" xfId="95"/>
    <cellStyle name="Calculation 10 6 2 2" xfId="2091"/>
    <cellStyle name="Calculation 10 6 2 3" xfId="2197"/>
    <cellStyle name="Calculation 10 6 2 4" xfId="2198"/>
    <cellStyle name="Calculation 10 6 2 5" xfId="2199"/>
    <cellStyle name="Calculation 10 6 2_GCSEs" xfId="6750"/>
    <cellStyle name="Calculation 10 6 3" xfId="2092"/>
    <cellStyle name="Calculation 10 6 4" xfId="2200"/>
    <cellStyle name="Calculation 10 6 5" xfId="2201"/>
    <cellStyle name="Calculation 10 6 6" xfId="2202"/>
    <cellStyle name="Calculation 10 6_GCSEs" xfId="6749"/>
    <cellStyle name="Calculation 10 7" xfId="96"/>
    <cellStyle name="Calculation 10 7 2" xfId="97"/>
    <cellStyle name="Calculation 10 7 2 2" xfId="2089"/>
    <cellStyle name="Calculation 10 7 2 3" xfId="2203"/>
    <cellStyle name="Calculation 10 7 2 4" xfId="2204"/>
    <cellStyle name="Calculation 10 7 2 5" xfId="2205"/>
    <cellStyle name="Calculation 10 7 2_GCSEs" xfId="6752"/>
    <cellStyle name="Calculation 10 7 3" xfId="2090"/>
    <cellStyle name="Calculation 10 7 4" xfId="2206"/>
    <cellStyle name="Calculation 10 7 5" xfId="2207"/>
    <cellStyle name="Calculation 10 7 6" xfId="2208"/>
    <cellStyle name="Calculation 10 7_GCSEs" xfId="6751"/>
    <cellStyle name="Calculation 10 8" xfId="98"/>
    <cellStyle name="Calculation 10 8 2" xfId="99"/>
    <cellStyle name="Calculation 10 8 2 2" xfId="2087"/>
    <cellStyle name="Calculation 10 8 2 3" xfId="2209"/>
    <cellStyle name="Calculation 10 8 2 4" xfId="2210"/>
    <cellStyle name="Calculation 10 8 2 5" xfId="2211"/>
    <cellStyle name="Calculation 10 8 2_GCSEs" xfId="6754"/>
    <cellStyle name="Calculation 10 8 3" xfId="2088"/>
    <cellStyle name="Calculation 10 8 4" xfId="2212"/>
    <cellStyle name="Calculation 10 8 5" xfId="2213"/>
    <cellStyle name="Calculation 10 8 6" xfId="2214"/>
    <cellStyle name="Calculation 10 8_GCSEs" xfId="6753"/>
    <cellStyle name="Calculation 10 9" xfId="100"/>
    <cellStyle name="Calculation 10 9 2" xfId="101"/>
    <cellStyle name="Calculation 10 9 2 2" xfId="2085"/>
    <cellStyle name="Calculation 10 9 2 3" xfId="2215"/>
    <cellStyle name="Calculation 10 9 2 4" xfId="2216"/>
    <cellStyle name="Calculation 10 9 2 5" xfId="2217"/>
    <cellStyle name="Calculation 10 9 2_GCSEs" xfId="6756"/>
    <cellStyle name="Calculation 10 9 3" xfId="2086"/>
    <cellStyle name="Calculation 10 9 4" xfId="2218"/>
    <cellStyle name="Calculation 10 9 5" xfId="2219"/>
    <cellStyle name="Calculation 10 9 6" xfId="2220"/>
    <cellStyle name="Calculation 10 9_GCSEs" xfId="6755"/>
    <cellStyle name="Calculation 10_GCSEs" xfId="6737"/>
    <cellStyle name="Calculation 11" xfId="102"/>
    <cellStyle name="Calculation 11 10" xfId="103"/>
    <cellStyle name="Calculation 11 10 2" xfId="2083"/>
    <cellStyle name="Calculation 11 10 3" xfId="2221"/>
    <cellStyle name="Calculation 11 10 4" xfId="2222"/>
    <cellStyle name="Calculation 11 10 5" xfId="2223"/>
    <cellStyle name="Calculation 11 10_GCSEs" xfId="6758"/>
    <cellStyle name="Calculation 11 11" xfId="2084"/>
    <cellStyle name="Calculation 11 11 2" xfId="2224"/>
    <cellStyle name="Calculation 11 11 3" xfId="2225"/>
    <cellStyle name="Calculation 11 11 4" xfId="2226"/>
    <cellStyle name="Calculation 11 11 5" xfId="2227"/>
    <cellStyle name="Calculation 11 11_GCSEs" xfId="6759"/>
    <cellStyle name="Calculation 11 12" xfId="2228"/>
    <cellStyle name="Calculation 11 13" xfId="2229"/>
    <cellStyle name="Calculation 11 14" xfId="2230"/>
    <cellStyle name="Calculation 11 15" xfId="2231"/>
    <cellStyle name="Calculation 11 2" xfId="104"/>
    <cellStyle name="Calculation 11 2 2" xfId="105"/>
    <cellStyle name="Calculation 11 2 2 2" xfId="2081"/>
    <cellStyle name="Calculation 11 2 2 3" xfId="2232"/>
    <cellStyle name="Calculation 11 2 2 4" xfId="2233"/>
    <cellStyle name="Calculation 11 2 2 5" xfId="2234"/>
    <cellStyle name="Calculation 11 2 2_GCSEs" xfId="6761"/>
    <cellStyle name="Calculation 11 2 3" xfId="2082"/>
    <cellStyle name="Calculation 11 2 4" xfId="2235"/>
    <cellStyle name="Calculation 11 2 5" xfId="2236"/>
    <cellStyle name="Calculation 11 2 6" xfId="2237"/>
    <cellStyle name="Calculation 11 2_GCSEs" xfId="6760"/>
    <cellStyle name="Calculation 11 3" xfId="106"/>
    <cellStyle name="Calculation 11 3 2" xfId="107"/>
    <cellStyle name="Calculation 11 3 2 2" xfId="2079"/>
    <cellStyle name="Calculation 11 3 2 3" xfId="2238"/>
    <cellStyle name="Calculation 11 3 2 4" xfId="2239"/>
    <cellStyle name="Calculation 11 3 2 5" xfId="2240"/>
    <cellStyle name="Calculation 11 3 2_GCSEs" xfId="6763"/>
    <cellStyle name="Calculation 11 3 3" xfId="2080"/>
    <cellStyle name="Calculation 11 3 4" xfId="2241"/>
    <cellStyle name="Calculation 11 3 5" xfId="2242"/>
    <cellStyle name="Calculation 11 3 6" xfId="2243"/>
    <cellStyle name="Calculation 11 3_GCSEs" xfId="6762"/>
    <cellStyle name="Calculation 11 4" xfId="108"/>
    <cellStyle name="Calculation 11 4 2" xfId="109"/>
    <cellStyle name="Calculation 11 4 2 2" xfId="2077"/>
    <cellStyle name="Calculation 11 4 2 3" xfId="2244"/>
    <cellStyle name="Calculation 11 4 2 4" xfId="2245"/>
    <cellStyle name="Calculation 11 4 2 5" xfId="2246"/>
    <cellStyle name="Calculation 11 4 2_GCSEs" xfId="6765"/>
    <cellStyle name="Calculation 11 4 3" xfId="2078"/>
    <cellStyle name="Calculation 11 4 4" xfId="2247"/>
    <cellStyle name="Calculation 11 4 5" xfId="2248"/>
    <cellStyle name="Calculation 11 4 6" xfId="2249"/>
    <cellStyle name="Calculation 11 4_GCSEs" xfId="6764"/>
    <cellStyle name="Calculation 11 5" xfId="110"/>
    <cellStyle name="Calculation 11 5 2" xfId="111"/>
    <cellStyle name="Calculation 11 5 2 2" xfId="2075"/>
    <cellStyle name="Calculation 11 5 2 3" xfId="2250"/>
    <cellStyle name="Calculation 11 5 2 4" xfId="2251"/>
    <cellStyle name="Calculation 11 5 2 5" xfId="2252"/>
    <cellStyle name="Calculation 11 5 2_GCSEs" xfId="6767"/>
    <cellStyle name="Calculation 11 5 3" xfId="2076"/>
    <cellStyle name="Calculation 11 5 4" xfId="2253"/>
    <cellStyle name="Calculation 11 5 5" xfId="2254"/>
    <cellStyle name="Calculation 11 5 6" xfId="2255"/>
    <cellStyle name="Calculation 11 5_GCSEs" xfId="6766"/>
    <cellStyle name="Calculation 11 6" xfId="112"/>
    <cellStyle name="Calculation 11 6 2" xfId="113"/>
    <cellStyle name="Calculation 11 6 2 2" xfId="2073"/>
    <cellStyle name="Calculation 11 6 2 3" xfId="2256"/>
    <cellStyle name="Calculation 11 6 2 4" xfId="2257"/>
    <cellStyle name="Calculation 11 6 2 5" xfId="2258"/>
    <cellStyle name="Calculation 11 6 2_GCSEs" xfId="6769"/>
    <cellStyle name="Calculation 11 6 3" xfId="2074"/>
    <cellStyle name="Calculation 11 6 4" xfId="2259"/>
    <cellStyle name="Calculation 11 6 5" xfId="2260"/>
    <cellStyle name="Calculation 11 6 6" xfId="2261"/>
    <cellStyle name="Calculation 11 6_GCSEs" xfId="6768"/>
    <cellStyle name="Calculation 11 7" xfId="114"/>
    <cellStyle name="Calculation 11 7 2" xfId="115"/>
    <cellStyle name="Calculation 11 7 2 2" xfId="2071"/>
    <cellStyle name="Calculation 11 7 2 3" xfId="2262"/>
    <cellStyle name="Calculation 11 7 2 4" xfId="2263"/>
    <cellStyle name="Calculation 11 7 2 5" xfId="2264"/>
    <cellStyle name="Calculation 11 7 2_GCSEs" xfId="6771"/>
    <cellStyle name="Calculation 11 7 3" xfId="2072"/>
    <cellStyle name="Calculation 11 7 4" xfId="2265"/>
    <cellStyle name="Calculation 11 7 5" xfId="2266"/>
    <cellStyle name="Calculation 11 7 6" xfId="2267"/>
    <cellStyle name="Calculation 11 7_GCSEs" xfId="6770"/>
    <cellStyle name="Calculation 11 8" xfId="116"/>
    <cellStyle name="Calculation 11 8 2" xfId="117"/>
    <cellStyle name="Calculation 11 8 2 2" xfId="2069"/>
    <cellStyle name="Calculation 11 8 2 3" xfId="2268"/>
    <cellStyle name="Calculation 11 8 2 4" xfId="2269"/>
    <cellStyle name="Calculation 11 8 2 5" xfId="2270"/>
    <cellStyle name="Calculation 11 8 2_GCSEs" xfId="6773"/>
    <cellStyle name="Calculation 11 8 3" xfId="2070"/>
    <cellStyle name="Calculation 11 8 4" xfId="2271"/>
    <cellStyle name="Calculation 11 8 5" xfId="2272"/>
    <cellStyle name="Calculation 11 8 6" xfId="2273"/>
    <cellStyle name="Calculation 11 8_GCSEs" xfId="6772"/>
    <cellStyle name="Calculation 11 9" xfId="118"/>
    <cellStyle name="Calculation 11 9 2" xfId="2068"/>
    <cellStyle name="Calculation 11 9 3" xfId="2274"/>
    <cellStyle name="Calculation 11 9 4" xfId="2275"/>
    <cellStyle name="Calculation 11 9 5" xfId="2276"/>
    <cellStyle name="Calculation 11 9_GCSEs" xfId="6774"/>
    <cellStyle name="Calculation 11_GCSEs" xfId="6757"/>
    <cellStyle name="Calculation 12" xfId="119"/>
    <cellStyle name="Calculation 12 2" xfId="120"/>
    <cellStyle name="Calculation 12 2 2" xfId="2066"/>
    <cellStyle name="Calculation 12 2 3" xfId="2277"/>
    <cellStyle name="Calculation 12 2 4" xfId="2278"/>
    <cellStyle name="Calculation 12 2 5" xfId="2279"/>
    <cellStyle name="Calculation 12 2_GCSEs" xfId="6776"/>
    <cellStyle name="Calculation 12 3" xfId="2067"/>
    <cellStyle name="Calculation 12 4" xfId="2280"/>
    <cellStyle name="Calculation 12 5" xfId="2281"/>
    <cellStyle name="Calculation 12 6" xfId="2282"/>
    <cellStyle name="Calculation 12_GCSEs" xfId="6775"/>
    <cellStyle name="Calculation 13" xfId="2109"/>
    <cellStyle name="Calculation 14" xfId="55"/>
    <cellStyle name="Calculation 15" xfId="6455"/>
    <cellStyle name="Calculation 2" xfId="121"/>
    <cellStyle name="Calculation 2 10" xfId="122"/>
    <cellStyle name="Calculation 2 10 2" xfId="2064"/>
    <cellStyle name="Calculation 2 10 3" xfId="2283"/>
    <cellStyle name="Calculation 2 10 4" xfId="2284"/>
    <cellStyle name="Calculation 2 10 5" xfId="2285"/>
    <cellStyle name="Calculation 2 10_GCSEs" xfId="6777"/>
    <cellStyle name="Calculation 2 11" xfId="123"/>
    <cellStyle name="Calculation 2 11 2" xfId="2063"/>
    <cellStyle name="Calculation 2 11 3" xfId="2286"/>
    <cellStyle name="Calculation 2 11 4" xfId="2287"/>
    <cellStyle name="Calculation 2 11 5" xfId="2288"/>
    <cellStyle name="Calculation 2 11_GCSEs" xfId="6778"/>
    <cellStyle name="Calculation 2 12" xfId="2065"/>
    <cellStyle name="Calculation 2 12 2" xfId="2289"/>
    <cellStyle name="Calculation 2 12 3" xfId="2290"/>
    <cellStyle name="Calculation 2 12 4" xfId="2291"/>
    <cellStyle name="Calculation 2 12 5" xfId="2292"/>
    <cellStyle name="Calculation 2 12_GCSEs" xfId="6779"/>
    <cellStyle name="Calculation 2 13" xfId="2293"/>
    <cellStyle name="Calculation 2 14" xfId="2294"/>
    <cellStyle name="Calculation 2 15" xfId="2295"/>
    <cellStyle name="Calculation 2 16" xfId="2296"/>
    <cellStyle name="Calculation 2 17" xfId="5964"/>
    <cellStyle name="Calculation 2 18" xfId="6535"/>
    <cellStyle name="Calculation 2 19" xfId="7753"/>
    <cellStyle name="Calculation 2 2" xfId="124"/>
    <cellStyle name="Calculation 2 2 10" xfId="9901"/>
    <cellStyle name="Calculation 2 2 2" xfId="125"/>
    <cellStyle name="Calculation 2 2 2 2" xfId="2061"/>
    <cellStyle name="Calculation 2 2 2 3" xfId="2297"/>
    <cellStyle name="Calculation 2 2 2 4" xfId="2298"/>
    <cellStyle name="Calculation 2 2 2 5" xfId="2299"/>
    <cellStyle name="Calculation 2 2 2_GCSEs" xfId="6781"/>
    <cellStyle name="Calculation 2 2 3" xfId="2062"/>
    <cellStyle name="Calculation 2 2 4" xfId="2300"/>
    <cellStyle name="Calculation 2 2 5" xfId="2301"/>
    <cellStyle name="Calculation 2 2 6" xfId="2302"/>
    <cellStyle name="Calculation 2 2 7" xfId="5965"/>
    <cellStyle name="Calculation 2 2 8" xfId="8979"/>
    <cellStyle name="Calculation 2 2 9" xfId="9574"/>
    <cellStyle name="Calculation 2 2_GCSEs" xfId="6780"/>
    <cellStyle name="Calculation 2 20" xfId="8978"/>
    <cellStyle name="Calculation 2 21" xfId="9573"/>
    <cellStyle name="Calculation 2 22" xfId="9902"/>
    <cellStyle name="Calculation 2 23" xfId="8960"/>
    <cellStyle name="Calculation 2 24" xfId="10380"/>
    <cellStyle name="Calculation 2 3" xfId="126"/>
    <cellStyle name="Calculation 2 3 10" xfId="9900"/>
    <cellStyle name="Calculation 2 3 2" xfId="127"/>
    <cellStyle name="Calculation 2 3 2 2" xfId="2059"/>
    <cellStyle name="Calculation 2 3 2 3" xfId="2303"/>
    <cellStyle name="Calculation 2 3 2 4" xfId="2304"/>
    <cellStyle name="Calculation 2 3 2 5" xfId="2305"/>
    <cellStyle name="Calculation 2 3 2_GCSEs" xfId="6783"/>
    <cellStyle name="Calculation 2 3 3" xfId="2060"/>
    <cellStyle name="Calculation 2 3 4" xfId="2306"/>
    <cellStyle name="Calculation 2 3 5" xfId="2307"/>
    <cellStyle name="Calculation 2 3 6" xfId="2308"/>
    <cellStyle name="Calculation 2 3 7" xfId="5966"/>
    <cellStyle name="Calculation 2 3 8" xfId="8980"/>
    <cellStyle name="Calculation 2 3 9" xfId="9575"/>
    <cellStyle name="Calculation 2 3_GCSEs" xfId="6782"/>
    <cellStyle name="Calculation 2 4" xfId="128"/>
    <cellStyle name="Calculation 2 4 2" xfId="129"/>
    <cellStyle name="Calculation 2 4 2 2" xfId="2057"/>
    <cellStyle name="Calculation 2 4 2 3" xfId="2309"/>
    <cellStyle name="Calculation 2 4 2 4" xfId="2310"/>
    <cellStyle name="Calculation 2 4 2 5" xfId="2311"/>
    <cellStyle name="Calculation 2 4 2_GCSEs" xfId="6785"/>
    <cellStyle name="Calculation 2 4 3" xfId="2058"/>
    <cellStyle name="Calculation 2 4 4" xfId="2312"/>
    <cellStyle name="Calculation 2 4 5" xfId="2313"/>
    <cellStyle name="Calculation 2 4 6" xfId="2314"/>
    <cellStyle name="Calculation 2 4_GCSEs" xfId="6784"/>
    <cellStyle name="Calculation 2 5" xfId="130"/>
    <cellStyle name="Calculation 2 5 2" xfId="131"/>
    <cellStyle name="Calculation 2 5 2 2" xfId="2055"/>
    <cellStyle name="Calculation 2 5 2 3" xfId="2315"/>
    <cellStyle name="Calculation 2 5 2 4" xfId="2316"/>
    <cellStyle name="Calculation 2 5 2 5" xfId="2317"/>
    <cellStyle name="Calculation 2 5 2_GCSEs" xfId="6787"/>
    <cellStyle name="Calculation 2 5 3" xfId="2056"/>
    <cellStyle name="Calculation 2 5 4" xfId="2318"/>
    <cellStyle name="Calculation 2 5 5" xfId="2319"/>
    <cellStyle name="Calculation 2 5 6" xfId="2320"/>
    <cellStyle name="Calculation 2 5_GCSEs" xfId="6786"/>
    <cellStyle name="Calculation 2 6" xfId="132"/>
    <cellStyle name="Calculation 2 6 2" xfId="133"/>
    <cellStyle name="Calculation 2 6 2 2" xfId="2053"/>
    <cellStyle name="Calculation 2 6 2 3" xfId="2321"/>
    <cellStyle name="Calculation 2 6 2 4" xfId="2322"/>
    <cellStyle name="Calculation 2 6 2 5" xfId="2323"/>
    <cellStyle name="Calculation 2 6 2_GCSEs" xfId="6789"/>
    <cellStyle name="Calculation 2 6 3" xfId="2054"/>
    <cellStyle name="Calculation 2 6 4" xfId="2324"/>
    <cellStyle name="Calculation 2 6 5" xfId="2325"/>
    <cellStyle name="Calculation 2 6 6" xfId="2326"/>
    <cellStyle name="Calculation 2 6_GCSEs" xfId="6788"/>
    <cellStyle name="Calculation 2 7" xfId="134"/>
    <cellStyle name="Calculation 2 7 2" xfId="135"/>
    <cellStyle name="Calculation 2 7 2 2" xfId="2051"/>
    <cellStyle name="Calculation 2 7 2 3" xfId="2327"/>
    <cellStyle name="Calculation 2 7 2 4" xfId="2328"/>
    <cellStyle name="Calculation 2 7 2 5" xfId="2329"/>
    <cellStyle name="Calculation 2 7 2_GCSEs" xfId="6791"/>
    <cellStyle name="Calculation 2 7 3" xfId="2052"/>
    <cellStyle name="Calculation 2 7 4" xfId="2330"/>
    <cellStyle name="Calculation 2 7 5" xfId="2331"/>
    <cellStyle name="Calculation 2 7 6" xfId="2332"/>
    <cellStyle name="Calculation 2 7_GCSEs" xfId="6790"/>
    <cellStyle name="Calculation 2 8" xfId="136"/>
    <cellStyle name="Calculation 2 8 2" xfId="137"/>
    <cellStyle name="Calculation 2 8 2 2" xfId="2049"/>
    <cellStyle name="Calculation 2 8 2 3" xfId="2333"/>
    <cellStyle name="Calculation 2 8 2 4" xfId="2334"/>
    <cellStyle name="Calculation 2 8 2 5" xfId="2335"/>
    <cellStyle name="Calculation 2 8 2_GCSEs" xfId="6793"/>
    <cellStyle name="Calculation 2 8 3" xfId="2050"/>
    <cellStyle name="Calculation 2 8 4" xfId="2336"/>
    <cellStyle name="Calculation 2 8 5" xfId="2337"/>
    <cellStyle name="Calculation 2 8 6" xfId="2338"/>
    <cellStyle name="Calculation 2 8_GCSEs" xfId="6792"/>
    <cellStyle name="Calculation 2 9" xfId="138"/>
    <cellStyle name="Calculation 2 9 2" xfId="139"/>
    <cellStyle name="Calculation 2 9 2 2" xfId="2047"/>
    <cellStyle name="Calculation 2 9 2 3" xfId="2339"/>
    <cellStyle name="Calculation 2 9 2 4" xfId="2340"/>
    <cellStyle name="Calculation 2 9 2 5" xfId="2341"/>
    <cellStyle name="Calculation 2 9 2_GCSEs" xfId="6795"/>
    <cellStyle name="Calculation 2 9 3" xfId="2048"/>
    <cellStyle name="Calculation 2 9 4" xfId="2342"/>
    <cellStyle name="Calculation 2 9 5" xfId="2343"/>
    <cellStyle name="Calculation 2 9 6" xfId="2344"/>
    <cellStyle name="Calculation 2 9_GCSEs" xfId="6794"/>
    <cellStyle name="Calculation 2_Analysis File Template" xfId="5967"/>
    <cellStyle name="Calculation 3" xfId="140"/>
    <cellStyle name="Calculation 3 10" xfId="141"/>
    <cellStyle name="Calculation 3 10 2" xfId="2045"/>
    <cellStyle name="Calculation 3 10 3" xfId="2345"/>
    <cellStyle name="Calculation 3 10 4" xfId="2346"/>
    <cellStyle name="Calculation 3 10 5" xfId="2347"/>
    <cellStyle name="Calculation 3 10_GCSEs" xfId="6797"/>
    <cellStyle name="Calculation 3 11" xfId="142"/>
    <cellStyle name="Calculation 3 11 2" xfId="2044"/>
    <cellStyle name="Calculation 3 11 3" xfId="2348"/>
    <cellStyle name="Calculation 3 11 4" xfId="2349"/>
    <cellStyle name="Calculation 3 11 5" xfId="2350"/>
    <cellStyle name="Calculation 3 11_GCSEs" xfId="6798"/>
    <cellStyle name="Calculation 3 12" xfId="2046"/>
    <cellStyle name="Calculation 3 12 2" xfId="2351"/>
    <cellStyle name="Calculation 3 12 3" xfId="2352"/>
    <cellStyle name="Calculation 3 12 4" xfId="2353"/>
    <cellStyle name="Calculation 3 12 5" xfId="2354"/>
    <cellStyle name="Calculation 3 12_GCSEs" xfId="6799"/>
    <cellStyle name="Calculation 3 13" xfId="2355"/>
    <cellStyle name="Calculation 3 14" xfId="2356"/>
    <cellStyle name="Calculation 3 15" xfId="2357"/>
    <cellStyle name="Calculation 3 16" xfId="2358"/>
    <cellStyle name="Calculation 3 17" xfId="5968"/>
    <cellStyle name="Calculation 3 18" xfId="6536"/>
    <cellStyle name="Calculation 3 19" xfId="7754"/>
    <cellStyle name="Calculation 3 2" xfId="143"/>
    <cellStyle name="Calculation 3 2 2" xfId="144"/>
    <cellStyle name="Calculation 3 2 2 2" xfId="2042"/>
    <cellStyle name="Calculation 3 2 2 3" xfId="2359"/>
    <cellStyle name="Calculation 3 2 2 4" xfId="2360"/>
    <cellStyle name="Calculation 3 2 2 5" xfId="2361"/>
    <cellStyle name="Calculation 3 2 2_GCSEs" xfId="6801"/>
    <cellStyle name="Calculation 3 2 3" xfId="2043"/>
    <cellStyle name="Calculation 3 2 4" xfId="2362"/>
    <cellStyle name="Calculation 3 2 5" xfId="2363"/>
    <cellStyle name="Calculation 3 2 6" xfId="2364"/>
    <cellStyle name="Calculation 3 2_GCSEs" xfId="6800"/>
    <cellStyle name="Calculation 3 20" xfId="8981"/>
    <cellStyle name="Calculation 3 21" xfId="9576"/>
    <cellStyle name="Calculation 3 22" xfId="9899"/>
    <cellStyle name="Calculation 3 3" xfId="145"/>
    <cellStyle name="Calculation 3 3 2" xfId="146"/>
    <cellStyle name="Calculation 3 3 2 2" xfId="2040"/>
    <cellStyle name="Calculation 3 3 2 3" xfId="2365"/>
    <cellStyle name="Calculation 3 3 2 4" xfId="2366"/>
    <cellStyle name="Calculation 3 3 2 5" xfId="2367"/>
    <cellStyle name="Calculation 3 3 2_GCSEs" xfId="6803"/>
    <cellStyle name="Calculation 3 3 3" xfId="2041"/>
    <cellStyle name="Calculation 3 3 4" xfId="2368"/>
    <cellStyle name="Calculation 3 3 5" xfId="2369"/>
    <cellStyle name="Calculation 3 3 6" xfId="2370"/>
    <cellStyle name="Calculation 3 3_GCSEs" xfId="6802"/>
    <cellStyle name="Calculation 3 4" xfId="147"/>
    <cellStyle name="Calculation 3 4 2" xfId="148"/>
    <cellStyle name="Calculation 3 4 2 2" xfId="2038"/>
    <cellStyle name="Calculation 3 4 2 3" xfId="2371"/>
    <cellStyle name="Calculation 3 4 2 4" xfId="2372"/>
    <cellStyle name="Calculation 3 4 2 5" xfId="2373"/>
    <cellStyle name="Calculation 3 4 2_GCSEs" xfId="6805"/>
    <cellStyle name="Calculation 3 4 3" xfId="2039"/>
    <cellStyle name="Calculation 3 4 4" xfId="2374"/>
    <cellStyle name="Calculation 3 4 5" xfId="2375"/>
    <cellStyle name="Calculation 3 4 6" xfId="2376"/>
    <cellStyle name="Calculation 3 4_GCSEs" xfId="6804"/>
    <cellStyle name="Calculation 3 5" xfId="149"/>
    <cellStyle name="Calculation 3 5 2" xfId="150"/>
    <cellStyle name="Calculation 3 5 2 2" xfId="2036"/>
    <cellStyle name="Calculation 3 5 2 3" xfId="2377"/>
    <cellStyle name="Calculation 3 5 2 4" xfId="2378"/>
    <cellStyle name="Calculation 3 5 2 5" xfId="2379"/>
    <cellStyle name="Calculation 3 5 2_GCSEs" xfId="6807"/>
    <cellStyle name="Calculation 3 5 3" xfId="2037"/>
    <cellStyle name="Calculation 3 5 4" xfId="2380"/>
    <cellStyle name="Calculation 3 5 5" xfId="2381"/>
    <cellStyle name="Calculation 3 5 6" xfId="2382"/>
    <cellStyle name="Calculation 3 5_GCSEs" xfId="6806"/>
    <cellStyle name="Calculation 3 6" xfId="151"/>
    <cellStyle name="Calculation 3 6 2" xfId="152"/>
    <cellStyle name="Calculation 3 6 2 2" xfId="2034"/>
    <cellStyle name="Calculation 3 6 2 3" xfId="2383"/>
    <cellStyle name="Calculation 3 6 2 4" xfId="2384"/>
    <cellStyle name="Calculation 3 6 2 5" xfId="2385"/>
    <cellStyle name="Calculation 3 6 2_GCSEs" xfId="6809"/>
    <cellStyle name="Calculation 3 6 3" xfId="2035"/>
    <cellStyle name="Calculation 3 6 4" xfId="2386"/>
    <cellStyle name="Calculation 3 6 5" xfId="2387"/>
    <cellStyle name="Calculation 3 6 6" xfId="2388"/>
    <cellStyle name="Calculation 3 6_GCSEs" xfId="6808"/>
    <cellStyle name="Calculation 3 7" xfId="153"/>
    <cellStyle name="Calculation 3 7 2" xfId="154"/>
    <cellStyle name="Calculation 3 7 2 2" xfId="2032"/>
    <cellStyle name="Calculation 3 7 2 3" xfId="2389"/>
    <cellStyle name="Calculation 3 7 2 4" xfId="2390"/>
    <cellStyle name="Calculation 3 7 2 5" xfId="2391"/>
    <cellStyle name="Calculation 3 7 2_GCSEs" xfId="6811"/>
    <cellStyle name="Calculation 3 7 3" xfId="2033"/>
    <cellStyle name="Calculation 3 7 4" xfId="2392"/>
    <cellStyle name="Calculation 3 7 5" xfId="2393"/>
    <cellStyle name="Calculation 3 7 6" xfId="2394"/>
    <cellStyle name="Calculation 3 7_GCSEs" xfId="6810"/>
    <cellStyle name="Calculation 3 8" xfId="155"/>
    <cellStyle name="Calculation 3 8 2" xfId="156"/>
    <cellStyle name="Calculation 3 8 2 2" xfId="2030"/>
    <cellStyle name="Calculation 3 8 2 3" xfId="2395"/>
    <cellStyle name="Calculation 3 8 2 4" xfId="2396"/>
    <cellStyle name="Calculation 3 8 2 5" xfId="2397"/>
    <cellStyle name="Calculation 3 8 2_GCSEs" xfId="6813"/>
    <cellStyle name="Calculation 3 8 3" xfId="2031"/>
    <cellStyle name="Calculation 3 8 4" xfId="2398"/>
    <cellStyle name="Calculation 3 8 5" xfId="2399"/>
    <cellStyle name="Calculation 3 8 6" xfId="2400"/>
    <cellStyle name="Calculation 3 8_GCSEs" xfId="6812"/>
    <cellStyle name="Calculation 3 9" xfId="157"/>
    <cellStyle name="Calculation 3 9 2" xfId="158"/>
    <cellStyle name="Calculation 3 9 2 2" xfId="2028"/>
    <cellStyle name="Calculation 3 9 2 3" xfId="2401"/>
    <cellStyle name="Calculation 3 9 2 4" xfId="2402"/>
    <cellStyle name="Calculation 3 9 2 5" xfId="2403"/>
    <cellStyle name="Calculation 3 9 2_GCSEs" xfId="6815"/>
    <cellStyle name="Calculation 3 9 3" xfId="2029"/>
    <cellStyle name="Calculation 3 9 4" xfId="2404"/>
    <cellStyle name="Calculation 3 9 5" xfId="2405"/>
    <cellStyle name="Calculation 3 9 6" xfId="2406"/>
    <cellStyle name="Calculation 3 9_GCSEs" xfId="6814"/>
    <cellStyle name="Calculation 3_GCSEs" xfId="6796"/>
    <cellStyle name="Calculation 4" xfId="159"/>
    <cellStyle name="Calculation 4 10" xfId="160"/>
    <cellStyle name="Calculation 4 10 2" xfId="2026"/>
    <cellStyle name="Calculation 4 10 3" xfId="2407"/>
    <cellStyle name="Calculation 4 10 4" xfId="2408"/>
    <cellStyle name="Calculation 4 10 5" xfId="2409"/>
    <cellStyle name="Calculation 4 10_GCSEs" xfId="6817"/>
    <cellStyle name="Calculation 4 11" xfId="161"/>
    <cellStyle name="Calculation 4 11 2" xfId="2025"/>
    <cellStyle name="Calculation 4 11 3" xfId="2410"/>
    <cellStyle name="Calculation 4 11 4" xfId="2411"/>
    <cellStyle name="Calculation 4 11 5" xfId="2412"/>
    <cellStyle name="Calculation 4 11_GCSEs" xfId="6818"/>
    <cellStyle name="Calculation 4 12" xfId="2027"/>
    <cellStyle name="Calculation 4 12 2" xfId="2413"/>
    <cellStyle name="Calculation 4 12 3" xfId="2414"/>
    <cellStyle name="Calculation 4 12 4" xfId="2415"/>
    <cellStyle name="Calculation 4 12 5" xfId="2416"/>
    <cellStyle name="Calculation 4 12_GCSEs" xfId="6819"/>
    <cellStyle name="Calculation 4 13" xfId="2417"/>
    <cellStyle name="Calculation 4 14" xfId="2418"/>
    <cellStyle name="Calculation 4 15" xfId="2419"/>
    <cellStyle name="Calculation 4 16" xfId="2420"/>
    <cellStyle name="Calculation 4 17" xfId="5969"/>
    <cellStyle name="Calculation 4 18" xfId="8982"/>
    <cellStyle name="Calculation 4 19" xfId="9577"/>
    <cellStyle name="Calculation 4 2" xfId="162"/>
    <cellStyle name="Calculation 4 2 2" xfId="163"/>
    <cellStyle name="Calculation 4 2 2 2" xfId="2023"/>
    <cellStyle name="Calculation 4 2 2 3" xfId="2421"/>
    <cellStyle name="Calculation 4 2 2 4" xfId="2422"/>
    <cellStyle name="Calculation 4 2 2 5" xfId="2423"/>
    <cellStyle name="Calculation 4 2 2_GCSEs" xfId="6821"/>
    <cellStyle name="Calculation 4 2 3" xfId="2024"/>
    <cellStyle name="Calculation 4 2 4" xfId="2424"/>
    <cellStyle name="Calculation 4 2 5" xfId="2425"/>
    <cellStyle name="Calculation 4 2 6" xfId="2426"/>
    <cellStyle name="Calculation 4 2_GCSEs" xfId="6820"/>
    <cellStyle name="Calculation 4 20" xfId="9898"/>
    <cellStyle name="Calculation 4 3" xfId="164"/>
    <cellStyle name="Calculation 4 3 2" xfId="165"/>
    <cellStyle name="Calculation 4 3 2 2" xfId="2021"/>
    <cellStyle name="Calculation 4 3 2 3" xfId="2427"/>
    <cellStyle name="Calculation 4 3 2 4" xfId="2428"/>
    <cellStyle name="Calculation 4 3 2 5" xfId="2429"/>
    <cellStyle name="Calculation 4 3 2_GCSEs" xfId="6823"/>
    <cellStyle name="Calculation 4 3 3" xfId="2022"/>
    <cellStyle name="Calculation 4 3 4" xfId="2430"/>
    <cellStyle name="Calculation 4 3 5" xfId="2431"/>
    <cellStyle name="Calculation 4 3 6" xfId="2432"/>
    <cellStyle name="Calculation 4 3_GCSEs" xfId="6822"/>
    <cellStyle name="Calculation 4 4" xfId="166"/>
    <cellStyle name="Calculation 4 4 2" xfId="167"/>
    <cellStyle name="Calculation 4 4 2 2" xfId="2019"/>
    <cellStyle name="Calculation 4 4 2 3" xfId="2433"/>
    <cellStyle name="Calculation 4 4 2 4" xfId="2434"/>
    <cellStyle name="Calculation 4 4 2 5" xfId="2435"/>
    <cellStyle name="Calculation 4 4 2_GCSEs" xfId="6825"/>
    <cellStyle name="Calculation 4 4 3" xfId="2020"/>
    <cellStyle name="Calculation 4 4 4" xfId="2436"/>
    <cellStyle name="Calculation 4 4 5" xfId="2437"/>
    <cellStyle name="Calculation 4 4 6" xfId="2438"/>
    <cellStyle name="Calculation 4 4_GCSEs" xfId="6824"/>
    <cellStyle name="Calculation 4 5" xfId="168"/>
    <cellStyle name="Calculation 4 5 2" xfId="169"/>
    <cellStyle name="Calculation 4 5 2 2" xfId="2017"/>
    <cellStyle name="Calculation 4 5 2 3" xfId="2439"/>
    <cellStyle name="Calculation 4 5 2 4" xfId="2440"/>
    <cellStyle name="Calculation 4 5 2 5" xfId="2441"/>
    <cellStyle name="Calculation 4 5 2_GCSEs" xfId="6827"/>
    <cellStyle name="Calculation 4 5 3" xfId="2018"/>
    <cellStyle name="Calculation 4 5 4" xfId="2442"/>
    <cellStyle name="Calculation 4 5 5" xfId="2443"/>
    <cellStyle name="Calculation 4 5 6" xfId="2444"/>
    <cellStyle name="Calculation 4 5_GCSEs" xfId="6826"/>
    <cellStyle name="Calculation 4 6" xfId="170"/>
    <cellStyle name="Calculation 4 6 2" xfId="171"/>
    <cellStyle name="Calculation 4 6 2 2" xfId="2015"/>
    <cellStyle name="Calculation 4 6 2 3" xfId="2445"/>
    <cellStyle name="Calculation 4 6 2 4" xfId="2446"/>
    <cellStyle name="Calculation 4 6 2 5" xfId="2447"/>
    <cellStyle name="Calculation 4 6 2_GCSEs" xfId="6829"/>
    <cellStyle name="Calculation 4 6 3" xfId="2016"/>
    <cellStyle name="Calculation 4 6 4" xfId="2448"/>
    <cellStyle name="Calculation 4 6 5" xfId="2449"/>
    <cellStyle name="Calculation 4 6 6" xfId="2450"/>
    <cellStyle name="Calculation 4 6_GCSEs" xfId="6828"/>
    <cellStyle name="Calculation 4 7" xfId="172"/>
    <cellStyle name="Calculation 4 7 2" xfId="173"/>
    <cellStyle name="Calculation 4 7 2 2" xfId="2013"/>
    <cellStyle name="Calculation 4 7 2 3" xfId="2451"/>
    <cellStyle name="Calculation 4 7 2 4" xfId="2452"/>
    <cellStyle name="Calculation 4 7 2 5" xfId="2453"/>
    <cellStyle name="Calculation 4 7 2_GCSEs" xfId="6831"/>
    <cellStyle name="Calculation 4 7 3" xfId="2014"/>
    <cellStyle name="Calculation 4 7 4" xfId="2454"/>
    <cellStyle name="Calculation 4 7 5" xfId="2455"/>
    <cellStyle name="Calculation 4 7 6" xfId="2456"/>
    <cellStyle name="Calculation 4 7_GCSEs" xfId="6830"/>
    <cellStyle name="Calculation 4 8" xfId="174"/>
    <cellStyle name="Calculation 4 8 2" xfId="175"/>
    <cellStyle name="Calculation 4 8 2 2" xfId="2011"/>
    <cellStyle name="Calculation 4 8 2 3" xfId="2457"/>
    <cellStyle name="Calculation 4 8 2 4" xfId="2458"/>
    <cellStyle name="Calculation 4 8 2 5" xfId="2459"/>
    <cellStyle name="Calculation 4 8 2_GCSEs" xfId="6833"/>
    <cellStyle name="Calculation 4 8 3" xfId="2012"/>
    <cellStyle name="Calculation 4 8 4" xfId="2460"/>
    <cellStyle name="Calculation 4 8 5" xfId="2461"/>
    <cellStyle name="Calculation 4 8 6" xfId="2462"/>
    <cellStyle name="Calculation 4 8_GCSEs" xfId="6832"/>
    <cellStyle name="Calculation 4 9" xfId="176"/>
    <cellStyle name="Calculation 4 9 2" xfId="177"/>
    <cellStyle name="Calculation 4 9 2 2" xfId="2009"/>
    <cellStyle name="Calculation 4 9 2 3" xfId="2463"/>
    <cellStyle name="Calculation 4 9 2 4" xfId="2464"/>
    <cellStyle name="Calculation 4 9 2 5" xfId="2465"/>
    <cellStyle name="Calculation 4 9 2_GCSEs" xfId="6835"/>
    <cellStyle name="Calculation 4 9 3" xfId="2010"/>
    <cellStyle name="Calculation 4 9 4" xfId="2466"/>
    <cellStyle name="Calculation 4 9 5" xfId="2467"/>
    <cellStyle name="Calculation 4 9 6" xfId="2468"/>
    <cellStyle name="Calculation 4 9_GCSEs" xfId="6834"/>
    <cellStyle name="Calculation 4_GCSEs" xfId="6816"/>
    <cellStyle name="Calculation 5" xfId="178"/>
    <cellStyle name="Calculation 5 10" xfId="179"/>
    <cellStyle name="Calculation 5 10 2" xfId="2007"/>
    <cellStyle name="Calculation 5 10 3" xfId="2469"/>
    <cellStyle name="Calculation 5 10 4" xfId="2470"/>
    <cellStyle name="Calculation 5 10 5" xfId="2471"/>
    <cellStyle name="Calculation 5 10_GCSEs" xfId="6837"/>
    <cellStyle name="Calculation 5 11" xfId="180"/>
    <cellStyle name="Calculation 5 11 2" xfId="2006"/>
    <cellStyle name="Calculation 5 11 3" xfId="2472"/>
    <cellStyle name="Calculation 5 11 4" xfId="2473"/>
    <cellStyle name="Calculation 5 11 5" xfId="2474"/>
    <cellStyle name="Calculation 5 11_GCSEs" xfId="6838"/>
    <cellStyle name="Calculation 5 12" xfId="2008"/>
    <cellStyle name="Calculation 5 12 2" xfId="2475"/>
    <cellStyle name="Calculation 5 12 3" xfId="2476"/>
    <cellStyle name="Calculation 5 12 4" xfId="2477"/>
    <cellStyle name="Calculation 5 12 5" xfId="2478"/>
    <cellStyle name="Calculation 5 12_GCSEs" xfId="6839"/>
    <cellStyle name="Calculation 5 13" xfId="2479"/>
    <cellStyle name="Calculation 5 14" xfId="2480"/>
    <cellStyle name="Calculation 5 15" xfId="2481"/>
    <cellStyle name="Calculation 5 16" xfId="2482"/>
    <cellStyle name="Calculation 5 17" xfId="5970"/>
    <cellStyle name="Calculation 5 2" xfId="181"/>
    <cellStyle name="Calculation 5 2 2" xfId="182"/>
    <cellStyle name="Calculation 5 2 2 2" xfId="2004"/>
    <cellStyle name="Calculation 5 2 2 3" xfId="2483"/>
    <cellStyle name="Calculation 5 2 2 4" xfId="2484"/>
    <cellStyle name="Calculation 5 2 2 5" xfId="2485"/>
    <cellStyle name="Calculation 5 2 2_GCSEs" xfId="6841"/>
    <cellStyle name="Calculation 5 2 3" xfId="2005"/>
    <cellStyle name="Calculation 5 2 4" xfId="2486"/>
    <cellStyle name="Calculation 5 2 5" xfId="2487"/>
    <cellStyle name="Calculation 5 2 6" xfId="2488"/>
    <cellStyle name="Calculation 5 2_GCSEs" xfId="6840"/>
    <cellStyle name="Calculation 5 3" xfId="183"/>
    <cellStyle name="Calculation 5 3 2" xfId="184"/>
    <cellStyle name="Calculation 5 3 2 2" xfId="2002"/>
    <cellStyle name="Calculation 5 3 2 3" xfId="2489"/>
    <cellStyle name="Calculation 5 3 2 4" xfId="2490"/>
    <cellStyle name="Calculation 5 3 2 5" xfId="2491"/>
    <cellStyle name="Calculation 5 3 2_GCSEs" xfId="6843"/>
    <cellStyle name="Calculation 5 3 3" xfId="2003"/>
    <cellStyle name="Calculation 5 3 4" xfId="2492"/>
    <cellStyle name="Calculation 5 3 5" xfId="2493"/>
    <cellStyle name="Calculation 5 3 6" xfId="2494"/>
    <cellStyle name="Calculation 5 3_GCSEs" xfId="6842"/>
    <cellStyle name="Calculation 5 4" xfId="185"/>
    <cellStyle name="Calculation 5 4 2" xfId="186"/>
    <cellStyle name="Calculation 5 4 2 2" xfId="2000"/>
    <cellStyle name="Calculation 5 4 2 3" xfId="2495"/>
    <cellStyle name="Calculation 5 4 2 4" xfId="2496"/>
    <cellStyle name="Calculation 5 4 2 5" xfId="2497"/>
    <cellStyle name="Calculation 5 4 2_GCSEs" xfId="6845"/>
    <cellStyle name="Calculation 5 4 3" xfId="2001"/>
    <cellStyle name="Calculation 5 4 4" xfId="2498"/>
    <cellStyle name="Calculation 5 4 5" xfId="2499"/>
    <cellStyle name="Calculation 5 4 6" xfId="2500"/>
    <cellStyle name="Calculation 5 4_GCSEs" xfId="6844"/>
    <cellStyle name="Calculation 5 5" xfId="187"/>
    <cellStyle name="Calculation 5 5 2" xfId="188"/>
    <cellStyle name="Calculation 5 5 2 2" xfId="1998"/>
    <cellStyle name="Calculation 5 5 2 3" xfId="2501"/>
    <cellStyle name="Calculation 5 5 2 4" xfId="2502"/>
    <cellStyle name="Calculation 5 5 2 5" xfId="2503"/>
    <cellStyle name="Calculation 5 5 2_GCSEs" xfId="6847"/>
    <cellStyle name="Calculation 5 5 3" xfId="1999"/>
    <cellStyle name="Calculation 5 5 4" xfId="2504"/>
    <cellStyle name="Calculation 5 5 5" xfId="2505"/>
    <cellStyle name="Calculation 5 5 6" xfId="2506"/>
    <cellStyle name="Calculation 5 5_GCSEs" xfId="6846"/>
    <cellStyle name="Calculation 5 6" xfId="189"/>
    <cellStyle name="Calculation 5 6 2" xfId="190"/>
    <cellStyle name="Calculation 5 6 2 2" xfId="1996"/>
    <cellStyle name="Calculation 5 6 2 3" xfId="2507"/>
    <cellStyle name="Calculation 5 6 2 4" xfId="2508"/>
    <cellStyle name="Calculation 5 6 2 5" xfId="2509"/>
    <cellStyle name="Calculation 5 6 2_GCSEs" xfId="6849"/>
    <cellStyle name="Calculation 5 6 3" xfId="1997"/>
    <cellStyle name="Calculation 5 6 4" xfId="2510"/>
    <cellStyle name="Calculation 5 6 5" xfId="2511"/>
    <cellStyle name="Calculation 5 6 6" xfId="2512"/>
    <cellStyle name="Calculation 5 6_GCSEs" xfId="6848"/>
    <cellStyle name="Calculation 5 7" xfId="191"/>
    <cellStyle name="Calculation 5 7 2" xfId="192"/>
    <cellStyle name="Calculation 5 7 2 2" xfId="1994"/>
    <cellStyle name="Calculation 5 7 2 3" xfId="2513"/>
    <cellStyle name="Calculation 5 7 2 4" xfId="2514"/>
    <cellStyle name="Calculation 5 7 2 5" xfId="2515"/>
    <cellStyle name="Calculation 5 7 2_GCSEs" xfId="6851"/>
    <cellStyle name="Calculation 5 7 3" xfId="1995"/>
    <cellStyle name="Calculation 5 7 4" xfId="2516"/>
    <cellStyle name="Calculation 5 7 5" xfId="2517"/>
    <cellStyle name="Calculation 5 7 6" xfId="2518"/>
    <cellStyle name="Calculation 5 7_GCSEs" xfId="6850"/>
    <cellStyle name="Calculation 5 8" xfId="193"/>
    <cellStyle name="Calculation 5 8 2" xfId="194"/>
    <cellStyle name="Calculation 5 8 2 2" xfId="1992"/>
    <cellStyle name="Calculation 5 8 2 3" xfId="2519"/>
    <cellStyle name="Calculation 5 8 2 4" xfId="2520"/>
    <cellStyle name="Calculation 5 8 2 5" xfId="2521"/>
    <cellStyle name="Calculation 5 8 2_GCSEs" xfId="6853"/>
    <cellStyle name="Calculation 5 8 3" xfId="1993"/>
    <cellStyle name="Calculation 5 8 4" xfId="2522"/>
    <cellStyle name="Calculation 5 8 5" xfId="2523"/>
    <cellStyle name="Calculation 5 8 6" xfId="2524"/>
    <cellStyle name="Calculation 5 8_GCSEs" xfId="6852"/>
    <cellStyle name="Calculation 5 9" xfId="195"/>
    <cellStyle name="Calculation 5 9 2" xfId="196"/>
    <cellStyle name="Calculation 5 9 2 2" xfId="1990"/>
    <cellStyle name="Calculation 5 9 2 3" xfId="2525"/>
    <cellStyle name="Calculation 5 9 2 4" xfId="2526"/>
    <cellStyle name="Calculation 5 9 2 5" xfId="2527"/>
    <cellStyle name="Calculation 5 9 2_GCSEs" xfId="6855"/>
    <cellStyle name="Calculation 5 9 3" xfId="1991"/>
    <cellStyle name="Calculation 5 9 4" xfId="2528"/>
    <cellStyle name="Calculation 5 9 5" xfId="2529"/>
    <cellStyle name="Calculation 5 9 6" xfId="2530"/>
    <cellStyle name="Calculation 5 9_GCSEs" xfId="6854"/>
    <cellStyle name="Calculation 5_GCSEs" xfId="6836"/>
    <cellStyle name="Calculation 6" xfId="197"/>
    <cellStyle name="Calculation 6 10" xfId="198"/>
    <cellStyle name="Calculation 6 10 2" xfId="1988"/>
    <cellStyle name="Calculation 6 10 3" xfId="2531"/>
    <cellStyle name="Calculation 6 10 4" xfId="2532"/>
    <cellStyle name="Calculation 6 10 5" xfId="2533"/>
    <cellStyle name="Calculation 6 10_GCSEs" xfId="6857"/>
    <cellStyle name="Calculation 6 11" xfId="199"/>
    <cellStyle name="Calculation 6 11 2" xfId="1987"/>
    <cellStyle name="Calculation 6 11 3" xfId="2534"/>
    <cellStyle name="Calculation 6 11 4" xfId="2535"/>
    <cellStyle name="Calculation 6 11 5" xfId="2536"/>
    <cellStyle name="Calculation 6 11_GCSEs" xfId="6858"/>
    <cellStyle name="Calculation 6 12" xfId="1989"/>
    <cellStyle name="Calculation 6 12 2" xfId="2537"/>
    <cellStyle name="Calculation 6 12 3" xfId="2538"/>
    <cellStyle name="Calculation 6 12 4" xfId="2539"/>
    <cellStyle name="Calculation 6 12 5" xfId="2540"/>
    <cellStyle name="Calculation 6 12_GCSEs" xfId="6859"/>
    <cellStyle name="Calculation 6 13" xfId="2541"/>
    <cellStyle name="Calculation 6 14" xfId="2542"/>
    <cellStyle name="Calculation 6 15" xfId="2543"/>
    <cellStyle name="Calculation 6 16" xfId="2544"/>
    <cellStyle name="Calculation 6 2" xfId="200"/>
    <cellStyle name="Calculation 6 2 2" xfId="201"/>
    <cellStyle name="Calculation 6 2 2 2" xfId="1985"/>
    <cellStyle name="Calculation 6 2 2 3" xfId="2545"/>
    <cellStyle name="Calculation 6 2 2 4" xfId="2546"/>
    <cellStyle name="Calculation 6 2 2 5" xfId="2547"/>
    <cellStyle name="Calculation 6 2 2_GCSEs" xfId="6861"/>
    <cellStyle name="Calculation 6 2 3" xfId="1986"/>
    <cellStyle name="Calculation 6 2 4" xfId="2548"/>
    <cellStyle name="Calculation 6 2 5" xfId="2549"/>
    <cellStyle name="Calculation 6 2 6" xfId="2550"/>
    <cellStyle name="Calculation 6 2_GCSEs" xfId="6860"/>
    <cellStyle name="Calculation 6 3" xfId="202"/>
    <cellStyle name="Calculation 6 3 2" xfId="203"/>
    <cellStyle name="Calculation 6 3 2 2" xfId="1983"/>
    <cellStyle name="Calculation 6 3 2 3" xfId="2551"/>
    <cellStyle name="Calculation 6 3 2 4" xfId="2552"/>
    <cellStyle name="Calculation 6 3 2 5" xfId="2553"/>
    <cellStyle name="Calculation 6 3 2_GCSEs" xfId="6863"/>
    <cellStyle name="Calculation 6 3 3" xfId="1984"/>
    <cellStyle name="Calculation 6 3 4" xfId="2554"/>
    <cellStyle name="Calculation 6 3 5" xfId="2555"/>
    <cellStyle name="Calculation 6 3 6" xfId="2556"/>
    <cellStyle name="Calculation 6 3_GCSEs" xfId="6862"/>
    <cellStyle name="Calculation 6 4" xfId="204"/>
    <cellStyle name="Calculation 6 4 2" xfId="205"/>
    <cellStyle name="Calculation 6 4 2 2" xfId="1981"/>
    <cellStyle name="Calculation 6 4 2 3" xfId="2557"/>
    <cellStyle name="Calculation 6 4 2 4" xfId="2558"/>
    <cellStyle name="Calculation 6 4 2 5" xfId="2559"/>
    <cellStyle name="Calculation 6 4 2_GCSEs" xfId="6865"/>
    <cellStyle name="Calculation 6 4 3" xfId="1982"/>
    <cellStyle name="Calculation 6 4 4" xfId="2560"/>
    <cellStyle name="Calculation 6 4 5" xfId="2561"/>
    <cellStyle name="Calculation 6 4 6" xfId="2562"/>
    <cellStyle name="Calculation 6 4_GCSEs" xfId="6864"/>
    <cellStyle name="Calculation 6 5" xfId="206"/>
    <cellStyle name="Calculation 6 5 2" xfId="207"/>
    <cellStyle name="Calculation 6 5 2 2" xfId="1979"/>
    <cellStyle name="Calculation 6 5 2 3" xfId="2563"/>
    <cellStyle name="Calculation 6 5 2 4" xfId="2564"/>
    <cellStyle name="Calculation 6 5 2 5" xfId="2565"/>
    <cellStyle name="Calculation 6 5 2_GCSEs" xfId="6867"/>
    <cellStyle name="Calculation 6 5 3" xfId="1980"/>
    <cellStyle name="Calculation 6 5 4" xfId="2566"/>
    <cellStyle name="Calculation 6 5 5" xfId="2567"/>
    <cellStyle name="Calculation 6 5 6" xfId="2568"/>
    <cellStyle name="Calculation 6 5_GCSEs" xfId="6866"/>
    <cellStyle name="Calculation 6 6" xfId="208"/>
    <cellStyle name="Calculation 6 6 2" xfId="209"/>
    <cellStyle name="Calculation 6 6 2 2" xfId="1977"/>
    <cellStyle name="Calculation 6 6 2 3" xfId="2569"/>
    <cellStyle name="Calculation 6 6 2 4" xfId="2570"/>
    <cellStyle name="Calculation 6 6 2 5" xfId="2571"/>
    <cellStyle name="Calculation 6 6 2_GCSEs" xfId="6869"/>
    <cellStyle name="Calculation 6 6 3" xfId="1978"/>
    <cellStyle name="Calculation 6 6 4" xfId="2572"/>
    <cellStyle name="Calculation 6 6 5" xfId="2573"/>
    <cellStyle name="Calculation 6 6 6" xfId="2574"/>
    <cellStyle name="Calculation 6 6_GCSEs" xfId="6868"/>
    <cellStyle name="Calculation 6 7" xfId="210"/>
    <cellStyle name="Calculation 6 7 2" xfId="211"/>
    <cellStyle name="Calculation 6 7 2 2" xfId="1203"/>
    <cellStyle name="Calculation 6 7 2 3" xfId="2575"/>
    <cellStyle name="Calculation 6 7 2 4" xfId="2576"/>
    <cellStyle name="Calculation 6 7 2 5" xfId="2577"/>
    <cellStyle name="Calculation 6 7 2_GCSEs" xfId="6871"/>
    <cellStyle name="Calculation 6 7 3" xfId="1976"/>
    <cellStyle name="Calculation 6 7 4" xfId="2578"/>
    <cellStyle name="Calculation 6 7 5" xfId="2579"/>
    <cellStyle name="Calculation 6 7 6" xfId="2580"/>
    <cellStyle name="Calculation 6 7_GCSEs" xfId="6870"/>
    <cellStyle name="Calculation 6 8" xfId="212"/>
    <cellStyle name="Calculation 6 8 2" xfId="213"/>
    <cellStyle name="Calculation 6 8 2 2" xfId="1202"/>
    <cellStyle name="Calculation 6 8 2 3" xfId="2581"/>
    <cellStyle name="Calculation 6 8 2 4" xfId="2582"/>
    <cellStyle name="Calculation 6 8 2 5" xfId="2583"/>
    <cellStyle name="Calculation 6 8 2_GCSEs" xfId="6873"/>
    <cellStyle name="Calculation 6 8 3" xfId="2158"/>
    <cellStyle name="Calculation 6 8 4" xfId="2584"/>
    <cellStyle name="Calculation 6 8 5" xfId="2585"/>
    <cellStyle name="Calculation 6 8 6" xfId="2586"/>
    <cellStyle name="Calculation 6 8_GCSEs" xfId="6872"/>
    <cellStyle name="Calculation 6 9" xfId="214"/>
    <cellStyle name="Calculation 6 9 2" xfId="215"/>
    <cellStyle name="Calculation 6 9 2 2" xfId="1207"/>
    <cellStyle name="Calculation 6 9 2 3" xfId="2587"/>
    <cellStyle name="Calculation 6 9 2 4" xfId="2588"/>
    <cellStyle name="Calculation 6 9 2 5" xfId="2589"/>
    <cellStyle name="Calculation 6 9 2_GCSEs" xfId="6875"/>
    <cellStyle name="Calculation 6 9 3" xfId="1975"/>
    <cellStyle name="Calculation 6 9 4" xfId="2590"/>
    <cellStyle name="Calculation 6 9 5" xfId="2591"/>
    <cellStyle name="Calculation 6 9 6" xfId="2592"/>
    <cellStyle name="Calculation 6 9_GCSEs" xfId="6874"/>
    <cellStyle name="Calculation 6_GCSEs" xfId="6856"/>
    <cellStyle name="Calculation 7" xfId="216"/>
    <cellStyle name="Calculation 7 10" xfId="217"/>
    <cellStyle name="Calculation 7 10 2" xfId="1966"/>
    <cellStyle name="Calculation 7 10 3" xfId="2593"/>
    <cellStyle name="Calculation 7 10 4" xfId="2594"/>
    <cellStyle name="Calculation 7 10 5" xfId="2595"/>
    <cellStyle name="Calculation 7 10_GCSEs" xfId="6877"/>
    <cellStyle name="Calculation 7 11" xfId="218"/>
    <cellStyle name="Calculation 7 11 2" xfId="1965"/>
    <cellStyle name="Calculation 7 11 3" xfId="2596"/>
    <cellStyle name="Calculation 7 11 4" xfId="2597"/>
    <cellStyle name="Calculation 7 11 5" xfId="2598"/>
    <cellStyle name="Calculation 7 11_GCSEs" xfId="6878"/>
    <cellStyle name="Calculation 7 12" xfId="1201"/>
    <cellStyle name="Calculation 7 12 2" xfId="2599"/>
    <cellStyle name="Calculation 7 12 3" xfId="2600"/>
    <cellStyle name="Calculation 7 12 4" xfId="2601"/>
    <cellStyle name="Calculation 7 12 5" xfId="2602"/>
    <cellStyle name="Calculation 7 12_GCSEs" xfId="6879"/>
    <cellStyle name="Calculation 7 13" xfId="2603"/>
    <cellStyle name="Calculation 7 14" xfId="2604"/>
    <cellStyle name="Calculation 7 15" xfId="2605"/>
    <cellStyle name="Calculation 7 16" xfId="2606"/>
    <cellStyle name="Calculation 7 2" xfId="219"/>
    <cellStyle name="Calculation 7 2 2" xfId="220"/>
    <cellStyle name="Calculation 7 2 2 2" xfId="1963"/>
    <cellStyle name="Calculation 7 2 2 3" xfId="2607"/>
    <cellStyle name="Calculation 7 2 2 4" xfId="2608"/>
    <cellStyle name="Calculation 7 2 2 5" xfId="2609"/>
    <cellStyle name="Calculation 7 2 2_GCSEs" xfId="6881"/>
    <cellStyle name="Calculation 7 2 3" xfId="1964"/>
    <cellStyle name="Calculation 7 2 4" xfId="2610"/>
    <cellStyle name="Calculation 7 2 5" xfId="2611"/>
    <cellStyle name="Calculation 7 2 6" xfId="2612"/>
    <cellStyle name="Calculation 7 2_GCSEs" xfId="6880"/>
    <cellStyle name="Calculation 7 3" xfId="221"/>
    <cellStyle name="Calculation 7 3 2" xfId="222"/>
    <cellStyle name="Calculation 7 3 2 2" xfId="1961"/>
    <cellStyle name="Calculation 7 3 2 3" xfId="2613"/>
    <cellStyle name="Calculation 7 3 2 4" xfId="2614"/>
    <cellStyle name="Calculation 7 3 2 5" xfId="2615"/>
    <cellStyle name="Calculation 7 3 2_GCSEs" xfId="6883"/>
    <cellStyle name="Calculation 7 3 3" xfId="1962"/>
    <cellStyle name="Calculation 7 3 4" xfId="2616"/>
    <cellStyle name="Calculation 7 3 5" xfId="2617"/>
    <cellStyle name="Calculation 7 3 6" xfId="2618"/>
    <cellStyle name="Calculation 7 3_GCSEs" xfId="6882"/>
    <cellStyle name="Calculation 7 4" xfId="223"/>
    <cellStyle name="Calculation 7 4 2" xfId="224"/>
    <cellStyle name="Calculation 7 4 2 2" xfId="1959"/>
    <cellStyle name="Calculation 7 4 2 3" xfId="2619"/>
    <cellStyle name="Calculation 7 4 2 4" xfId="2620"/>
    <cellStyle name="Calculation 7 4 2 5" xfId="2621"/>
    <cellStyle name="Calculation 7 4 2_GCSEs" xfId="6885"/>
    <cellStyle name="Calculation 7 4 3" xfId="1960"/>
    <cellStyle name="Calculation 7 4 4" xfId="2622"/>
    <cellStyle name="Calculation 7 4 5" xfId="2623"/>
    <cellStyle name="Calculation 7 4 6" xfId="2624"/>
    <cellStyle name="Calculation 7 4_GCSEs" xfId="6884"/>
    <cellStyle name="Calculation 7 5" xfId="225"/>
    <cellStyle name="Calculation 7 5 2" xfId="226"/>
    <cellStyle name="Calculation 7 5 2 2" xfId="1957"/>
    <cellStyle name="Calculation 7 5 2 3" xfId="2625"/>
    <cellStyle name="Calculation 7 5 2 4" xfId="2626"/>
    <cellStyle name="Calculation 7 5 2 5" xfId="2627"/>
    <cellStyle name="Calculation 7 5 2_GCSEs" xfId="6887"/>
    <cellStyle name="Calculation 7 5 3" xfId="1958"/>
    <cellStyle name="Calculation 7 5 4" xfId="2628"/>
    <cellStyle name="Calculation 7 5 5" xfId="2629"/>
    <cellStyle name="Calculation 7 5 6" xfId="2630"/>
    <cellStyle name="Calculation 7 5_GCSEs" xfId="6886"/>
    <cellStyle name="Calculation 7 6" xfId="227"/>
    <cellStyle name="Calculation 7 6 2" xfId="228"/>
    <cellStyle name="Calculation 7 6 2 2" xfId="1955"/>
    <cellStyle name="Calculation 7 6 2 3" xfId="2631"/>
    <cellStyle name="Calculation 7 6 2 4" xfId="2632"/>
    <cellStyle name="Calculation 7 6 2 5" xfId="2633"/>
    <cellStyle name="Calculation 7 6 2_GCSEs" xfId="6889"/>
    <cellStyle name="Calculation 7 6 3" xfId="1956"/>
    <cellStyle name="Calculation 7 6 4" xfId="2634"/>
    <cellStyle name="Calculation 7 6 5" xfId="2635"/>
    <cellStyle name="Calculation 7 6 6" xfId="2636"/>
    <cellStyle name="Calculation 7 6_GCSEs" xfId="6888"/>
    <cellStyle name="Calculation 7 7" xfId="229"/>
    <cellStyle name="Calculation 7 7 2" xfId="230"/>
    <cellStyle name="Calculation 7 7 2 2" xfId="1953"/>
    <cellStyle name="Calculation 7 7 2 3" xfId="2637"/>
    <cellStyle name="Calculation 7 7 2 4" xfId="2638"/>
    <cellStyle name="Calculation 7 7 2 5" xfId="2639"/>
    <cellStyle name="Calculation 7 7 2_GCSEs" xfId="6891"/>
    <cellStyle name="Calculation 7 7 3" xfId="1954"/>
    <cellStyle name="Calculation 7 7 4" xfId="2640"/>
    <cellStyle name="Calculation 7 7 5" xfId="2641"/>
    <cellStyle name="Calculation 7 7 6" xfId="2642"/>
    <cellStyle name="Calculation 7 7_GCSEs" xfId="6890"/>
    <cellStyle name="Calculation 7 8" xfId="231"/>
    <cellStyle name="Calculation 7 8 2" xfId="232"/>
    <cellStyle name="Calculation 7 8 2 2" xfId="1951"/>
    <cellStyle name="Calculation 7 8 2 3" xfId="2643"/>
    <cellStyle name="Calculation 7 8 2 4" xfId="2644"/>
    <cellStyle name="Calculation 7 8 2 5" xfId="2645"/>
    <cellStyle name="Calculation 7 8 2_GCSEs" xfId="6893"/>
    <cellStyle name="Calculation 7 8 3" xfId="1952"/>
    <cellStyle name="Calculation 7 8 4" xfId="2646"/>
    <cellStyle name="Calculation 7 8 5" xfId="2647"/>
    <cellStyle name="Calculation 7 8 6" xfId="2648"/>
    <cellStyle name="Calculation 7 8_GCSEs" xfId="6892"/>
    <cellStyle name="Calculation 7 9" xfId="233"/>
    <cellStyle name="Calculation 7 9 2" xfId="234"/>
    <cellStyle name="Calculation 7 9 2 2" xfId="1949"/>
    <cellStyle name="Calculation 7 9 2 3" xfId="2649"/>
    <cellStyle name="Calculation 7 9 2 4" xfId="2650"/>
    <cellStyle name="Calculation 7 9 2 5" xfId="2651"/>
    <cellStyle name="Calculation 7 9 2_GCSEs" xfId="6895"/>
    <cellStyle name="Calculation 7 9 3" xfId="1950"/>
    <cellStyle name="Calculation 7 9 4" xfId="2652"/>
    <cellStyle name="Calculation 7 9 5" xfId="2653"/>
    <cellStyle name="Calculation 7 9 6" xfId="2654"/>
    <cellStyle name="Calculation 7 9_GCSEs" xfId="6894"/>
    <cellStyle name="Calculation 7_GCSEs" xfId="6876"/>
    <cellStyle name="Calculation 8" xfId="235"/>
    <cellStyle name="Calculation 8 10" xfId="236"/>
    <cellStyle name="Calculation 8 10 2" xfId="1947"/>
    <cellStyle name="Calculation 8 10 3" xfId="2655"/>
    <cellStyle name="Calculation 8 10 4" xfId="2656"/>
    <cellStyle name="Calculation 8 10 5" xfId="2657"/>
    <cellStyle name="Calculation 8 10_GCSEs" xfId="6897"/>
    <cellStyle name="Calculation 8 11" xfId="237"/>
    <cellStyle name="Calculation 8 11 2" xfId="1946"/>
    <cellStyle name="Calculation 8 11 3" xfId="2658"/>
    <cellStyle name="Calculation 8 11 4" xfId="2659"/>
    <cellStyle name="Calculation 8 11 5" xfId="2660"/>
    <cellStyle name="Calculation 8 11_GCSEs" xfId="6898"/>
    <cellStyle name="Calculation 8 12" xfId="1948"/>
    <cellStyle name="Calculation 8 12 2" xfId="2661"/>
    <cellStyle name="Calculation 8 12 3" xfId="2662"/>
    <cellStyle name="Calculation 8 12 4" xfId="2663"/>
    <cellStyle name="Calculation 8 12 5" xfId="2664"/>
    <cellStyle name="Calculation 8 12_GCSEs" xfId="6899"/>
    <cellStyle name="Calculation 8 13" xfId="2665"/>
    <cellStyle name="Calculation 8 14" xfId="2666"/>
    <cellStyle name="Calculation 8 15" xfId="2667"/>
    <cellStyle name="Calculation 8 16" xfId="2668"/>
    <cellStyle name="Calculation 8 2" xfId="238"/>
    <cellStyle name="Calculation 8 2 2" xfId="239"/>
    <cellStyle name="Calculation 8 2 2 2" xfId="1944"/>
    <cellStyle name="Calculation 8 2 2 3" xfId="2669"/>
    <cellStyle name="Calculation 8 2 2 4" xfId="2670"/>
    <cellStyle name="Calculation 8 2 2 5" xfId="2671"/>
    <cellStyle name="Calculation 8 2 2_GCSEs" xfId="6901"/>
    <cellStyle name="Calculation 8 2 3" xfId="1945"/>
    <cellStyle name="Calculation 8 2 4" xfId="2672"/>
    <cellStyle name="Calculation 8 2 5" xfId="2673"/>
    <cellStyle name="Calculation 8 2 6" xfId="2674"/>
    <cellStyle name="Calculation 8 2_GCSEs" xfId="6900"/>
    <cellStyle name="Calculation 8 3" xfId="240"/>
    <cellStyle name="Calculation 8 3 2" xfId="241"/>
    <cellStyle name="Calculation 8 3 2 2" xfId="1942"/>
    <cellStyle name="Calculation 8 3 2 3" xfId="2675"/>
    <cellStyle name="Calculation 8 3 2 4" xfId="2676"/>
    <cellStyle name="Calculation 8 3 2 5" xfId="2677"/>
    <cellStyle name="Calculation 8 3 2_GCSEs" xfId="6903"/>
    <cellStyle name="Calculation 8 3 3" xfId="1943"/>
    <cellStyle name="Calculation 8 3 4" xfId="2678"/>
    <cellStyle name="Calculation 8 3 5" xfId="2679"/>
    <cellStyle name="Calculation 8 3 6" xfId="2680"/>
    <cellStyle name="Calculation 8 3_GCSEs" xfId="6902"/>
    <cellStyle name="Calculation 8 4" xfId="242"/>
    <cellStyle name="Calculation 8 4 2" xfId="243"/>
    <cellStyle name="Calculation 8 4 2 2" xfId="1940"/>
    <cellStyle name="Calculation 8 4 2 3" xfId="2681"/>
    <cellStyle name="Calculation 8 4 2 4" xfId="2682"/>
    <cellStyle name="Calculation 8 4 2 5" xfId="2683"/>
    <cellStyle name="Calculation 8 4 2_GCSEs" xfId="6905"/>
    <cellStyle name="Calculation 8 4 3" xfId="1941"/>
    <cellStyle name="Calculation 8 4 4" xfId="2684"/>
    <cellStyle name="Calculation 8 4 5" xfId="2685"/>
    <cellStyle name="Calculation 8 4 6" xfId="2686"/>
    <cellStyle name="Calculation 8 4_GCSEs" xfId="6904"/>
    <cellStyle name="Calculation 8 5" xfId="244"/>
    <cellStyle name="Calculation 8 5 2" xfId="245"/>
    <cellStyle name="Calculation 8 5 2 2" xfId="1938"/>
    <cellStyle name="Calculation 8 5 2 3" xfId="2687"/>
    <cellStyle name="Calculation 8 5 2 4" xfId="2688"/>
    <cellStyle name="Calculation 8 5 2 5" xfId="2689"/>
    <cellStyle name="Calculation 8 5 2_GCSEs" xfId="6907"/>
    <cellStyle name="Calculation 8 5 3" xfId="1939"/>
    <cellStyle name="Calculation 8 5 4" xfId="2690"/>
    <cellStyle name="Calculation 8 5 5" xfId="2691"/>
    <cellStyle name="Calculation 8 5 6" xfId="2692"/>
    <cellStyle name="Calculation 8 5_GCSEs" xfId="6906"/>
    <cellStyle name="Calculation 8 6" xfId="246"/>
    <cellStyle name="Calculation 8 6 2" xfId="247"/>
    <cellStyle name="Calculation 8 6 2 2" xfId="1936"/>
    <cellStyle name="Calculation 8 6 2 3" xfId="2693"/>
    <cellStyle name="Calculation 8 6 2 4" xfId="2694"/>
    <cellStyle name="Calculation 8 6 2 5" xfId="2695"/>
    <cellStyle name="Calculation 8 6 2_GCSEs" xfId="6909"/>
    <cellStyle name="Calculation 8 6 3" xfId="1937"/>
    <cellStyle name="Calculation 8 6 4" xfId="2696"/>
    <cellStyle name="Calculation 8 6 5" xfId="2697"/>
    <cellStyle name="Calculation 8 6 6" xfId="2698"/>
    <cellStyle name="Calculation 8 6_GCSEs" xfId="6908"/>
    <cellStyle name="Calculation 8 7" xfId="248"/>
    <cellStyle name="Calculation 8 7 2" xfId="249"/>
    <cellStyle name="Calculation 8 7 2 2" xfId="1934"/>
    <cellStyle name="Calculation 8 7 2 3" xfId="2699"/>
    <cellStyle name="Calculation 8 7 2 4" xfId="2700"/>
    <cellStyle name="Calculation 8 7 2 5" xfId="2701"/>
    <cellStyle name="Calculation 8 7 2_GCSEs" xfId="6911"/>
    <cellStyle name="Calculation 8 7 3" xfId="1935"/>
    <cellStyle name="Calculation 8 7 4" xfId="2702"/>
    <cellStyle name="Calculation 8 7 5" xfId="2703"/>
    <cellStyle name="Calculation 8 7 6" xfId="2704"/>
    <cellStyle name="Calculation 8 7_GCSEs" xfId="6910"/>
    <cellStyle name="Calculation 8 8" xfId="250"/>
    <cellStyle name="Calculation 8 8 2" xfId="251"/>
    <cellStyle name="Calculation 8 8 2 2" xfId="1932"/>
    <cellStyle name="Calculation 8 8 2 3" xfId="2705"/>
    <cellStyle name="Calculation 8 8 2 4" xfId="2706"/>
    <cellStyle name="Calculation 8 8 2 5" xfId="2707"/>
    <cellStyle name="Calculation 8 8 2_GCSEs" xfId="6913"/>
    <cellStyle name="Calculation 8 8 3" xfId="1933"/>
    <cellStyle name="Calculation 8 8 4" xfId="2708"/>
    <cellStyle name="Calculation 8 8 5" xfId="2709"/>
    <cellStyle name="Calculation 8 8 6" xfId="2710"/>
    <cellStyle name="Calculation 8 8_GCSEs" xfId="6912"/>
    <cellStyle name="Calculation 8 9" xfId="252"/>
    <cellStyle name="Calculation 8 9 2" xfId="253"/>
    <cellStyle name="Calculation 8 9 2 2" xfId="1930"/>
    <cellStyle name="Calculation 8 9 2 3" xfId="2711"/>
    <cellStyle name="Calculation 8 9 2 4" xfId="2712"/>
    <cellStyle name="Calculation 8 9 2 5" xfId="2713"/>
    <cellStyle name="Calculation 8 9 2_GCSEs" xfId="6915"/>
    <cellStyle name="Calculation 8 9 3" xfId="1931"/>
    <cellStyle name="Calculation 8 9 4" xfId="2714"/>
    <cellStyle name="Calculation 8 9 5" xfId="2715"/>
    <cellStyle name="Calculation 8 9 6" xfId="2716"/>
    <cellStyle name="Calculation 8 9_GCSEs" xfId="6914"/>
    <cellStyle name="Calculation 8_GCSEs" xfId="6896"/>
    <cellStyle name="Calculation 9" xfId="254"/>
    <cellStyle name="Calculation 9 10" xfId="255"/>
    <cellStyle name="Calculation 9 10 2" xfId="1928"/>
    <cellStyle name="Calculation 9 10 3" xfId="2717"/>
    <cellStyle name="Calculation 9 10 4" xfId="2718"/>
    <cellStyle name="Calculation 9 10 5" xfId="2719"/>
    <cellStyle name="Calculation 9 10_GCSEs" xfId="6917"/>
    <cellStyle name="Calculation 9 11" xfId="256"/>
    <cellStyle name="Calculation 9 11 2" xfId="1927"/>
    <cellStyle name="Calculation 9 11 3" xfId="2720"/>
    <cellStyle name="Calculation 9 11 4" xfId="2721"/>
    <cellStyle name="Calculation 9 11 5" xfId="2722"/>
    <cellStyle name="Calculation 9 11_GCSEs" xfId="6918"/>
    <cellStyle name="Calculation 9 12" xfId="1929"/>
    <cellStyle name="Calculation 9 12 2" xfId="2723"/>
    <cellStyle name="Calculation 9 12 3" xfId="2724"/>
    <cellStyle name="Calculation 9 12 4" xfId="2725"/>
    <cellStyle name="Calculation 9 12 5" xfId="2726"/>
    <cellStyle name="Calculation 9 12_GCSEs" xfId="6919"/>
    <cellStyle name="Calculation 9 13" xfId="2727"/>
    <cellStyle name="Calculation 9 14" xfId="2728"/>
    <cellStyle name="Calculation 9 15" xfId="2729"/>
    <cellStyle name="Calculation 9 16" xfId="2730"/>
    <cellStyle name="Calculation 9 2" xfId="257"/>
    <cellStyle name="Calculation 9 2 2" xfId="258"/>
    <cellStyle name="Calculation 9 2 2 2" xfId="1925"/>
    <cellStyle name="Calculation 9 2 2 3" xfId="2731"/>
    <cellStyle name="Calculation 9 2 2 4" xfId="2732"/>
    <cellStyle name="Calculation 9 2 2 5" xfId="2733"/>
    <cellStyle name="Calculation 9 2 2_GCSEs" xfId="6921"/>
    <cellStyle name="Calculation 9 2 3" xfId="1926"/>
    <cellStyle name="Calculation 9 2 4" xfId="2734"/>
    <cellStyle name="Calculation 9 2 5" xfId="2735"/>
    <cellStyle name="Calculation 9 2 6" xfId="2736"/>
    <cellStyle name="Calculation 9 2_GCSEs" xfId="6920"/>
    <cellStyle name="Calculation 9 3" xfId="259"/>
    <cellStyle name="Calculation 9 3 2" xfId="260"/>
    <cellStyle name="Calculation 9 3 2 2" xfId="1923"/>
    <cellStyle name="Calculation 9 3 2 3" xfId="2737"/>
    <cellStyle name="Calculation 9 3 2 4" xfId="2738"/>
    <cellStyle name="Calculation 9 3 2 5" xfId="2739"/>
    <cellStyle name="Calculation 9 3 2_GCSEs" xfId="6923"/>
    <cellStyle name="Calculation 9 3 3" xfId="1924"/>
    <cellStyle name="Calculation 9 3 4" xfId="2740"/>
    <cellStyle name="Calculation 9 3 5" xfId="2741"/>
    <cellStyle name="Calculation 9 3 6" xfId="2742"/>
    <cellStyle name="Calculation 9 3_GCSEs" xfId="6922"/>
    <cellStyle name="Calculation 9 4" xfId="261"/>
    <cellStyle name="Calculation 9 4 2" xfId="262"/>
    <cellStyle name="Calculation 9 4 2 2" xfId="1921"/>
    <cellStyle name="Calculation 9 4 2 3" xfId="2743"/>
    <cellStyle name="Calculation 9 4 2 4" xfId="2744"/>
    <cellStyle name="Calculation 9 4 2 5" xfId="2745"/>
    <cellStyle name="Calculation 9 4 2_GCSEs" xfId="6925"/>
    <cellStyle name="Calculation 9 4 3" xfId="1922"/>
    <cellStyle name="Calculation 9 4 4" xfId="2746"/>
    <cellStyle name="Calculation 9 4 5" xfId="2747"/>
    <cellStyle name="Calculation 9 4 6" xfId="2748"/>
    <cellStyle name="Calculation 9 4_GCSEs" xfId="6924"/>
    <cellStyle name="Calculation 9 5" xfId="263"/>
    <cellStyle name="Calculation 9 5 2" xfId="264"/>
    <cellStyle name="Calculation 9 5 2 2" xfId="1919"/>
    <cellStyle name="Calculation 9 5 2 3" xfId="2749"/>
    <cellStyle name="Calculation 9 5 2 4" xfId="2750"/>
    <cellStyle name="Calculation 9 5 2 5" xfId="2751"/>
    <cellStyle name="Calculation 9 5 2_GCSEs" xfId="6927"/>
    <cellStyle name="Calculation 9 5 3" xfId="1920"/>
    <cellStyle name="Calculation 9 5 4" xfId="2752"/>
    <cellStyle name="Calculation 9 5 5" xfId="2753"/>
    <cellStyle name="Calculation 9 5 6" xfId="2754"/>
    <cellStyle name="Calculation 9 5_GCSEs" xfId="6926"/>
    <cellStyle name="Calculation 9 6" xfId="265"/>
    <cellStyle name="Calculation 9 6 2" xfId="266"/>
    <cellStyle name="Calculation 9 6 2 2" xfId="1917"/>
    <cellStyle name="Calculation 9 6 2 3" xfId="2755"/>
    <cellStyle name="Calculation 9 6 2 4" xfId="2756"/>
    <cellStyle name="Calculation 9 6 2 5" xfId="2757"/>
    <cellStyle name="Calculation 9 6 2_GCSEs" xfId="6929"/>
    <cellStyle name="Calculation 9 6 3" xfId="1918"/>
    <cellStyle name="Calculation 9 6 4" xfId="2758"/>
    <cellStyle name="Calculation 9 6 5" xfId="2759"/>
    <cellStyle name="Calculation 9 6 6" xfId="2760"/>
    <cellStyle name="Calculation 9 6_GCSEs" xfId="6928"/>
    <cellStyle name="Calculation 9 7" xfId="267"/>
    <cellStyle name="Calculation 9 7 2" xfId="268"/>
    <cellStyle name="Calculation 9 7 2 2" xfId="1915"/>
    <cellStyle name="Calculation 9 7 2 3" xfId="2761"/>
    <cellStyle name="Calculation 9 7 2 4" xfId="2762"/>
    <cellStyle name="Calculation 9 7 2 5" xfId="2763"/>
    <cellStyle name="Calculation 9 7 2_GCSEs" xfId="6931"/>
    <cellStyle name="Calculation 9 7 3" xfId="1916"/>
    <cellStyle name="Calculation 9 7 4" xfId="2764"/>
    <cellStyle name="Calculation 9 7 5" xfId="2765"/>
    <cellStyle name="Calculation 9 7 6" xfId="2766"/>
    <cellStyle name="Calculation 9 7_GCSEs" xfId="6930"/>
    <cellStyle name="Calculation 9 8" xfId="269"/>
    <cellStyle name="Calculation 9 8 2" xfId="270"/>
    <cellStyle name="Calculation 9 8 2 2" xfId="1913"/>
    <cellStyle name="Calculation 9 8 2 3" xfId="2767"/>
    <cellStyle name="Calculation 9 8 2 4" xfId="2768"/>
    <cellStyle name="Calculation 9 8 2 5" xfId="2769"/>
    <cellStyle name="Calculation 9 8 2_GCSEs" xfId="6933"/>
    <cellStyle name="Calculation 9 8 3" xfId="1914"/>
    <cellStyle name="Calculation 9 8 4" xfId="2770"/>
    <cellStyle name="Calculation 9 8 5" xfId="2771"/>
    <cellStyle name="Calculation 9 8 6" xfId="2772"/>
    <cellStyle name="Calculation 9 8_GCSEs" xfId="6932"/>
    <cellStyle name="Calculation 9 9" xfId="271"/>
    <cellStyle name="Calculation 9 9 2" xfId="272"/>
    <cellStyle name="Calculation 9 9 2 2" xfId="1911"/>
    <cellStyle name="Calculation 9 9 2 3" xfId="2773"/>
    <cellStyle name="Calculation 9 9 2 4" xfId="2774"/>
    <cellStyle name="Calculation 9 9 2 5" xfId="2775"/>
    <cellStyle name="Calculation 9 9 2_GCSEs" xfId="6935"/>
    <cellStyle name="Calculation 9 9 3" xfId="1912"/>
    <cellStyle name="Calculation 9 9 4" xfId="2776"/>
    <cellStyle name="Calculation 9 9 5" xfId="2777"/>
    <cellStyle name="Calculation 9 9 6" xfId="2778"/>
    <cellStyle name="Calculation 9 9_GCSEs" xfId="6934"/>
    <cellStyle name="Calculation 9_GCSEs" xfId="6916"/>
    <cellStyle name="CellBACode" xfId="8983"/>
    <cellStyle name="CellBAName" xfId="8984"/>
    <cellStyle name="CellBAValue" xfId="8985"/>
    <cellStyle name="CellMCCode" xfId="8986"/>
    <cellStyle name="CellMCName" xfId="8987"/>
    <cellStyle name="CellMCValue" xfId="8988"/>
    <cellStyle name="CellNationCode" xfId="8989"/>
    <cellStyle name="CellNationName" xfId="8990"/>
    <cellStyle name="CellNationSubCode" xfId="8991"/>
    <cellStyle name="CellNationSubName" xfId="8992"/>
    <cellStyle name="CellNationSubValue" xfId="8993"/>
    <cellStyle name="CellNationValue" xfId="8994"/>
    <cellStyle name="CellNormal" xfId="8995"/>
    <cellStyle name="CellRegionCode" xfId="8996"/>
    <cellStyle name="CellRegionName" xfId="8997"/>
    <cellStyle name="CellRegionValue" xfId="8998"/>
    <cellStyle name="cells" xfId="6537"/>
    <cellStyle name="cells 2" xfId="6538"/>
    <cellStyle name="cells 2 2" xfId="7756"/>
    <cellStyle name="cells 3" xfId="7755"/>
    <cellStyle name="cells 4" xfId="9970"/>
    <cellStyle name="CellUACode" xfId="8999"/>
    <cellStyle name="CellUAName" xfId="9000"/>
    <cellStyle name="CellUAValue" xfId="9001"/>
    <cellStyle name="Check Cell" xfId="8782" builtinId="23" customBuiltin="1"/>
    <cellStyle name="Check Cell 10" xfId="6700"/>
    <cellStyle name="Check Cell 2" xfId="1100"/>
    <cellStyle name="Check Cell 2 2" xfId="5972"/>
    <cellStyle name="Check Cell 2 2 2" xfId="9004"/>
    <cellStyle name="Check Cell 2 3" xfId="5973"/>
    <cellStyle name="Check Cell 2 4" xfId="5971"/>
    <cellStyle name="Check Cell 2 5" xfId="6539"/>
    <cellStyle name="Check Cell 2 6" xfId="8959"/>
    <cellStyle name="Check Cell 2_Analysis File Template" xfId="5974"/>
    <cellStyle name="Check Cell 3" xfId="56"/>
    <cellStyle name="Check Cell 3 2" xfId="5975"/>
    <cellStyle name="Check Cell 3 3" xfId="6540"/>
    <cellStyle name="Check Cell 4" xfId="5976"/>
    <cellStyle name="Check Cell 5" xfId="5977"/>
    <cellStyle name="Check Cell 6" xfId="6457"/>
    <cellStyle name="Check Cell 7" xfId="6637"/>
    <cellStyle name="Check Cell 8" xfId="6684"/>
    <cellStyle name="Check Cell 9" xfId="6693"/>
    <cellStyle name="CIL" xfId="10401"/>
    <cellStyle name="CIU" xfId="10402"/>
    <cellStyle name="column field" xfId="6541"/>
    <cellStyle name="column field 2" xfId="7757"/>
    <cellStyle name="column field 3" xfId="9971"/>
    <cellStyle name="Comma" xfId="8" builtinId="3"/>
    <cellStyle name="Comma [0] 2" xfId="10403"/>
    <cellStyle name="Comma [0] 2 2" xfId="10674"/>
    <cellStyle name="Comma [0] 3" xfId="10404"/>
    <cellStyle name="Comma [0] 3 2" xfId="10675"/>
    <cellStyle name="Comma [0] 4" xfId="10405"/>
    <cellStyle name="Comma [0] 4 2" xfId="10676"/>
    <cellStyle name="Comma 10" xfId="6638"/>
    <cellStyle name="Comma 10 2" xfId="9007"/>
    <cellStyle name="Comma 11" xfId="6683"/>
    <cellStyle name="Comma 11 2" xfId="9008"/>
    <cellStyle name="Comma 12" xfId="6692"/>
    <cellStyle name="Comma 12 2" xfId="9009"/>
    <cellStyle name="Comma 13" xfId="6699"/>
    <cellStyle name="Comma 13 2" xfId="9010"/>
    <cellStyle name="Comma 14" xfId="6706"/>
    <cellStyle name="Comma 14 2" xfId="9011"/>
    <cellStyle name="Comma 15" xfId="6673"/>
    <cellStyle name="Comma 15 2" xfId="9012"/>
    <cellStyle name="Comma 16" xfId="6640"/>
    <cellStyle name="Comma 16 2" xfId="9013"/>
    <cellStyle name="Comma 17" xfId="6666"/>
    <cellStyle name="Comma 17 2" xfId="9014"/>
    <cellStyle name="Comma 18" xfId="6685"/>
    <cellStyle name="Comma 18 2" xfId="9015"/>
    <cellStyle name="Comma 19" xfId="6677"/>
    <cellStyle name="Comma 19 2" xfId="9016"/>
    <cellStyle name="Comma 2" xfId="13"/>
    <cellStyle name="Comma 2 10" xfId="8745"/>
    <cellStyle name="Comma 2 11" xfId="9931"/>
    <cellStyle name="Comma 2 12" xfId="9954"/>
    <cellStyle name="Comma 2 13" xfId="9963"/>
    <cellStyle name="Comma 2 14" xfId="9972"/>
    <cellStyle name="Comma 2 15" xfId="10177"/>
    <cellStyle name="Comma 2 16" xfId="10229"/>
    <cellStyle name="Comma 2 17" xfId="10238"/>
    <cellStyle name="Comma 2 18" xfId="10286"/>
    <cellStyle name="Comma 2 19" xfId="10335"/>
    <cellStyle name="Comma 2 2" xfId="1210"/>
    <cellStyle name="Comma 2 2 10" xfId="10376"/>
    <cellStyle name="Comma 2 2 11" xfId="10807"/>
    <cellStyle name="Comma 2 2 2" xfId="5979"/>
    <cellStyle name="Comma 2 2 2 2" xfId="9020"/>
    <cellStyle name="Comma 2 2 2 3" xfId="9019"/>
    <cellStyle name="Comma 2 2 2 4" xfId="10670"/>
    <cellStyle name="Comma 2 2 3" xfId="8746"/>
    <cellStyle name="Comma 2 2 3 2" xfId="9021"/>
    <cellStyle name="Comma 2 2 4" xfId="9022"/>
    <cellStyle name="Comma 2 2 5" xfId="9023"/>
    <cellStyle name="Comma 2 2 6" xfId="9024"/>
    <cellStyle name="Comma 2 2 7" xfId="9921"/>
    <cellStyle name="Comma 2 2 8" xfId="9955"/>
    <cellStyle name="Comma 2 2 9" xfId="10230"/>
    <cellStyle name="Comma 2 20" xfId="10362"/>
    <cellStyle name="Comma 2 21" xfId="10370"/>
    <cellStyle name="Comma 2 22" xfId="10741"/>
    <cellStyle name="Comma 2 23" xfId="10744"/>
    <cellStyle name="Comma 2 24" xfId="10808"/>
    <cellStyle name="Comma 2 3" xfId="76"/>
    <cellStyle name="Comma 2 3 2" xfId="5980"/>
    <cellStyle name="Comma 2 3 2 2" xfId="9026"/>
    <cellStyle name="Comma 2 3 3" xfId="9025"/>
    <cellStyle name="Comma 2 3 4" xfId="9956"/>
    <cellStyle name="Comma 2 3 5" xfId="10669"/>
    <cellStyle name="Comma 2 4" xfId="5446"/>
    <cellStyle name="Comma 2 4 2" xfId="5982"/>
    <cellStyle name="Comma 2 4 2 2" xfId="9028"/>
    <cellStyle name="Comma 2 4 3" xfId="5981"/>
    <cellStyle name="Comma 2 4 4" xfId="9027"/>
    <cellStyle name="Comma 2 5" xfId="5983"/>
    <cellStyle name="Comma 2 5 2" xfId="9030"/>
    <cellStyle name="Comma 2 5 3" xfId="9029"/>
    <cellStyle name="Comma 2 6" xfId="5984"/>
    <cellStyle name="Comma 2 6 2" xfId="9031"/>
    <cellStyle name="Comma 2 7" xfId="5978"/>
    <cellStyle name="Comma 2 7 2" xfId="9032"/>
    <cellStyle name="Comma 2 8" xfId="6542"/>
    <cellStyle name="Comma 2 8 2" xfId="9033"/>
    <cellStyle name="Comma 2 9" xfId="7758"/>
    <cellStyle name="Comma 20" xfId="6705"/>
    <cellStyle name="Comma 20 2" xfId="9034"/>
    <cellStyle name="Comma 21" xfId="6736"/>
    <cellStyle name="Comma 21 2" xfId="9035"/>
    <cellStyle name="Comma 22" xfId="9036"/>
    <cellStyle name="Comma 23" xfId="9006"/>
    <cellStyle name="Comma 24" xfId="10228"/>
    <cellStyle name="Comma 25" xfId="10367"/>
    <cellStyle name="Comma 26" xfId="10812"/>
    <cellStyle name="Comma 27" xfId="10815"/>
    <cellStyle name="Comma 28" xfId="10817"/>
    <cellStyle name="Comma 29" xfId="10819"/>
    <cellStyle name="Comma 3" xfId="1184"/>
    <cellStyle name="Comma 3 10" xfId="10211"/>
    <cellStyle name="Comma 3 11" xfId="10239"/>
    <cellStyle name="Comma 3 12" xfId="10373"/>
    <cellStyle name="Comma 3 2" xfId="5986"/>
    <cellStyle name="Comma 3 2 2" xfId="5987"/>
    <cellStyle name="Comma 3 2 2 2" xfId="9039"/>
    <cellStyle name="Comma 3 2 3" xfId="9038"/>
    <cellStyle name="Comma 3 2 4" xfId="10386"/>
    <cellStyle name="Comma 3 3" xfId="5988"/>
    <cellStyle name="Comma 3 3 2" xfId="9040"/>
    <cellStyle name="Comma 3 4" xfId="5985"/>
    <cellStyle name="Comma 3 4 2" xfId="9041"/>
    <cellStyle name="Comma 3 5" xfId="6543"/>
    <cellStyle name="Comma 3 5 2" xfId="9042"/>
    <cellStyle name="Comma 3 6" xfId="7759"/>
    <cellStyle name="Comma 3 6 2" xfId="9043"/>
    <cellStyle name="Comma 3 7" xfId="9920"/>
    <cellStyle name="Comma 3 8" xfId="9957"/>
    <cellStyle name="Comma 3 9" xfId="9973"/>
    <cellStyle name="Comma 30" xfId="10821"/>
    <cellStyle name="Comma 31" xfId="10813"/>
    <cellStyle name="Comma 32" xfId="10825"/>
    <cellStyle name="Comma 33" xfId="10827"/>
    <cellStyle name="Comma 34" xfId="10823"/>
    <cellStyle name="Comma 35" xfId="10829"/>
    <cellStyle name="Comma 36" xfId="10831"/>
    <cellStyle name="Comma 37" xfId="10833"/>
    <cellStyle name="Comma 38" xfId="10835"/>
    <cellStyle name="Comma 39" xfId="10837"/>
    <cellStyle name="Comma 4" xfId="5989"/>
    <cellStyle name="Comma 4 2" xfId="5990"/>
    <cellStyle name="Comma 4 2 2" xfId="5991"/>
    <cellStyle name="Comma 4 2 3" xfId="9045"/>
    <cellStyle name="Comma 4 2 4" xfId="10671"/>
    <cellStyle name="Comma 4 3" xfId="5992"/>
    <cellStyle name="Comma 4 3 2" xfId="9046"/>
    <cellStyle name="Comma 4 4" xfId="6544"/>
    <cellStyle name="Comma 4 4 2" xfId="9047"/>
    <cellStyle name="Comma 4 5" xfId="7760"/>
    <cellStyle name="Comma 4 6" xfId="9044"/>
    <cellStyle name="Comma 4 7" xfId="9919"/>
    <cellStyle name="Comma 4 8" xfId="9974"/>
    <cellStyle name="Comma 4 9" xfId="10377"/>
    <cellStyle name="Comma 40" xfId="10839"/>
    <cellStyle name="Comma 41" xfId="10841"/>
    <cellStyle name="Comma 42" xfId="10843"/>
    <cellStyle name="Comma 43" xfId="10845"/>
    <cellStyle name="Comma 44" xfId="10847"/>
    <cellStyle name="Comma 45" xfId="10849"/>
    <cellStyle name="Comma 5" xfId="5993"/>
    <cellStyle name="Comma 5 2" xfId="6545"/>
    <cellStyle name="Comma 5 2 2" xfId="9049"/>
    <cellStyle name="Comma 5 2 3" xfId="10673"/>
    <cellStyle name="Comma 5 3" xfId="7761"/>
    <cellStyle name="Comma 5 3 2" xfId="9050"/>
    <cellStyle name="Comma 5 4" xfId="9048"/>
    <cellStyle name="Comma 5 5" xfId="9975"/>
    <cellStyle name="Comma 5 6" xfId="10389"/>
    <cellStyle name="Comma 6" xfId="6546"/>
    <cellStyle name="Comma 6 2" xfId="7762"/>
    <cellStyle name="Comma 6 2 2" xfId="9052"/>
    <cellStyle name="Comma 6 3" xfId="9051"/>
    <cellStyle name="Comma 7" xfId="6547"/>
    <cellStyle name="Comma 7 2" xfId="9054"/>
    <cellStyle name="Comma 7 3" xfId="9055"/>
    <cellStyle name="Comma 7 4" xfId="9053"/>
    <cellStyle name="Comma 8" xfId="6443"/>
    <cellStyle name="Comma 8 2" xfId="9057"/>
    <cellStyle name="Comma 8 3" xfId="9056"/>
    <cellStyle name="Comma 9" xfId="6577"/>
    <cellStyle name="Comma 9 2" xfId="9058"/>
    <cellStyle name="Comma0" xfId="9059"/>
    <cellStyle name="Currency" xfId="25" builtinId="4"/>
    <cellStyle name="Currency 2" xfId="27"/>
    <cellStyle name="Currency 2 10" xfId="10406"/>
    <cellStyle name="Currency 2 2" xfId="2147"/>
    <cellStyle name="Currency 2 2 2" xfId="10677"/>
    <cellStyle name="Currency 2 3" xfId="1101"/>
    <cellStyle name="Currency 2 3 2" xfId="9062"/>
    <cellStyle name="Currency 2 4" xfId="6548"/>
    <cellStyle name="Currency 2 4 2" xfId="9063"/>
    <cellStyle name="Currency 2 5" xfId="9933"/>
    <cellStyle name="Currency 2 6" xfId="10213"/>
    <cellStyle name="Currency 2 7" xfId="10241"/>
    <cellStyle name="Currency 2 8" xfId="10333"/>
    <cellStyle name="Currency 2 9" xfId="10361"/>
    <cellStyle name="Currency 3" xfId="1102"/>
    <cellStyle name="Currency 3 2" xfId="2148"/>
    <cellStyle name="Currency 3 3" xfId="6549"/>
    <cellStyle name="Currency 4" xfId="7720"/>
    <cellStyle name="Currency 5" xfId="7721"/>
    <cellStyle name="Currency 5 2" xfId="9066"/>
    <cellStyle name="Currency 6" xfId="10212"/>
    <cellStyle name="Currency 7" xfId="10240"/>
    <cellStyle name="Currency0" xfId="9067"/>
    <cellStyle name="Data_Total" xfId="9068"/>
    <cellStyle name="Date" xfId="9069"/>
    <cellStyle name="Dave1" xfId="5994"/>
    <cellStyle name="Default Column Data" xfId="9070"/>
    <cellStyle name="DEnormalgray" xfId="9071"/>
    <cellStyle name="Description" xfId="10407"/>
    <cellStyle name="Dezimal 2" xfId="9072"/>
    <cellStyle name="Dezimal 3" xfId="9073"/>
    <cellStyle name="Digest heading 1" xfId="9074"/>
    <cellStyle name="Digest heading 2" xfId="9075"/>
    <cellStyle name="Digest heading 3" xfId="9076"/>
    <cellStyle name="diskette" xfId="9077"/>
    <cellStyle name="DONE" xfId="9078"/>
    <cellStyle name="Eingabe 2" xfId="9079"/>
    <cellStyle name="Emphasis 1" xfId="5995"/>
    <cellStyle name="Emphasis 2" xfId="5996"/>
    <cellStyle name="Emphasis 3" xfId="5997"/>
    <cellStyle name="Ergebnis 2" xfId="9080"/>
    <cellStyle name="Erklärender Text 2" xfId="9081"/>
    <cellStyle name="Euro" xfId="5998"/>
    <cellStyle name="Euro 2" xfId="5999"/>
    <cellStyle name="Euro 3" xfId="9082"/>
    <cellStyle name="Explanatory Text" xfId="8785" builtinId="53" customBuiltin="1"/>
    <cellStyle name="Explanatory Text 2" xfId="1103"/>
    <cellStyle name="Explanatory Text 2 2" xfId="6001"/>
    <cellStyle name="Explanatory Text 2 2 2" xfId="9085"/>
    <cellStyle name="Explanatory Text 2 3" xfId="6002"/>
    <cellStyle name="Explanatory Text 2 4" xfId="6000"/>
    <cellStyle name="Explanatory Text 2 5" xfId="6550"/>
    <cellStyle name="Explanatory Text 2 6" xfId="8958"/>
    <cellStyle name="Explanatory Text 3" xfId="57"/>
    <cellStyle name="Explanatory Text 3 2" xfId="6003"/>
    <cellStyle name="Explanatory Text 4" xfId="6004"/>
    <cellStyle name="Explanatory Text 5" xfId="6005"/>
    <cellStyle name="Explanatory Text 6" xfId="6459"/>
    <cellStyle name="F0 - Style2" xfId="9087"/>
    <cellStyle name="field" xfId="6551"/>
    <cellStyle name="field 2" xfId="7763"/>
    <cellStyle name="field 3" xfId="9976"/>
    <cellStyle name="field names" xfId="6552"/>
    <cellStyle name="field names 2" xfId="9977"/>
    <cellStyle name="Fixed" xfId="9088"/>
    <cellStyle name="Fixed1 - Style1" xfId="9089"/>
    <cellStyle name="Flash" xfId="10408"/>
    <cellStyle name="footer" xfId="6553"/>
    <cellStyle name="footer 2" xfId="9978"/>
    <cellStyle name="footnote ref" xfId="10409"/>
    <cellStyle name="footnote text" xfId="10410"/>
    <cellStyle name="Forecast_Number" xfId="6006"/>
    <cellStyle name="General" xfId="10411"/>
    <cellStyle name="General 2" xfId="10412"/>
    <cellStyle name="Good" xfId="8775" builtinId="26" customBuiltin="1"/>
    <cellStyle name="Good 2" xfId="1104"/>
    <cellStyle name="Good 2 2" xfId="6008"/>
    <cellStyle name="Good 2 2 2" xfId="9092"/>
    <cellStyle name="Good 2 3" xfId="6009"/>
    <cellStyle name="Good 2 4" xfId="6007"/>
    <cellStyle name="Good 2 5" xfId="6554"/>
    <cellStyle name="Good 2 6" xfId="8956"/>
    <cellStyle name="Good 3" xfId="58"/>
    <cellStyle name="Good 3 2" xfId="6010"/>
    <cellStyle name="Good 3 3" xfId="6555"/>
    <cellStyle name="Good 4" xfId="6011"/>
    <cellStyle name="Good 5" xfId="6012"/>
    <cellStyle name="Good 6" xfId="6013"/>
    <cellStyle name="Good 7" xfId="6450"/>
    <cellStyle name="Grey" xfId="10413"/>
    <cellStyle name="Gut 2" xfId="9094"/>
    <cellStyle name="Header" xfId="9095"/>
    <cellStyle name="Header2" xfId="9096"/>
    <cellStyle name="HeaderLabel" xfId="10414"/>
    <cellStyle name="HeaderLEA" xfId="9097"/>
    <cellStyle name="HeaderText" xfId="10415"/>
    <cellStyle name="heading" xfId="6556"/>
    <cellStyle name="Heading 1" xfId="8771" builtinId="16" customBuiltin="1"/>
    <cellStyle name="Heading 1 10" xfId="6691"/>
    <cellStyle name="Heading 1 2" xfId="1105"/>
    <cellStyle name="Heading 1 2 2" xfId="6015"/>
    <cellStyle name="Heading 1 2 2 2" xfId="9100"/>
    <cellStyle name="Heading 1 2 2 3" xfId="10416"/>
    <cellStyle name="Heading 1 2 3" xfId="6016"/>
    <cellStyle name="Heading 1 2 4" xfId="6014"/>
    <cellStyle name="Heading 1 2 5" xfId="6557"/>
    <cellStyle name="Heading 1 2 6" xfId="8955"/>
    <cellStyle name="Heading 1 2_Analysis File Template" xfId="6017"/>
    <cellStyle name="Heading 1 3" xfId="59"/>
    <cellStyle name="Heading 1 3 2" xfId="6018"/>
    <cellStyle name="Heading 1 3 3" xfId="6558"/>
    <cellStyle name="Heading 1 3 4" xfId="9101"/>
    <cellStyle name="Heading 1 3 5" xfId="10417"/>
    <cellStyle name="Heading 1 4" xfId="6019"/>
    <cellStyle name="Heading 1 4 2" xfId="10418"/>
    <cellStyle name="Heading 1 5" xfId="6020"/>
    <cellStyle name="Heading 1 6" xfId="6446"/>
    <cellStyle name="Heading 1 7" xfId="6633"/>
    <cellStyle name="Heading 1 8" xfId="6639"/>
    <cellStyle name="Heading 1 9" xfId="6682"/>
    <cellStyle name="Heading 2" xfId="8772" builtinId="17" customBuiltin="1"/>
    <cellStyle name="Heading 2 10" xfId="6702"/>
    <cellStyle name="Heading 2 2" xfId="1106"/>
    <cellStyle name="Heading 2 2 2" xfId="6022"/>
    <cellStyle name="Heading 2 2 2 2" xfId="9104"/>
    <cellStyle name="Heading 2 2 3" xfId="6023"/>
    <cellStyle name="Heading 2 2 4" xfId="6021"/>
    <cellStyle name="Heading 2 2 5" xfId="6559"/>
    <cellStyle name="Heading 2 2 6" xfId="8953"/>
    <cellStyle name="Heading 2 2_Analysis File Template" xfId="6024"/>
    <cellStyle name="Heading 2 3" xfId="60"/>
    <cellStyle name="Heading 2 3 2" xfId="6025"/>
    <cellStyle name="Heading 2 3 3" xfId="6560"/>
    <cellStyle name="Heading 2 3 4" xfId="9105"/>
    <cellStyle name="Heading 2 3 5" xfId="10419"/>
    <cellStyle name="Heading 2 4" xfId="6026"/>
    <cellStyle name="Heading 2 5" xfId="6027"/>
    <cellStyle name="Heading 2 6" xfId="6447"/>
    <cellStyle name="Heading 2 7" xfId="6634"/>
    <cellStyle name="Heading 2 8" xfId="6687"/>
    <cellStyle name="Heading 2 9" xfId="6695"/>
    <cellStyle name="Heading 3" xfId="8773" builtinId="18" customBuiltin="1"/>
    <cellStyle name="Heading 3 10" xfId="6701"/>
    <cellStyle name="Heading 3 2" xfId="1107"/>
    <cellStyle name="Heading 3 2 2" xfId="6029"/>
    <cellStyle name="Heading 3 2 2 2" xfId="9108"/>
    <cellStyle name="Heading 3 2 3" xfId="6030"/>
    <cellStyle name="Heading 3 2 4" xfId="6028"/>
    <cellStyle name="Heading 3 2 5" xfId="6561"/>
    <cellStyle name="Heading 3 2 6" xfId="8950"/>
    <cellStyle name="Heading 3 2_Analysis File Template" xfId="6031"/>
    <cellStyle name="Heading 3 3" xfId="61"/>
    <cellStyle name="Heading 3 3 2" xfId="6032"/>
    <cellStyle name="Heading 3 3 3" xfId="6562"/>
    <cellStyle name="Heading 3 3 4" xfId="9109"/>
    <cellStyle name="Heading 3 3 5" xfId="10420"/>
    <cellStyle name="Heading 3 4" xfId="6033"/>
    <cellStyle name="Heading 3 5" xfId="6034"/>
    <cellStyle name="Heading 3 6" xfId="6448"/>
    <cellStyle name="Heading 3 7" xfId="6635"/>
    <cellStyle name="Heading 3 8" xfId="6686"/>
    <cellStyle name="Heading 3 9" xfId="6694"/>
    <cellStyle name="Heading 4" xfId="8774" builtinId="19" customBuiltin="1"/>
    <cellStyle name="Heading 4 2" xfId="1108"/>
    <cellStyle name="Heading 4 2 2" xfId="6036"/>
    <cellStyle name="Heading 4 2 2 2" xfId="9112"/>
    <cellStyle name="Heading 4 2 3" xfId="6037"/>
    <cellStyle name="Heading 4 2 4" xfId="6035"/>
    <cellStyle name="Heading 4 2 5" xfId="6563"/>
    <cellStyle name="Heading 4 2 6" xfId="8949"/>
    <cellStyle name="Heading 4 3" xfId="62"/>
    <cellStyle name="Heading 4 3 2" xfId="6038"/>
    <cellStyle name="Heading 4 3 3" xfId="6564"/>
    <cellStyle name="Heading 4 3 4" xfId="9113"/>
    <cellStyle name="Heading 4 3 5" xfId="10421"/>
    <cellStyle name="Heading 4 4" xfId="6039"/>
    <cellStyle name="Heading 4 5" xfId="6040"/>
    <cellStyle name="Heading 4 6" xfId="6449"/>
    <cellStyle name="heading 5" xfId="9979"/>
    <cellStyle name="Heading 5 2" xfId="10422"/>
    <cellStyle name="heading 6" xfId="9980"/>
    <cellStyle name="Heading 6 2" xfId="10423"/>
    <cellStyle name="heading 7" xfId="10174"/>
    <cellStyle name="Heading 7 2" xfId="10424"/>
    <cellStyle name="heading 8" xfId="9967"/>
    <cellStyle name="Heading 8 2" xfId="10425"/>
    <cellStyle name="HEADING1" xfId="9114"/>
    <cellStyle name="HEADING2" xfId="9115"/>
    <cellStyle name="Headings" xfId="9116"/>
    <cellStyle name="Headings 2" xfId="9117"/>
    <cellStyle name="Headings 2 2" xfId="9118"/>
    <cellStyle name="Headings 3" xfId="9119"/>
    <cellStyle name="Headings 3 2" xfId="9120"/>
    <cellStyle name="Headings 3 3" xfId="9121"/>
    <cellStyle name="Headings 4" xfId="9122"/>
    <cellStyle name="Headings 5" xfId="9123"/>
    <cellStyle name="Hyperlink" xfId="7" builtinId="8"/>
    <cellStyle name="Hyperlink 10" xfId="8005"/>
    <cellStyle name="Hyperlink 10 2" xfId="9125"/>
    <cellStyle name="Hyperlink 11" xfId="8747"/>
    <cellStyle name="Hyperlink 12" xfId="10369"/>
    <cellStyle name="Hyperlink 2" xfId="11"/>
    <cellStyle name="Hyperlink 2 10" xfId="9928"/>
    <cellStyle name="Hyperlink 2 11" xfId="9961"/>
    <cellStyle name="Hyperlink 2 12" xfId="10371"/>
    <cellStyle name="Hyperlink 2 2" xfId="19"/>
    <cellStyle name="Hyperlink 2 2 2" xfId="8749"/>
    <cellStyle name="Hyperlink 2 2 2 2" xfId="9129"/>
    <cellStyle name="Hyperlink 2 2 2 3" xfId="9128"/>
    <cellStyle name="Hyperlink 2 2 3" xfId="9130"/>
    <cellStyle name="Hyperlink 2 2 4" xfId="9127"/>
    <cellStyle name="Hyperlink 2 3" xfId="1109"/>
    <cellStyle name="Hyperlink 2 3 2" xfId="9132"/>
    <cellStyle name="Hyperlink 2 3 3" xfId="9131"/>
    <cellStyle name="Hyperlink 2 4" xfId="6041"/>
    <cellStyle name="Hyperlink 2 4 2" xfId="9133"/>
    <cellStyle name="Hyperlink 2 5" xfId="6566"/>
    <cellStyle name="Hyperlink 2 5 2" xfId="9134"/>
    <cellStyle name="Hyperlink 2 6" xfId="8748"/>
    <cellStyle name="Hyperlink 2 6 2" xfId="9135"/>
    <cellStyle name="Hyperlink 2 7" xfId="9136"/>
    <cellStyle name="Hyperlink 2 8" xfId="9137"/>
    <cellStyle name="Hyperlink 2 9" xfId="9126"/>
    <cellStyle name="Hyperlink 2_Ethnicity pay gap" xfId="8742"/>
    <cellStyle name="Hyperlink 3" xfId="15"/>
    <cellStyle name="Hyperlink 3 2" xfId="6043"/>
    <cellStyle name="Hyperlink 3 2 2" xfId="9139"/>
    <cellStyle name="Hyperlink 3 3" xfId="6042"/>
    <cellStyle name="Hyperlink 3 4" xfId="6567"/>
    <cellStyle name="Hyperlink 3 5" xfId="9138"/>
    <cellStyle name="Hyperlink 3 6" xfId="9958"/>
    <cellStyle name="Hyperlink 3_GCSEs" xfId="7722"/>
    <cellStyle name="Hyperlink 4" xfId="14"/>
    <cellStyle name="Hyperlink 4 2" xfId="6568"/>
    <cellStyle name="Hyperlink 4 2 2" xfId="9141"/>
    <cellStyle name="Hyperlink 4 3" xfId="9140"/>
    <cellStyle name="Hyperlink 4 4" xfId="8810"/>
    <cellStyle name="Hyperlink 4 5" xfId="9964"/>
    <cellStyle name="Hyperlink 4 6" xfId="10426"/>
    <cellStyle name="Hyperlink 5" xfId="63"/>
    <cellStyle name="Hyperlink 5 2" xfId="6044"/>
    <cellStyle name="Hyperlink 5 3" xfId="6569"/>
    <cellStyle name="Hyperlink 5 4" xfId="9142"/>
    <cellStyle name="Hyperlink 6" xfId="6570"/>
    <cellStyle name="Hyperlink 6 2" xfId="9143"/>
    <cellStyle name="Hyperlink 7" xfId="6571"/>
    <cellStyle name="Hyperlink 7 2" xfId="9144"/>
    <cellStyle name="Hyperlink 8" xfId="6565"/>
    <cellStyle name="Hyperlink 8 2" xfId="9145"/>
    <cellStyle name="Hyperlink 9" xfId="1"/>
    <cellStyle name="Hyperlink 9 2" xfId="9146"/>
    <cellStyle name="I'm here now" xfId="9147"/>
    <cellStyle name="Information" xfId="10427"/>
    <cellStyle name="Input" xfId="8778" builtinId="20" customBuiltin="1"/>
    <cellStyle name="Input [yellow]" xfId="10428"/>
    <cellStyle name="Input 10" xfId="273"/>
    <cellStyle name="Input 10 10" xfId="274"/>
    <cellStyle name="Input 10 10 2" xfId="1909"/>
    <cellStyle name="Input 10 10 3" xfId="2779"/>
    <cellStyle name="Input 10 10 4" xfId="2780"/>
    <cellStyle name="Input 10 10 5" xfId="2781"/>
    <cellStyle name="Input 10 10_GCSEs" xfId="6937"/>
    <cellStyle name="Input 10 11" xfId="275"/>
    <cellStyle name="Input 10 11 2" xfId="1908"/>
    <cellStyle name="Input 10 11 3" xfId="2782"/>
    <cellStyle name="Input 10 11 4" xfId="2783"/>
    <cellStyle name="Input 10 11 5" xfId="2784"/>
    <cellStyle name="Input 10 11_GCSEs" xfId="6938"/>
    <cellStyle name="Input 10 12" xfId="1910"/>
    <cellStyle name="Input 10 12 2" xfId="2785"/>
    <cellStyle name="Input 10 12 3" xfId="2786"/>
    <cellStyle name="Input 10 12 4" xfId="2787"/>
    <cellStyle name="Input 10 12 5" xfId="2788"/>
    <cellStyle name="Input 10 12_GCSEs" xfId="6939"/>
    <cellStyle name="Input 10 13" xfId="2789"/>
    <cellStyle name="Input 10 14" xfId="2790"/>
    <cellStyle name="Input 10 15" xfId="2791"/>
    <cellStyle name="Input 10 16" xfId="2792"/>
    <cellStyle name="Input 10 17" xfId="10429"/>
    <cellStyle name="Input 10 2" xfId="276"/>
    <cellStyle name="Input 10 2 2" xfId="277"/>
    <cellStyle name="Input 10 2 2 2" xfId="1906"/>
    <cellStyle name="Input 10 2 2 3" xfId="2793"/>
    <cellStyle name="Input 10 2 2 4" xfId="2794"/>
    <cellStyle name="Input 10 2 2 5" xfId="2795"/>
    <cellStyle name="Input 10 2 2_GCSEs" xfId="6941"/>
    <cellStyle name="Input 10 2 3" xfId="1907"/>
    <cellStyle name="Input 10 2 4" xfId="2796"/>
    <cellStyle name="Input 10 2 5" xfId="2797"/>
    <cellStyle name="Input 10 2 6" xfId="2798"/>
    <cellStyle name="Input 10 2_GCSEs" xfId="6940"/>
    <cellStyle name="Input 10 3" xfId="278"/>
    <cellStyle name="Input 10 3 2" xfId="279"/>
    <cellStyle name="Input 10 3 2 2" xfId="1904"/>
    <cellStyle name="Input 10 3 2 3" xfId="2799"/>
    <cellStyle name="Input 10 3 2 4" xfId="2800"/>
    <cellStyle name="Input 10 3 2 5" xfId="2801"/>
    <cellStyle name="Input 10 3 2_GCSEs" xfId="6943"/>
    <cellStyle name="Input 10 3 3" xfId="1905"/>
    <cellStyle name="Input 10 3 4" xfId="2802"/>
    <cellStyle name="Input 10 3 5" xfId="2803"/>
    <cellStyle name="Input 10 3 6" xfId="2804"/>
    <cellStyle name="Input 10 3_GCSEs" xfId="6942"/>
    <cellStyle name="Input 10 4" xfId="280"/>
    <cellStyle name="Input 10 4 2" xfId="281"/>
    <cellStyle name="Input 10 4 2 2" xfId="1902"/>
    <cellStyle name="Input 10 4 2 3" xfId="2805"/>
    <cellStyle name="Input 10 4 2 4" xfId="2806"/>
    <cellStyle name="Input 10 4 2 5" xfId="2807"/>
    <cellStyle name="Input 10 4 2_GCSEs" xfId="6945"/>
    <cellStyle name="Input 10 4 3" xfId="1903"/>
    <cellStyle name="Input 10 4 4" xfId="2808"/>
    <cellStyle name="Input 10 4 5" xfId="2809"/>
    <cellStyle name="Input 10 4 6" xfId="2810"/>
    <cellStyle name="Input 10 4_GCSEs" xfId="6944"/>
    <cellStyle name="Input 10 5" xfId="282"/>
    <cellStyle name="Input 10 5 2" xfId="283"/>
    <cellStyle name="Input 10 5 2 2" xfId="1900"/>
    <cellStyle name="Input 10 5 2 3" xfId="2811"/>
    <cellStyle name="Input 10 5 2 4" xfId="2812"/>
    <cellStyle name="Input 10 5 2 5" xfId="2813"/>
    <cellStyle name="Input 10 5 2_GCSEs" xfId="6947"/>
    <cellStyle name="Input 10 5 3" xfId="1901"/>
    <cellStyle name="Input 10 5 4" xfId="2814"/>
    <cellStyle name="Input 10 5 5" xfId="2815"/>
    <cellStyle name="Input 10 5 6" xfId="2816"/>
    <cellStyle name="Input 10 5_GCSEs" xfId="6946"/>
    <cellStyle name="Input 10 6" xfId="284"/>
    <cellStyle name="Input 10 6 2" xfId="285"/>
    <cellStyle name="Input 10 6 2 2" xfId="1898"/>
    <cellStyle name="Input 10 6 2 3" xfId="2817"/>
    <cellStyle name="Input 10 6 2 4" xfId="2818"/>
    <cellStyle name="Input 10 6 2 5" xfId="2819"/>
    <cellStyle name="Input 10 6 2_GCSEs" xfId="6949"/>
    <cellStyle name="Input 10 6 3" xfId="1899"/>
    <cellStyle name="Input 10 6 4" xfId="2820"/>
    <cellStyle name="Input 10 6 5" xfId="2821"/>
    <cellStyle name="Input 10 6 6" xfId="2822"/>
    <cellStyle name="Input 10 6_GCSEs" xfId="6948"/>
    <cellStyle name="Input 10 7" xfId="286"/>
    <cellStyle name="Input 10 7 2" xfId="287"/>
    <cellStyle name="Input 10 7 2 2" xfId="1896"/>
    <cellStyle name="Input 10 7 2 3" xfId="2823"/>
    <cellStyle name="Input 10 7 2 4" xfId="2824"/>
    <cellStyle name="Input 10 7 2 5" xfId="2825"/>
    <cellStyle name="Input 10 7 2_GCSEs" xfId="6951"/>
    <cellStyle name="Input 10 7 3" xfId="1897"/>
    <cellStyle name="Input 10 7 4" xfId="2826"/>
    <cellStyle name="Input 10 7 5" xfId="2827"/>
    <cellStyle name="Input 10 7 6" xfId="2828"/>
    <cellStyle name="Input 10 7_GCSEs" xfId="6950"/>
    <cellStyle name="Input 10 8" xfId="288"/>
    <cellStyle name="Input 10 8 2" xfId="289"/>
    <cellStyle name="Input 10 8 2 2" xfId="1894"/>
    <cellStyle name="Input 10 8 2 3" xfId="2829"/>
    <cellStyle name="Input 10 8 2 4" xfId="2830"/>
    <cellStyle name="Input 10 8 2 5" xfId="2831"/>
    <cellStyle name="Input 10 8 2_GCSEs" xfId="6953"/>
    <cellStyle name="Input 10 8 3" xfId="1895"/>
    <cellStyle name="Input 10 8 4" xfId="2832"/>
    <cellStyle name="Input 10 8 5" xfId="2833"/>
    <cellStyle name="Input 10 8 6" xfId="2834"/>
    <cellStyle name="Input 10 8_GCSEs" xfId="6952"/>
    <cellStyle name="Input 10 9" xfId="290"/>
    <cellStyle name="Input 10 9 2" xfId="291"/>
    <cellStyle name="Input 10 9 2 2" xfId="1892"/>
    <cellStyle name="Input 10 9 2 3" xfId="2835"/>
    <cellStyle name="Input 10 9 2 4" xfId="2836"/>
    <cellStyle name="Input 10 9 2 5" xfId="2837"/>
    <cellStyle name="Input 10 9 2_GCSEs" xfId="6955"/>
    <cellStyle name="Input 10 9 3" xfId="1893"/>
    <cellStyle name="Input 10 9 4" xfId="2838"/>
    <cellStyle name="Input 10 9 5" xfId="2839"/>
    <cellStyle name="Input 10 9 6" xfId="2840"/>
    <cellStyle name="Input 10 9_GCSEs" xfId="6954"/>
    <cellStyle name="Input 10_GCSEs" xfId="6936"/>
    <cellStyle name="Input 11" xfId="292"/>
    <cellStyle name="Input 11 10" xfId="293"/>
    <cellStyle name="Input 11 10 2" xfId="1890"/>
    <cellStyle name="Input 11 10 3" xfId="2841"/>
    <cellStyle name="Input 11 10 4" xfId="2842"/>
    <cellStyle name="Input 11 10 5" xfId="2843"/>
    <cellStyle name="Input 11 10_GCSEs" xfId="6957"/>
    <cellStyle name="Input 11 11" xfId="1891"/>
    <cellStyle name="Input 11 11 2" xfId="2844"/>
    <cellStyle name="Input 11 11 3" xfId="2845"/>
    <cellStyle name="Input 11 11 4" xfId="2846"/>
    <cellStyle name="Input 11 11 5" xfId="2847"/>
    <cellStyle name="Input 11 11_GCSEs" xfId="6958"/>
    <cellStyle name="Input 11 12" xfId="2848"/>
    <cellStyle name="Input 11 13" xfId="2849"/>
    <cellStyle name="Input 11 14" xfId="2850"/>
    <cellStyle name="Input 11 15" xfId="2851"/>
    <cellStyle name="Input 11 16" xfId="10430"/>
    <cellStyle name="Input 11 2" xfId="294"/>
    <cellStyle name="Input 11 2 2" xfId="295"/>
    <cellStyle name="Input 11 2 2 2" xfId="1888"/>
    <cellStyle name="Input 11 2 2 3" xfId="2852"/>
    <cellStyle name="Input 11 2 2 4" xfId="2853"/>
    <cellStyle name="Input 11 2 2 5" xfId="2854"/>
    <cellStyle name="Input 11 2 2_GCSEs" xfId="6960"/>
    <cellStyle name="Input 11 2 3" xfId="1889"/>
    <cellStyle name="Input 11 2 4" xfId="2855"/>
    <cellStyle name="Input 11 2 5" xfId="2856"/>
    <cellStyle name="Input 11 2 6" xfId="2857"/>
    <cellStyle name="Input 11 2_GCSEs" xfId="6959"/>
    <cellStyle name="Input 11 3" xfId="296"/>
    <cellStyle name="Input 11 3 2" xfId="297"/>
    <cellStyle name="Input 11 3 2 2" xfId="1886"/>
    <cellStyle name="Input 11 3 2 3" xfId="2858"/>
    <cellStyle name="Input 11 3 2 4" xfId="2859"/>
    <cellStyle name="Input 11 3 2 5" xfId="2860"/>
    <cellStyle name="Input 11 3 2_GCSEs" xfId="6962"/>
    <cellStyle name="Input 11 3 3" xfId="1887"/>
    <cellStyle name="Input 11 3 4" xfId="2861"/>
    <cellStyle name="Input 11 3 5" xfId="2862"/>
    <cellStyle name="Input 11 3 6" xfId="2863"/>
    <cellStyle name="Input 11 3_GCSEs" xfId="6961"/>
    <cellStyle name="Input 11 4" xfId="298"/>
    <cellStyle name="Input 11 4 2" xfId="299"/>
    <cellStyle name="Input 11 4 2 2" xfId="1884"/>
    <cellStyle name="Input 11 4 2 3" xfId="2864"/>
    <cellStyle name="Input 11 4 2 4" xfId="2865"/>
    <cellStyle name="Input 11 4 2 5" xfId="2866"/>
    <cellStyle name="Input 11 4 2_GCSEs" xfId="6964"/>
    <cellStyle name="Input 11 4 3" xfId="1885"/>
    <cellStyle name="Input 11 4 4" xfId="2867"/>
    <cellStyle name="Input 11 4 5" xfId="2868"/>
    <cellStyle name="Input 11 4 6" xfId="2869"/>
    <cellStyle name="Input 11 4_GCSEs" xfId="6963"/>
    <cellStyle name="Input 11 5" xfId="300"/>
    <cellStyle name="Input 11 5 2" xfId="301"/>
    <cellStyle name="Input 11 5 2 2" xfId="1882"/>
    <cellStyle name="Input 11 5 2 3" xfId="2870"/>
    <cellStyle name="Input 11 5 2 4" xfId="2871"/>
    <cellStyle name="Input 11 5 2 5" xfId="2872"/>
    <cellStyle name="Input 11 5 2_GCSEs" xfId="6966"/>
    <cellStyle name="Input 11 5 3" xfId="1883"/>
    <cellStyle name="Input 11 5 4" xfId="2873"/>
    <cellStyle name="Input 11 5 5" xfId="2874"/>
    <cellStyle name="Input 11 5 6" xfId="2875"/>
    <cellStyle name="Input 11 5_GCSEs" xfId="6965"/>
    <cellStyle name="Input 11 6" xfId="302"/>
    <cellStyle name="Input 11 6 2" xfId="303"/>
    <cellStyle name="Input 11 6 2 2" xfId="1880"/>
    <cellStyle name="Input 11 6 2 3" xfId="2876"/>
    <cellStyle name="Input 11 6 2 4" xfId="2877"/>
    <cellStyle name="Input 11 6 2 5" xfId="2878"/>
    <cellStyle name="Input 11 6 2_GCSEs" xfId="6968"/>
    <cellStyle name="Input 11 6 3" xfId="1881"/>
    <cellStyle name="Input 11 6 4" xfId="2879"/>
    <cellStyle name="Input 11 6 5" xfId="2880"/>
    <cellStyle name="Input 11 6 6" xfId="2881"/>
    <cellStyle name="Input 11 6_GCSEs" xfId="6967"/>
    <cellStyle name="Input 11 7" xfId="304"/>
    <cellStyle name="Input 11 7 2" xfId="305"/>
    <cellStyle name="Input 11 7 2 2" xfId="1878"/>
    <cellStyle name="Input 11 7 2 3" xfId="2882"/>
    <cellStyle name="Input 11 7 2 4" xfId="2883"/>
    <cellStyle name="Input 11 7 2 5" xfId="2884"/>
    <cellStyle name="Input 11 7 2_GCSEs" xfId="6970"/>
    <cellStyle name="Input 11 7 3" xfId="1879"/>
    <cellStyle name="Input 11 7 4" xfId="2885"/>
    <cellStyle name="Input 11 7 5" xfId="2886"/>
    <cellStyle name="Input 11 7 6" xfId="2887"/>
    <cellStyle name="Input 11 7_GCSEs" xfId="6969"/>
    <cellStyle name="Input 11 8" xfId="306"/>
    <cellStyle name="Input 11 8 2" xfId="307"/>
    <cellStyle name="Input 11 8 2 2" xfId="1876"/>
    <cellStyle name="Input 11 8 2 3" xfId="2888"/>
    <cellStyle name="Input 11 8 2 4" xfId="2889"/>
    <cellStyle name="Input 11 8 2 5" xfId="2890"/>
    <cellStyle name="Input 11 8 2_GCSEs" xfId="6972"/>
    <cellStyle name="Input 11 8 3" xfId="1877"/>
    <cellStyle name="Input 11 8 4" xfId="2891"/>
    <cellStyle name="Input 11 8 5" xfId="2892"/>
    <cellStyle name="Input 11 8 6" xfId="2893"/>
    <cellStyle name="Input 11 8_GCSEs" xfId="6971"/>
    <cellStyle name="Input 11 9" xfId="308"/>
    <cellStyle name="Input 11 9 2" xfId="1875"/>
    <cellStyle name="Input 11 9 3" xfId="2894"/>
    <cellStyle name="Input 11 9 4" xfId="2895"/>
    <cellStyle name="Input 11 9 5" xfId="2896"/>
    <cellStyle name="Input 11 9_GCSEs" xfId="6973"/>
    <cellStyle name="Input 11_GCSEs" xfId="6956"/>
    <cellStyle name="Input 12" xfId="309"/>
    <cellStyle name="Input 12 2" xfId="310"/>
    <cellStyle name="Input 12 2 2" xfId="1873"/>
    <cellStyle name="Input 12 2 3" xfId="2897"/>
    <cellStyle name="Input 12 2 4" xfId="2898"/>
    <cellStyle name="Input 12 2 5" xfId="2899"/>
    <cellStyle name="Input 12 2_GCSEs" xfId="6975"/>
    <cellStyle name="Input 12 3" xfId="1874"/>
    <cellStyle name="Input 12 4" xfId="2900"/>
    <cellStyle name="Input 12 5" xfId="2901"/>
    <cellStyle name="Input 12 6" xfId="2902"/>
    <cellStyle name="Input 12 7" xfId="10431"/>
    <cellStyle name="Input 12_GCSEs" xfId="6974"/>
    <cellStyle name="Input 13" xfId="2108"/>
    <cellStyle name="Input 13 2" xfId="10432"/>
    <cellStyle name="Input 14" xfId="64"/>
    <cellStyle name="Input 14 2" xfId="10433"/>
    <cellStyle name="Input 15" xfId="6453"/>
    <cellStyle name="Input 15 2" xfId="10434"/>
    <cellStyle name="Input 16" xfId="10435"/>
    <cellStyle name="Input 17" xfId="10436"/>
    <cellStyle name="Input 18" xfId="10437"/>
    <cellStyle name="Input 19" xfId="10438"/>
    <cellStyle name="Input 2" xfId="311"/>
    <cellStyle name="Input 2 10" xfId="312"/>
    <cellStyle name="Input 2 10 2" xfId="1871"/>
    <cellStyle name="Input 2 10 3" xfId="2903"/>
    <cellStyle name="Input 2 10 4" xfId="2904"/>
    <cellStyle name="Input 2 10 5" xfId="2905"/>
    <cellStyle name="Input 2 10_GCSEs" xfId="6976"/>
    <cellStyle name="Input 2 11" xfId="313"/>
    <cellStyle name="Input 2 11 2" xfId="1870"/>
    <cellStyle name="Input 2 11 3" xfId="2906"/>
    <cellStyle name="Input 2 11 4" xfId="2907"/>
    <cellStyle name="Input 2 11 5" xfId="2908"/>
    <cellStyle name="Input 2 11_GCSEs" xfId="6977"/>
    <cellStyle name="Input 2 12" xfId="1872"/>
    <cellStyle name="Input 2 12 2" xfId="2909"/>
    <cellStyle name="Input 2 12 3" xfId="2910"/>
    <cellStyle name="Input 2 12 4" xfId="2911"/>
    <cellStyle name="Input 2 12 5" xfId="2912"/>
    <cellStyle name="Input 2 12_GCSEs" xfId="6978"/>
    <cellStyle name="Input 2 13" xfId="2913"/>
    <cellStyle name="Input 2 14" xfId="2914"/>
    <cellStyle name="Input 2 15" xfId="2915"/>
    <cellStyle name="Input 2 16" xfId="2916"/>
    <cellStyle name="Input 2 17" xfId="6045"/>
    <cellStyle name="Input 2 18" xfId="6572"/>
    <cellStyle name="Input 2 19" xfId="7764"/>
    <cellStyle name="Input 2 2" xfId="314"/>
    <cellStyle name="Input 2 2 10" xfId="9793"/>
    <cellStyle name="Input 2 2 2" xfId="315"/>
    <cellStyle name="Input 2 2 2 2" xfId="1868"/>
    <cellStyle name="Input 2 2 2 3" xfId="2917"/>
    <cellStyle name="Input 2 2 2 4" xfId="2918"/>
    <cellStyle name="Input 2 2 2 5" xfId="2919"/>
    <cellStyle name="Input 2 2 2_GCSEs" xfId="6980"/>
    <cellStyle name="Input 2 2 3" xfId="1869"/>
    <cellStyle name="Input 2 2 4" xfId="2920"/>
    <cellStyle name="Input 2 2 5" xfId="2921"/>
    <cellStyle name="Input 2 2 6" xfId="2922"/>
    <cellStyle name="Input 2 2 7" xfId="6046"/>
    <cellStyle name="Input 2 2 8" xfId="9150"/>
    <cellStyle name="Input 2 2 9" xfId="9746"/>
    <cellStyle name="Input 2 2_GCSEs" xfId="6979"/>
    <cellStyle name="Input 2 20" xfId="9149"/>
    <cellStyle name="Input 2 21" xfId="9745"/>
    <cellStyle name="Input 2 22" xfId="9794"/>
    <cellStyle name="Input 2 23" xfId="8948"/>
    <cellStyle name="Input 2 24" xfId="10378"/>
    <cellStyle name="Input 2 3" xfId="316"/>
    <cellStyle name="Input 2 3 10" xfId="9792"/>
    <cellStyle name="Input 2 3 2" xfId="317"/>
    <cellStyle name="Input 2 3 2 2" xfId="1866"/>
    <cellStyle name="Input 2 3 2 3" xfId="2923"/>
    <cellStyle name="Input 2 3 2 4" xfId="2924"/>
    <cellStyle name="Input 2 3 2 5" xfId="2925"/>
    <cellStyle name="Input 2 3 2_GCSEs" xfId="6982"/>
    <cellStyle name="Input 2 3 3" xfId="1867"/>
    <cellStyle name="Input 2 3 4" xfId="2926"/>
    <cellStyle name="Input 2 3 5" xfId="2927"/>
    <cellStyle name="Input 2 3 6" xfId="2928"/>
    <cellStyle name="Input 2 3 7" xfId="6047"/>
    <cellStyle name="Input 2 3 8" xfId="9151"/>
    <cellStyle name="Input 2 3 9" xfId="9747"/>
    <cellStyle name="Input 2 3_GCSEs" xfId="6981"/>
    <cellStyle name="Input 2 4" xfId="318"/>
    <cellStyle name="Input 2 4 2" xfId="319"/>
    <cellStyle name="Input 2 4 2 2" xfId="1864"/>
    <cellStyle name="Input 2 4 2 3" xfId="2929"/>
    <cellStyle name="Input 2 4 2 4" xfId="2930"/>
    <cellStyle name="Input 2 4 2 5" xfId="2931"/>
    <cellStyle name="Input 2 4 2_GCSEs" xfId="6984"/>
    <cellStyle name="Input 2 4 3" xfId="1865"/>
    <cellStyle name="Input 2 4 4" xfId="2932"/>
    <cellStyle name="Input 2 4 5" xfId="2933"/>
    <cellStyle name="Input 2 4 6" xfId="2934"/>
    <cellStyle name="Input 2 4_GCSEs" xfId="6983"/>
    <cellStyle name="Input 2 5" xfId="320"/>
    <cellStyle name="Input 2 5 2" xfId="321"/>
    <cellStyle name="Input 2 5 2 2" xfId="1862"/>
    <cellStyle name="Input 2 5 2 3" xfId="2935"/>
    <cellStyle name="Input 2 5 2 4" xfId="2936"/>
    <cellStyle name="Input 2 5 2 5" xfId="2937"/>
    <cellStyle name="Input 2 5 2_GCSEs" xfId="6986"/>
    <cellStyle name="Input 2 5 3" xfId="1863"/>
    <cellStyle name="Input 2 5 4" xfId="2938"/>
    <cellStyle name="Input 2 5 5" xfId="2939"/>
    <cellStyle name="Input 2 5 6" xfId="2940"/>
    <cellStyle name="Input 2 5_GCSEs" xfId="6985"/>
    <cellStyle name="Input 2 6" xfId="322"/>
    <cellStyle name="Input 2 6 2" xfId="323"/>
    <cellStyle name="Input 2 6 2 2" xfId="1860"/>
    <cellStyle name="Input 2 6 2 3" xfId="2941"/>
    <cellStyle name="Input 2 6 2 4" xfId="2942"/>
    <cellStyle name="Input 2 6 2 5" xfId="2943"/>
    <cellStyle name="Input 2 6 2_GCSEs" xfId="6988"/>
    <cellStyle name="Input 2 6 3" xfId="1861"/>
    <cellStyle name="Input 2 6 4" xfId="2944"/>
    <cellStyle name="Input 2 6 5" xfId="2945"/>
    <cellStyle name="Input 2 6 6" xfId="2946"/>
    <cellStyle name="Input 2 6_GCSEs" xfId="6987"/>
    <cellStyle name="Input 2 7" xfId="324"/>
    <cellStyle name="Input 2 7 2" xfId="325"/>
    <cellStyle name="Input 2 7 2 2" xfId="1858"/>
    <cellStyle name="Input 2 7 2 3" xfId="2947"/>
    <cellStyle name="Input 2 7 2 4" xfId="2948"/>
    <cellStyle name="Input 2 7 2 5" xfId="2949"/>
    <cellStyle name="Input 2 7 2_GCSEs" xfId="6990"/>
    <cellStyle name="Input 2 7 3" xfId="1859"/>
    <cellStyle name="Input 2 7 4" xfId="2950"/>
    <cellStyle name="Input 2 7 5" xfId="2951"/>
    <cellStyle name="Input 2 7 6" xfId="2952"/>
    <cellStyle name="Input 2 7_GCSEs" xfId="6989"/>
    <cellStyle name="Input 2 8" xfId="326"/>
    <cellStyle name="Input 2 8 2" xfId="327"/>
    <cellStyle name="Input 2 8 2 2" xfId="1856"/>
    <cellStyle name="Input 2 8 2 3" xfId="2953"/>
    <cellStyle name="Input 2 8 2 4" xfId="2954"/>
    <cellStyle name="Input 2 8 2 5" xfId="2955"/>
    <cellStyle name="Input 2 8 2_GCSEs" xfId="6992"/>
    <cellStyle name="Input 2 8 3" xfId="1857"/>
    <cellStyle name="Input 2 8 4" xfId="2956"/>
    <cellStyle name="Input 2 8 5" xfId="2957"/>
    <cellStyle name="Input 2 8 6" xfId="2958"/>
    <cellStyle name="Input 2 8_GCSEs" xfId="6991"/>
    <cellStyle name="Input 2 9" xfId="328"/>
    <cellStyle name="Input 2 9 2" xfId="329"/>
    <cellStyle name="Input 2 9 2 2" xfId="1854"/>
    <cellStyle name="Input 2 9 2 3" xfId="2959"/>
    <cellStyle name="Input 2 9 2 4" xfId="2960"/>
    <cellStyle name="Input 2 9 2 5" xfId="2961"/>
    <cellStyle name="Input 2 9 2_GCSEs" xfId="6994"/>
    <cellStyle name="Input 2 9 3" xfId="1855"/>
    <cellStyle name="Input 2 9 4" xfId="2962"/>
    <cellStyle name="Input 2 9 5" xfId="2963"/>
    <cellStyle name="Input 2 9 6" xfId="2964"/>
    <cellStyle name="Input 2 9_GCSEs" xfId="6993"/>
    <cellStyle name="Input 2_Analysis File Template" xfId="6048"/>
    <cellStyle name="Input 3" xfId="330"/>
    <cellStyle name="Input 3 10" xfId="331"/>
    <cellStyle name="Input 3 10 2" xfId="1852"/>
    <cellStyle name="Input 3 10 3" xfId="2965"/>
    <cellStyle name="Input 3 10 4" xfId="2966"/>
    <cellStyle name="Input 3 10 5" xfId="2967"/>
    <cellStyle name="Input 3 10_GCSEs" xfId="6996"/>
    <cellStyle name="Input 3 11" xfId="332"/>
    <cellStyle name="Input 3 11 2" xfId="1851"/>
    <cellStyle name="Input 3 11 3" xfId="2968"/>
    <cellStyle name="Input 3 11 4" xfId="2969"/>
    <cellStyle name="Input 3 11 5" xfId="2970"/>
    <cellStyle name="Input 3 11_GCSEs" xfId="6997"/>
    <cellStyle name="Input 3 12" xfId="1853"/>
    <cellStyle name="Input 3 12 2" xfId="2971"/>
    <cellStyle name="Input 3 12 3" xfId="2972"/>
    <cellStyle name="Input 3 12 4" xfId="2973"/>
    <cellStyle name="Input 3 12 5" xfId="2974"/>
    <cellStyle name="Input 3 12_GCSEs" xfId="6998"/>
    <cellStyle name="Input 3 13" xfId="2975"/>
    <cellStyle name="Input 3 14" xfId="2976"/>
    <cellStyle name="Input 3 15" xfId="2977"/>
    <cellStyle name="Input 3 16" xfId="2978"/>
    <cellStyle name="Input 3 17" xfId="6049"/>
    <cellStyle name="Input 3 18" xfId="6573"/>
    <cellStyle name="Input 3 19" xfId="7765"/>
    <cellStyle name="Input 3 2" xfId="333"/>
    <cellStyle name="Input 3 2 2" xfId="334"/>
    <cellStyle name="Input 3 2 2 2" xfId="1849"/>
    <cellStyle name="Input 3 2 2 3" xfId="2979"/>
    <cellStyle name="Input 3 2 2 4" xfId="2980"/>
    <cellStyle name="Input 3 2 2 5" xfId="2981"/>
    <cellStyle name="Input 3 2 2_GCSEs" xfId="7000"/>
    <cellStyle name="Input 3 2 3" xfId="1850"/>
    <cellStyle name="Input 3 2 4" xfId="2982"/>
    <cellStyle name="Input 3 2 5" xfId="2983"/>
    <cellStyle name="Input 3 2 6" xfId="2984"/>
    <cellStyle name="Input 3 2_GCSEs" xfId="6999"/>
    <cellStyle name="Input 3 20" xfId="9152"/>
    <cellStyle name="Input 3 21" xfId="9748"/>
    <cellStyle name="Input 3 22" xfId="9791"/>
    <cellStyle name="Input 3 23" xfId="10439"/>
    <cellStyle name="Input 3 3" xfId="335"/>
    <cellStyle name="Input 3 3 2" xfId="336"/>
    <cellStyle name="Input 3 3 2 2" xfId="1847"/>
    <cellStyle name="Input 3 3 2 3" xfId="2985"/>
    <cellStyle name="Input 3 3 2 4" xfId="2986"/>
    <cellStyle name="Input 3 3 2 5" xfId="2987"/>
    <cellStyle name="Input 3 3 2_GCSEs" xfId="7002"/>
    <cellStyle name="Input 3 3 3" xfId="1848"/>
    <cellStyle name="Input 3 3 4" xfId="2988"/>
    <cellStyle name="Input 3 3 5" xfId="2989"/>
    <cellStyle name="Input 3 3 6" xfId="2990"/>
    <cellStyle name="Input 3 3_GCSEs" xfId="7001"/>
    <cellStyle name="Input 3 4" xfId="337"/>
    <cellStyle name="Input 3 4 2" xfId="338"/>
    <cellStyle name="Input 3 4 2 2" xfId="1845"/>
    <cellStyle name="Input 3 4 2 3" xfId="2991"/>
    <cellStyle name="Input 3 4 2 4" xfId="2992"/>
    <cellStyle name="Input 3 4 2 5" xfId="2993"/>
    <cellStyle name="Input 3 4 2_GCSEs" xfId="7004"/>
    <cellStyle name="Input 3 4 3" xfId="1846"/>
    <cellStyle name="Input 3 4 4" xfId="2994"/>
    <cellStyle name="Input 3 4 5" xfId="2995"/>
    <cellStyle name="Input 3 4 6" xfId="2996"/>
    <cellStyle name="Input 3 4_GCSEs" xfId="7003"/>
    <cellStyle name="Input 3 5" xfId="339"/>
    <cellStyle name="Input 3 5 2" xfId="340"/>
    <cellStyle name="Input 3 5 2 2" xfId="1843"/>
    <cellStyle name="Input 3 5 2 3" xfId="2997"/>
    <cellStyle name="Input 3 5 2 4" xfId="2998"/>
    <cellStyle name="Input 3 5 2 5" xfId="2999"/>
    <cellStyle name="Input 3 5 2_GCSEs" xfId="7006"/>
    <cellStyle name="Input 3 5 3" xfId="1844"/>
    <cellStyle name="Input 3 5 4" xfId="3000"/>
    <cellStyle name="Input 3 5 5" xfId="3001"/>
    <cellStyle name="Input 3 5 6" xfId="3002"/>
    <cellStyle name="Input 3 5_GCSEs" xfId="7005"/>
    <cellStyle name="Input 3 6" xfId="341"/>
    <cellStyle name="Input 3 6 2" xfId="342"/>
    <cellStyle name="Input 3 6 2 2" xfId="1841"/>
    <cellStyle name="Input 3 6 2 3" xfId="3003"/>
    <cellStyle name="Input 3 6 2 4" xfId="3004"/>
    <cellStyle name="Input 3 6 2 5" xfId="3005"/>
    <cellStyle name="Input 3 6 2_GCSEs" xfId="7008"/>
    <cellStyle name="Input 3 6 3" xfId="1842"/>
    <cellStyle name="Input 3 6 4" xfId="3006"/>
    <cellStyle name="Input 3 6 5" xfId="3007"/>
    <cellStyle name="Input 3 6 6" xfId="3008"/>
    <cellStyle name="Input 3 6_GCSEs" xfId="7007"/>
    <cellStyle name="Input 3 7" xfId="343"/>
    <cellStyle name="Input 3 7 2" xfId="344"/>
    <cellStyle name="Input 3 7 2 2" xfId="1839"/>
    <cellStyle name="Input 3 7 2 3" xfId="3009"/>
    <cellStyle name="Input 3 7 2 4" xfId="3010"/>
    <cellStyle name="Input 3 7 2 5" xfId="3011"/>
    <cellStyle name="Input 3 7 2_GCSEs" xfId="7010"/>
    <cellStyle name="Input 3 7 3" xfId="1840"/>
    <cellStyle name="Input 3 7 4" xfId="3012"/>
    <cellStyle name="Input 3 7 5" xfId="3013"/>
    <cellStyle name="Input 3 7 6" xfId="3014"/>
    <cellStyle name="Input 3 7_GCSEs" xfId="7009"/>
    <cellStyle name="Input 3 8" xfId="345"/>
    <cellStyle name="Input 3 8 2" xfId="346"/>
    <cellStyle name="Input 3 8 2 2" xfId="1837"/>
    <cellStyle name="Input 3 8 2 3" xfId="3015"/>
    <cellStyle name="Input 3 8 2 4" xfId="3016"/>
    <cellStyle name="Input 3 8 2 5" xfId="3017"/>
    <cellStyle name="Input 3 8 2_GCSEs" xfId="7012"/>
    <cellStyle name="Input 3 8 3" xfId="1838"/>
    <cellStyle name="Input 3 8 4" xfId="3018"/>
    <cellStyle name="Input 3 8 5" xfId="3019"/>
    <cellStyle name="Input 3 8 6" xfId="3020"/>
    <cellStyle name="Input 3 8_GCSEs" xfId="7011"/>
    <cellStyle name="Input 3 9" xfId="347"/>
    <cellStyle name="Input 3 9 2" xfId="348"/>
    <cellStyle name="Input 3 9 2 2" xfId="1835"/>
    <cellStyle name="Input 3 9 2 3" xfId="3021"/>
    <cellStyle name="Input 3 9 2 4" xfId="3022"/>
    <cellStyle name="Input 3 9 2 5" xfId="3023"/>
    <cellStyle name="Input 3 9 2_GCSEs" xfId="7014"/>
    <cellStyle name="Input 3 9 3" xfId="1836"/>
    <cellStyle name="Input 3 9 4" xfId="3024"/>
    <cellStyle name="Input 3 9 5" xfId="3025"/>
    <cellStyle name="Input 3 9 6" xfId="3026"/>
    <cellStyle name="Input 3 9_GCSEs" xfId="7013"/>
    <cellStyle name="Input 3_GCSEs" xfId="6995"/>
    <cellStyle name="Input 4" xfId="349"/>
    <cellStyle name="Input 4 10" xfId="350"/>
    <cellStyle name="Input 4 10 2" xfId="1833"/>
    <cellStyle name="Input 4 10 3" xfId="3027"/>
    <cellStyle name="Input 4 10 4" xfId="3028"/>
    <cellStyle name="Input 4 10 5" xfId="3029"/>
    <cellStyle name="Input 4 10_GCSEs" xfId="7016"/>
    <cellStyle name="Input 4 11" xfId="351"/>
    <cellStyle name="Input 4 11 2" xfId="1832"/>
    <cellStyle name="Input 4 11 3" xfId="3030"/>
    <cellStyle name="Input 4 11 4" xfId="3031"/>
    <cellStyle name="Input 4 11 5" xfId="3032"/>
    <cellStyle name="Input 4 11_GCSEs" xfId="7017"/>
    <cellStyle name="Input 4 12" xfId="1834"/>
    <cellStyle name="Input 4 12 2" xfId="3033"/>
    <cellStyle name="Input 4 12 3" xfId="3034"/>
    <cellStyle name="Input 4 12 4" xfId="3035"/>
    <cellStyle name="Input 4 12 5" xfId="3036"/>
    <cellStyle name="Input 4 12_GCSEs" xfId="7018"/>
    <cellStyle name="Input 4 13" xfId="3037"/>
    <cellStyle name="Input 4 14" xfId="3038"/>
    <cellStyle name="Input 4 15" xfId="3039"/>
    <cellStyle name="Input 4 16" xfId="3040"/>
    <cellStyle name="Input 4 17" xfId="6050"/>
    <cellStyle name="Input 4 18" xfId="9153"/>
    <cellStyle name="Input 4 19" xfId="9749"/>
    <cellStyle name="Input 4 2" xfId="352"/>
    <cellStyle name="Input 4 2 2" xfId="353"/>
    <cellStyle name="Input 4 2 2 2" xfId="1830"/>
    <cellStyle name="Input 4 2 2 3" xfId="3041"/>
    <cellStyle name="Input 4 2 2 4" xfId="3042"/>
    <cellStyle name="Input 4 2 2 5" xfId="3043"/>
    <cellStyle name="Input 4 2 2_GCSEs" xfId="7020"/>
    <cellStyle name="Input 4 2 3" xfId="1831"/>
    <cellStyle name="Input 4 2 4" xfId="3044"/>
    <cellStyle name="Input 4 2 5" xfId="3045"/>
    <cellStyle name="Input 4 2 6" xfId="3046"/>
    <cellStyle name="Input 4 2_GCSEs" xfId="7019"/>
    <cellStyle name="Input 4 20" xfId="9790"/>
    <cellStyle name="Input 4 21" xfId="10440"/>
    <cellStyle name="Input 4 3" xfId="354"/>
    <cellStyle name="Input 4 3 2" xfId="355"/>
    <cellStyle name="Input 4 3 2 2" xfId="1828"/>
    <cellStyle name="Input 4 3 2 3" xfId="3047"/>
    <cellStyle name="Input 4 3 2 4" xfId="3048"/>
    <cellStyle name="Input 4 3 2 5" xfId="3049"/>
    <cellStyle name="Input 4 3 2_GCSEs" xfId="7022"/>
    <cellStyle name="Input 4 3 3" xfId="1829"/>
    <cellStyle name="Input 4 3 4" xfId="3050"/>
    <cellStyle name="Input 4 3 5" xfId="3051"/>
    <cellStyle name="Input 4 3 6" xfId="3052"/>
    <cellStyle name="Input 4 3_GCSEs" xfId="7021"/>
    <cellStyle name="Input 4 4" xfId="356"/>
    <cellStyle name="Input 4 4 2" xfId="357"/>
    <cellStyle name="Input 4 4 2 2" xfId="1826"/>
    <cellStyle name="Input 4 4 2 3" xfId="3053"/>
    <cellStyle name="Input 4 4 2 4" xfId="3054"/>
    <cellStyle name="Input 4 4 2 5" xfId="3055"/>
    <cellStyle name="Input 4 4 2_GCSEs" xfId="7024"/>
    <cellStyle name="Input 4 4 3" xfId="1827"/>
    <cellStyle name="Input 4 4 4" xfId="3056"/>
    <cellStyle name="Input 4 4 5" xfId="3057"/>
    <cellStyle name="Input 4 4 6" xfId="3058"/>
    <cellStyle name="Input 4 4_GCSEs" xfId="7023"/>
    <cellStyle name="Input 4 5" xfId="358"/>
    <cellStyle name="Input 4 5 2" xfId="359"/>
    <cellStyle name="Input 4 5 2 2" xfId="1824"/>
    <cellStyle name="Input 4 5 2 3" xfId="3059"/>
    <cellStyle name="Input 4 5 2 4" xfId="3060"/>
    <cellStyle name="Input 4 5 2 5" xfId="3061"/>
    <cellStyle name="Input 4 5 2_GCSEs" xfId="7026"/>
    <cellStyle name="Input 4 5 3" xfId="1825"/>
    <cellStyle name="Input 4 5 4" xfId="3062"/>
    <cellStyle name="Input 4 5 5" xfId="3063"/>
    <cellStyle name="Input 4 5 6" xfId="3064"/>
    <cellStyle name="Input 4 5_GCSEs" xfId="7025"/>
    <cellStyle name="Input 4 6" xfId="360"/>
    <cellStyle name="Input 4 6 2" xfId="361"/>
    <cellStyle name="Input 4 6 2 2" xfId="1822"/>
    <cellStyle name="Input 4 6 2 3" xfId="3065"/>
    <cellStyle name="Input 4 6 2 4" xfId="3066"/>
    <cellStyle name="Input 4 6 2 5" xfId="3067"/>
    <cellStyle name="Input 4 6 2_GCSEs" xfId="7028"/>
    <cellStyle name="Input 4 6 3" xfId="1823"/>
    <cellStyle name="Input 4 6 4" xfId="3068"/>
    <cellStyle name="Input 4 6 5" xfId="3069"/>
    <cellStyle name="Input 4 6 6" xfId="3070"/>
    <cellStyle name="Input 4 6_GCSEs" xfId="7027"/>
    <cellStyle name="Input 4 7" xfId="362"/>
    <cellStyle name="Input 4 7 2" xfId="363"/>
    <cellStyle name="Input 4 7 2 2" xfId="1820"/>
    <cellStyle name="Input 4 7 2 3" xfId="3071"/>
    <cellStyle name="Input 4 7 2 4" xfId="3072"/>
    <cellStyle name="Input 4 7 2 5" xfId="3073"/>
    <cellStyle name="Input 4 7 2_GCSEs" xfId="7030"/>
    <cellStyle name="Input 4 7 3" xfId="1821"/>
    <cellStyle name="Input 4 7 4" xfId="3074"/>
    <cellStyle name="Input 4 7 5" xfId="3075"/>
    <cellStyle name="Input 4 7 6" xfId="3076"/>
    <cellStyle name="Input 4 7_GCSEs" xfId="7029"/>
    <cellStyle name="Input 4 8" xfId="364"/>
    <cellStyle name="Input 4 8 2" xfId="365"/>
    <cellStyle name="Input 4 8 2 2" xfId="1818"/>
    <cellStyle name="Input 4 8 2 3" xfId="3077"/>
    <cellStyle name="Input 4 8 2 4" xfId="3078"/>
    <cellStyle name="Input 4 8 2 5" xfId="3079"/>
    <cellStyle name="Input 4 8 2_GCSEs" xfId="7032"/>
    <cellStyle name="Input 4 8 3" xfId="1819"/>
    <cellStyle name="Input 4 8 4" xfId="3080"/>
    <cellStyle name="Input 4 8 5" xfId="3081"/>
    <cellStyle name="Input 4 8 6" xfId="3082"/>
    <cellStyle name="Input 4 8_GCSEs" xfId="7031"/>
    <cellStyle name="Input 4 9" xfId="366"/>
    <cellStyle name="Input 4 9 2" xfId="367"/>
    <cellStyle name="Input 4 9 2 2" xfId="1816"/>
    <cellStyle name="Input 4 9 2 3" xfId="3083"/>
    <cellStyle name="Input 4 9 2 4" xfId="3084"/>
    <cellStyle name="Input 4 9 2 5" xfId="3085"/>
    <cellStyle name="Input 4 9 2_GCSEs" xfId="7034"/>
    <cellStyle name="Input 4 9 3" xfId="1817"/>
    <cellStyle name="Input 4 9 4" xfId="3086"/>
    <cellStyle name="Input 4 9 5" xfId="3087"/>
    <cellStyle name="Input 4 9 6" xfId="3088"/>
    <cellStyle name="Input 4 9_GCSEs" xfId="7033"/>
    <cellStyle name="Input 4_GCSEs" xfId="7015"/>
    <cellStyle name="Input 5" xfId="368"/>
    <cellStyle name="Input 5 10" xfId="369"/>
    <cellStyle name="Input 5 10 2" xfId="1814"/>
    <cellStyle name="Input 5 10 3" xfId="3089"/>
    <cellStyle name="Input 5 10 4" xfId="3090"/>
    <cellStyle name="Input 5 10 5" xfId="3091"/>
    <cellStyle name="Input 5 10_GCSEs" xfId="7036"/>
    <cellStyle name="Input 5 11" xfId="370"/>
    <cellStyle name="Input 5 11 2" xfId="1813"/>
    <cellStyle name="Input 5 11 3" xfId="3092"/>
    <cellStyle name="Input 5 11 4" xfId="3093"/>
    <cellStyle name="Input 5 11 5" xfId="3094"/>
    <cellStyle name="Input 5 11_GCSEs" xfId="7037"/>
    <cellStyle name="Input 5 12" xfId="1815"/>
    <cellStyle name="Input 5 12 2" xfId="3095"/>
    <cellStyle name="Input 5 12 3" xfId="3096"/>
    <cellStyle name="Input 5 12 4" xfId="3097"/>
    <cellStyle name="Input 5 12 5" xfId="3098"/>
    <cellStyle name="Input 5 12_GCSEs" xfId="7038"/>
    <cellStyle name="Input 5 13" xfId="3099"/>
    <cellStyle name="Input 5 14" xfId="3100"/>
    <cellStyle name="Input 5 15" xfId="3101"/>
    <cellStyle name="Input 5 16" xfId="3102"/>
    <cellStyle name="Input 5 17" xfId="6051"/>
    <cellStyle name="Input 5 18" xfId="10441"/>
    <cellStyle name="Input 5 2" xfId="371"/>
    <cellStyle name="Input 5 2 2" xfId="372"/>
    <cellStyle name="Input 5 2 2 2" xfId="1811"/>
    <cellStyle name="Input 5 2 2 3" xfId="3103"/>
    <cellStyle name="Input 5 2 2 4" xfId="3104"/>
    <cellStyle name="Input 5 2 2 5" xfId="3105"/>
    <cellStyle name="Input 5 2 2_GCSEs" xfId="7040"/>
    <cellStyle name="Input 5 2 3" xfId="1812"/>
    <cellStyle name="Input 5 2 4" xfId="3106"/>
    <cellStyle name="Input 5 2 5" xfId="3107"/>
    <cellStyle name="Input 5 2 6" xfId="3108"/>
    <cellStyle name="Input 5 2_GCSEs" xfId="7039"/>
    <cellStyle name="Input 5 3" xfId="373"/>
    <cellStyle name="Input 5 3 2" xfId="374"/>
    <cellStyle name="Input 5 3 2 2" xfId="1809"/>
    <cellStyle name="Input 5 3 2 3" xfId="3109"/>
    <cellStyle name="Input 5 3 2 4" xfId="3110"/>
    <cellStyle name="Input 5 3 2 5" xfId="3111"/>
    <cellStyle name="Input 5 3 2_GCSEs" xfId="7042"/>
    <cellStyle name="Input 5 3 3" xfId="1810"/>
    <cellStyle name="Input 5 3 4" xfId="3112"/>
    <cellStyle name="Input 5 3 5" xfId="3113"/>
    <cellStyle name="Input 5 3 6" xfId="3114"/>
    <cellStyle name="Input 5 3_GCSEs" xfId="7041"/>
    <cellStyle name="Input 5 4" xfId="375"/>
    <cellStyle name="Input 5 4 2" xfId="376"/>
    <cellStyle name="Input 5 4 2 2" xfId="1807"/>
    <cellStyle name="Input 5 4 2 3" xfId="3115"/>
    <cellStyle name="Input 5 4 2 4" xfId="3116"/>
    <cellStyle name="Input 5 4 2 5" xfId="3117"/>
    <cellStyle name="Input 5 4 2_GCSEs" xfId="7044"/>
    <cellStyle name="Input 5 4 3" xfId="1808"/>
    <cellStyle name="Input 5 4 4" xfId="3118"/>
    <cellStyle name="Input 5 4 5" xfId="3119"/>
    <cellStyle name="Input 5 4 6" xfId="3120"/>
    <cellStyle name="Input 5 4_GCSEs" xfId="7043"/>
    <cellStyle name="Input 5 5" xfId="377"/>
    <cellStyle name="Input 5 5 2" xfId="378"/>
    <cellStyle name="Input 5 5 2 2" xfId="1805"/>
    <cellStyle name="Input 5 5 2 3" xfId="3121"/>
    <cellStyle name="Input 5 5 2 4" xfId="3122"/>
    <cellStyle name="Input 5 5 2 5" xfId="3123"/>
    <cellStyle name="Input 5 5 2_GCSEs" xfId="7046"/>
    <cellStyle name="Input 5 5 3" xfId="1806"/>
    <cellStyle name="Input 5 5 4" xfId="3124"/>
    <cellStyle name="Input 5 5 5" xfId="3125"/>
    <cellStyle name="Input 5 5 6" xfId="3126"/>
    <cellStyle name="Input 5 5_GCSEs" xfId="7045"/>
    <cellStyle name="Input 5 6" xfId="379"/>
    <cellStyle name="Input 5 6 2" xfId="380"/>
    <cellStyle name="Input 5 6 2 2" xfId="1803"/>
    <cellStyle name="Input 5 6 2 3" xfId="3127"/>
    <cellStyle name="Input 5 6 2 4" xfId="3128"/>
    <cellStyle name="Input 5 6 2 5" xfId="3129"/>
    <cellStyle name="Input 5 6 2_GCSEs" xfId="7048"/>
    <cellStyle name="Input 5 6 3" xfId="1804"/>
    <cellStyle name="Input 5 6 4" xfId="3130"/>
    <cellStyle name="Input 5 6 5" xfId="3131"/>
    <cellStyle name="Input 5 6 6" xfId="3132"/>
    <cellStyle name="Input 5 6_GCSEs" xfId="7047"/>
    <cellStyle name="Input 5 7" xfId="381"/>
    <cellStyle name="Input 5 7 2" xfId="382"/>
    <cellStyle name="Input 5 7 2 2" xfId="1801"/>
    <cellStyle name="Input 5 7 2 3" xfId="3133"/>
    <cellStyle name="Input 5 7 2 4" xfId="3134"/>
    <cellStyle name="Input 5 7 2 5" xfId="3135"/>
    <cellStyle name="Input 5 7 2_GCSEs" xfId="7050"/>
    <cellStyle name="Input 5 7 3" xfId="1802"/>
    <cellStyle name="Input 5 7 4" xfId="3136"/>
    <cellStyle name="Input 5 7 5" xfId="3137"/>
    <cellStyle name="Input 5 7 6" xfId="3138"/>
    <cellStyle name="Input 5 7_GCSEs" xfId="7049"/>
    <cellStyle name="Input 5 8" xfId="383"/>
    <cellStyle name="Input 5 8 2" xfId="384"/>
    <cellStyle name="Input 5 8 2 2" xfId="1799"/>
    <cellStyle name="Input 5 8 2 3" xfId="3139"/>
    <cellStyle name="Input 5 8 2 4" xfId="3140"/>
    <cellStyle name="Input 5 8 2 5" xfId="3141"/>
    <cellStyle name="Input 5 8 2_GCSEs" xfId="7052"/>
    <cellStyle name="Input 5 8 3" xfId="1800"/>
    <cellStyle name="Input 5 8 4" xfId="3142"/>
    <cellStyle name="Input 5 8 5" xfId="3143"/>
    <cellStyle name="Input 5 8 6" xfId="3144"/>
    <cellStyle name="Input 5 8_GCSEs" xfId="7051"/>
    <cellStyle name="Input 5 9" xfId="385"/>
    <cellStyle name="Input 5 9 2" xfId="386"/>
    <cellStyle name="Input 5 9 2 2" xfId="1797"/>
    <cellStyle name="Input 5 9 2 3" xfId="3145"/>
    <cellStyle name="Input 5 9 2 4" xfId="3146"/>
    <cellStyle name="Input 5 9 2 5" xfId="3147"/>
    <cellStyle name="Input 5 9 2_GCSEs" xfId="7054"/>
    <cellStyle name="Input 5 9 3" xfId="1798"/>
    <cellStyle name="Input 5 9 4" xfId="3148"/>
    <cellStyle name="Input 5 9 5" xfId="3149"/>
    <cellStyle name="Input 5 9 6" xfId="3150"/>
    <cellStyle name="Input 5 9_GCSEs" xfId="7053"/>
    <cellStyle name="Input 5_GCSEs" xfId="7035"/>
    <cellStyle name="Input 6" xfId="387"/>
    <cellStyle name="Input 6 10" xfId="388"/>
    <cellStyle name="Input 6 10 2" xfId="1795"/>
    <cellStyle name="Input 6 10 3" xfId="3151"/>
    <cellStyle name="Input 6 10 4" xfId="3152"/>
    <cellStyle name="Input 6 10 5" xfId="3153"/>
    <cellStyle name="Input 6 10_GCSEs" xfId="7056"/>
    <cellStyle name="Input 6 11" xfId="389"/>
    <cellStyle name="Input 6 11 2" xfId="1794"/>
    <cellStyle name="Input 6 11 3" xfId="3154"/>
    <cellStyle name="Input 6 11 4" xfId="3155"/>
    <cellStyle name="Input 6 11 5" xfId="3156"/>
    <cellStyle name="Input 6 11_GCSEs" xfId="7057"/>
    <cellStyle name="Input 6 12" xfId="1796"/>
    <cellStyle name="Input 6 12 2" xfId="3157"/>
    <cellStyle name="Input 6 12 3" xfId="3158"/>
    <cellStyle name="Input 6 12 4" xfId="3159"/>
    <cellStyle name="Input 6 12 5" xfId="3160"/>
    <cellStyle name="Input 6 12_GCSEs" xfId="7058"/>
    <cellStyle name="Input 6 13" xfId="3161"/>
    <cellStyle name="Input 6 14" xfId="3162"/>
    <cellStyle name="Input 6 15" xfId="3163"/>
    <cellStyle name="Input 6 16" xfId="3164"/>
    <cellStyle name="Input 6 17" xfId="10442"/>
    <cellStyle name="Input 6 2" xfId="390"/>
    <cellStyle name="Input 6 2 2" xfId="391"/>
    <cellStyle name="Input 6 2 2 2" xfId="1792"/>
    <cellStyle name="Input 6 2 2 3" xfId="3165"/>
    <cellStyle name="Input 6 2 2 4" xfId="3166"/>
    <cellStyle name="Input 6 2 2 5" xfId="3167"/>
    <cellStyle name="Input 6 2 2_GCSEs" xfId="7060"/>
    <cellStyle name="Input 6 2 3" xfId="1793"/>
    <cellStyle name="Input 6 2 4" xfId="3168"/>
    <cellStyle name="Input 6 2 5" xfId="3169"/>
    <cellStyle name="Input 6 2 6" xfId="3170"/>
    <cellStyle name="Input 6 2_GCSEs" xfId="7059"/>
    <cellStyle name="Input 6 3" xfId="392"/>
    <cellStyle name="Input 6 3 2" xfId="393"/>
    <cellStyle name="Input 6 3 2 2" xfId="1790"/>
    <cellStyle name="Input 6 3 2 3" xfId="3171"/>
    <cellStyle name="Input 6 3 2 4" xfId="3172"/>
    <cellStyle name="Input 6 3 2 5" xfId="3173"/>
    <cellStyle name="Input 6 3 2_GCSEs" xfId="7062"/>
    <cellStyle name="Input 6 3 3" xfId="1791"/>
    <cellStyle name="Input 6 3 4" xfId="3174"/>
    <cellStyle name="Input 6 3 5" xfId="3175"/>
    <cellStyle name="Input 6 3 6" xfId="3176"/>
    <cellStyle name="Input 6 3_GCSEs" xfId="7061"/>
    <cellStyle name="Input 6 4" xfId="394"/>
    <cellStyle name="Input 6 4 2" xfId="395"/>
    <cellStyle name="Input 6 4 2 2" xfId="1788"/>
    <cellStyle name="Input 6 4 2 3" xfId="3177"/>
    <cellStyle name="Input 6 4 2 4" xfId="3178"/>
    <cellStyle name="Input 6 4 2 5" xfId="3179"/>
    <cellStyle name="Input 6 4 2_GCSEs" xfId="7064"/>
    <cellStyle name="Input 6 4 3" xfId="1789"/>
    <cellStyle name="Input 6 4 4" xfId="3180"/>
    <cellStyle name="Input 6 4 5" xfId="3181"/>
    <cellStyle name="Input 6 4 6" xfId="3182"/>
    <cellStyle name="Input 6 4_GCSEs" xfId="7063"/>
    <cellStyle name="Input 6 5" xfId="396"/>
    <cellStyle name="Input 6 5 2" xfId="397"/>
    <cellStyle name="Input 6 5 2 2" xfId="1786"/>
    <cellStyle name="Input 6 5 2 3" xfId="3183"/>
    <cellStyle name="Input 6 5 2 4" xfId="3184"/>
    <cellStyle name="Input 6 5 2 5" xfId="3185"/>
    <cellStyle name="Input 6 5 2_GCSEs" xfId="7066"/>
    <cellStyle name="Input 6 5 3" xfId="1787"/>
    <cellStyle name="Input 6 5 4" xfId="3186"/>
    <cellStyle name="Input 6 5 5" xfId="3187"/>
    <cellStyle name="Input 6 5 6" xfId="3188"/>
    <cellStyle name="Input 6 5_GCSEs" xfId="7065"/>
    <cellStyle name="Input 6 6" xfId="398"/>
    <cellStyle name="Input 6 6 2" xfId="399"/>
    <cellStyle name="Input 6 6 2 2" xfId="1784"/>
    <cellStyle name="Input 6 6 2 3" xfId="3189"/>
    <cellStyle name="Input 6 6 2 4" xfId="3190"/>
    <cellStyle name="Input 6 6 2 5" xfId="3191"/>
    <cellStyle name="Input 6 6 2_GCSEs" xfId="7068"/>
    <cellStyle name="Input 6 6 3" xfId="1785"/>
    <cellStyle name="Input 6 6 4" xfId="3192"/>
    <cellStyle name="Input 6 6 5" xfId="3193"/>
    <cellStyle name="Input 6 6 6" xfId="3194"/>
    <cellStyle name="Input 6 6_GCSEs" xfId="7067"/>
    <cellStyle name="Input 6 7" xfId="400"/>
    <cellStyle name="Input 6 7 2" xfId="401"/>
    <cellStyle name="Input 6 7 2 2" xfId="1782"/>
    <cellStyle name="Input 6 7 2 3" xfId="3195"/>
    <cellStyle name="Input 6 7 2 4" xfId="3196"/>
    <cellStyle name="Input 6 7 2 5" xfId="3197"/>
    <cellStyle name="Input 6 7 2_GCSEs" xfId="7070"/>
    <cellStyle name="Input 6 7 3" xfId="1783"/>
    <cellStyle name="Input 6 7 4" xfId="3198"/>
    <cellStyle name="Input 6 7 5" xfId="3199"/>
    <cellStyle name="Input 6 7 6" xfId="3200"/>
    <cellStyle name="Input 6 7_GCSEs" xfId="7069"/>
    <cellStyle name="Input 6 8" xfId="402"/>
    <cellStyle name="Input 6 8 2" xfId="403"/>
    <cellStyle name="Input 6 8 2 2" xfId="1780"/>
    <cellStyle name="Input 6 8 2 3" xfId="3201"/>
    <cellStyle name="Input 6 8 2 4" xfId="3202"/>
    <cellStyle name="Input 6 8 2 5" xfId="3203"/>
    <cellStyle name="Input 6 8 2_GCSEs" xfId="7072"/>
    <cellStyle name="Input 6 8 3" xfId="1781"/>
    <cellStyle name="Input 6 8 4" xfId="3204"/>
    <cellStyle name="Input 6 8 5" xfId="3205"/>
    <cellStyle name="Input 6 8 6" xfId="3206"/>
    <cellStyle name="Input 6 8_GCSEs" xfId="7071"/>
    <cellStyle name="Input 6 9" xfId="404"/>
    <cellStyle name="Input 6 9 2" xfId="405"/>
    <cellStyle name="Input 6 9 2 2" xfId="1778"/>
    <cellStyle name="Input 6 9 2 3" xfId="3207"/>
    <cellStyle name="Input 6 9 2 4" xfId="3208"/>
    <cellStyle name="Input 6 9 2 5" xfId="3209"/>
    <cellStyle name="Input 6 9 2_GCSEs" xfId="7074"/>
    <cellStyle name="Input 6 9 3" xfId="1779"/>
    <cellStyle name="Input 6 9 4" xfId="3210"/>
    <cellStyle name="Input 6 9 5" xfId="3211"/>
    <cellStyle name="Input 6 9 6" xfId="3212"/>
    <cellStyle name="Input 6 9_GCSEs" xfId="7073"/>
    <cellStyle name="Input 6_GCSEs" xfId="7055"/>
    <cellStyle name="Input 7" xfId="406"/>
    <cellStyle name="Input 7 10" xfId="407"/>
    <cellStyle name="Input 7 10 2" xfId="1777"/>
    <cellStyle name="Input 7 10 3" xfId="3213"/>
    <cellStyle name="Input 7 10 4" xfId="3214"/>
    <cellStyle name="Input 7 10 5" xfId="3215"/>
    <cellStyle name="Input 7 10_GCSEs" xfId="7076"/>
    <cellStyle name="Input 7 11" xfId="408"/>
    <cellStyle name="Input 7 11 2" xfId="1776"/>
    <cellStyle name="Input 7 11 3" xfId="3216"/>
    <cellStyle name="Input 7 11 4" xfId="3217"/>
    <cellStyle name="Input 7 11 5" xfId="3218"/>
    <cellStyle name="Input 7 11_GCSEs" xfId="7077"/>
    <cellStyle name="Input 7 12" xfId="1200"/>
    <cellStyle name="Input 7 12 2" xfId="3219"/>
    <cellStyle name="Input 7 12 3" xfId="3220"/>
    <cellStyle name="Input 7 12 4" xfId="3221"/>
    <cellStyle name="Input 7 12 5" xfId="3222"/>
    <cellStyle name="Input 7 12_GCSEs" xfId="7078"/>
    <cellStyle name="Input 7 13" xfId="3223"/>
    <cellStyle name="Input 7 14" xfId="3224"/>
    <cellStyle name="Input 7 15" xfId="3225"/>
    <cellStyle name="Input 7 16" xfId="3226"/>
    <cellStyle name="Input 7 17" xfId="10443"/>
    <cellStyle name="Input 7 2" xfId="409"/>
    <cellStyle name="Input 7 2 2" xfId="410"/>
    <cellStyle name="Input 7 2 2 2" xfId="1774"/>
    <cellStyle name="Input 7 2 2 3" xfId="3227"/>
    <cellStyle name="Input 7 2 2 4" xfId="3228"/>
    <cellStyle name="Input 7 2 2 5" xfId="3229"/>
    <cellStyle name="Input 7 2 2_GCSEs" xfId="7080"/>
    <cellStyle name="Input 7 2 3" xfId="1775"/>
    <cellStyle name="Input 7 2 4" xfId="3230"/>
    <cellStyle name="Input 7 2 5" xfId="3231"/>
    <cellStyle name="Input 7 2 6" xfId="3232"/>
    <cellStyle name="Input 7 2_GCSEs" xfId="7079"/>
    <cellStyle name="Input 7 3" xfId="411"/>
    <cellStyle name="Input 7 3 2" xfId="412"/>
    <cellStyle name="Input 7 3 2 2" xfId="1772"/>
    <cellStyle name="Input 7 3 2 3" xfId="3233"/>
    <cellStyle name="Input 7 3 2 4" xfId="3234"/>
    <cellStyle name="Input 7 3 2 5" xfId="3235"/>
    <cellStyle name="Input 7 3 2_GCSEs" xfId="7082"/>
    <cellStyle name="Input 7 3 3" xfId="1773"/>
    <cellStyle name="Input 7 3 4" xfId="3236"/>
    <cellStyle name="Input 7 3 5" xfId="3237"/>
    <cellStyle name="Input 7 3 6" xfId="3238"/>
    <cellStyle name="Input 7 3_GCSEs" xfId="7081"/>
    <cellStyle name="Input 7 4" xfId="413"/>
    <cellStyle name="Input 7 4 2" xfId="414"/>
    <cellStyle name="Input 7 4 2 2" xfId="1770"/>
    <cellStyle name="Input 7 4 2 3" xfId="3239"/>
    <cellStyle name="Input 7 4 2 4" xfId="3240"/>
    <cellStyle name="Input 7 4 2 5" xfId="3241"/>
    <cellStyle name="Input 7 4 2_GCSEs" xfId="7084"/>
    <cellStyle name="Input 7 4 3" xfId="1771"/>
    <cellStyle name="Input 7 4 4" xfId="3242"/>
    <cellStyle name="Input 7 4 5" xfId="3243"/>
    <cellStyle name="Input 7 4 6" xfId="3244"/>
    <cellStyle name="Input 7 4_GCSEs" xfId="7083"/>
    <cellStyle name="Input 7 5" xfId="415"/>
    <cellStyle name="Input 7 5 2" xfId="416"/>
    <cellStyle name="Input 7 5 2 2" xfId="1768"/>
    <cellStyle name="Input 7 5 2 3" xfId="3245"/>
    <cellStyle name="Input 7 5 2 4" xfId="3246"/>
    <cellStyle name="Input 7 5 2 5" xfId="3247"/>
    <cellStyle name="Input 7 5 2_GCSEs" xfId="7086"/>
    <cellStyle name="Input 7 5 3" xfId="1769"/>
    <cellStyle name="Input 7 5 4" xfId="3248"/>
    <cellStyle name="Input 7 5 5" xfId="3249"/>
    <cellStyle name="Input 7 5 6" xfId="3250"/>
    <cellStyle name="Input 7 5_GCSEs" xfId="7085"/>
    <cellStyle name="Input 7 6" xfId="417"/>
    <cellStyle name="Input 7 6 2" xfId="418"/>
    <cellStyle name="Input 7 6 2 2" xfId="1766"/>
    <cellStyle name="Input 7 6 2 3" xfId="3251"/>
    <cellStyle name="Input 7 6 2 4" xfId="3252"/>
    <cellStyle name="Input 7 6 2 5" xfId="3253"/>
    <cellStyle name="Input 7 6 2_GCSEs" xfId="7088"/>
    <cellStyle name="Input 7 6 3" xfId="1767"/>
    <cellStyle name="Input 7 6 4" xfId="3254"/>
    <cellStyle name="Input 7 6 5" xfId="3255"/>
    <cellStyle name="Input 7 6 6" xfId="3256"/>
    <cellStyle name="Input 7 6_GCSEs" xfId="7087"/>
    <cellStyle name="Input 7 7" xfId="419"/>
    <cellStyle name="Input 7 7 2" xfId="420"/>
    <cellStyle name="Input 7 7 2 2" xfId="1764"/>
    <cellStyle name="Input 7 7 2 3" xfId="3257"/>
    <cellStyle name="Input 7 7 2 4" xfId="3258"/>
    <cellStyle name="Input 7 7 2 5" xfId="3259"/>
    <cellStyle name="Input 7 7 2_GCSEs" xfId="7090"/>
    <cellStyle name="Input 7 7 3" xfId="1765"/>
    <cellStyle name="Input 7 7 4" xfId="3260"/>
    <cellStyle name="Input 7 7 5" xfId="3261"/>
    <cellStyle name="Input 7 7 6" xfId="3262"/>
    <cellStyle name="Input 7 7_GCSEs" xfId="7089"/>
    <cellStyle name="Input 7 8" xfId="421"/>
    <cellStyle name="Input 7 8 2" xfId="422"/>
    <cellStyle name="Input 7 8 2 2" xfId="1762"/>
    <cellStyle name="Input 7 8 2 3" xfId="3263"/>
    <cellStyle name="Input 7 8 2 4" xfId="3264"/>
    <cellStyle name="Input 7 8 2 5" xfId="3265"/>
    <cellStyle name="Input 7 8 2_GCSEs" xfId="7092"/>
    <cellStyle name="Input 7 8 3" xfId="1763"/>
    <cellStyle name="Input 7 8 4" xfId="3266"/>
    <cellStyle name="Input 7 8 5" xfId="3267"/>
    <cellStyle name="Input 7 8 6" xfId="3268"/>
    <cellStyle name="Input 7 8_GCSEs" xfId="7091"/>
    <cellStyle name="Input 7 9" xfId="423"/>
    <cellStyle name="Input 7 9 2" xfId="424"/>
    <cellStyle name="Input 7 9 2 2" xfId="1760"/>
    <cellStyle name="Input 7 9 2 3" xfId="3269"/>
    <cellStyle name="Input 7 9 2 4" xfId="3270"/>
    <cellStyle name="Input 7 9 2 5" xfId="3271"/>
    <cellStyle name="Input 7 9 2_GCSEs" xfId="7094"/>
    <cellStyle name="Input 7 9 3" xfId="1761"/>
    <cellStyle name="Input 7 9 4" xfId="3272"/>
    <cellStyle name="Input 7 9 5" xfId="3273"/>
    <cellStyle name="Input 7 9 6" xfId="3274"/>
    <cellStyle name="Input 7 9_GCSEs" xfId="7093"/>
    <cellStyle name="Input 7_GCSEs" xfId="7075"/>
    <cellStyle name="Input 8" xfId="425"/>
    <cellStyle name="Input 8 10" xfId="426"/>
    <cellStyle name="Input 8 10 2" xfId="1758"/>
    <cellStyle name="Input 8 10 3" xfId="3275"/>
    <cellStyle name="Input 8 10 4" xfId="3276"/>
    <cellStyle name="Input 8 10 5" xfId="3277"/>
    <cellStyle name="Input 8 10_GCSEs" xfId="7096"/>
    <cellStyle name="Input 8 11" xfId="427"/>
    <cellStyle name="Input 8 11 2" xfId="1757"/>
    <cellStyle name="Input 8 11 3" xfId="3278"/>
    <cellStyle name="Input 8 11 4" xfId="3279"/>
    <cellStyle name="Input 8 11 5" xfId="3280"/>
    <cellStyle name="Input 8 11_GCSEs" xfId="7097"/>
    <cellStyle name="Input 8 12" xfId="1759"/>
    <cellStyle name="Input 8 12 2" xfId="3281"/>
    <cellStyle name="Input 8 12 3" xfId="3282"/>
    <cellStyle name="Input 8 12 4" xfId="3283"/>
    <cellStyle name="Input 8 12 5" xfId="3284"/>
    <cellStyle name="Input 8 12_GCSEs" xfId="7098"/>
    <cellStyle name="Input 8 13" xfId="3285"/>
    <cellStyle name="Input 8 14" xfId="3286"/>
    <cellStyle name="Input 8 15" xfId="3287"/>
    <cellStyle name="Input 8 16" xfId="3288"/>
    <cellStyle name="Input 8 17" xfId="10444"/>
    <cellStyle name="Input 8 2" xfId="428"/>
    <cellStyle name="Input 8 2 2" xfId="429"/>
    <cellStyle name="Input 8 2 2 2" xfId="1755"/>
    <cellStyle name="Input 8 2 2 3" xfId="3289"/>
    <cellStyle name="Input 8 2 2 4" xfId="3290"/>
    <cellStyle name="Input 8 2 2 5" xfId="3291"/>
    <cellStyle name="Input 8 2 2_GCSEs" xfId="7100"/>
    <cellStyle name="Input 8 2 3" xfId="1756"/>
    <cellStyle name="Input 8 2 4" xfId="3292"/>
    <cellStyle name="Input 8 2 5" xfId="3293"/>
    <cellStyle name="Input 8 2 6" xfId="3294"/>
    <cellStyle name="Input 8 2_GCSEs" xfId="7099"/>
    <cellStyle name="Input 8 3" xfId="430"/>
    <cellStyle name="Input 8 3 2" xfId="431"/>
    <cellStyle name="Input 8 3 2 2" xfId="1753"/>
    <cellStyle name="Input 8 3 2 3" xfId="3295"/>
    <cellStyle name="Input 8 3 2 4" xfId="3296"/>
    <cellStyle name="Input 8 3 2 5" xfId="3297"/>
    <cellStyle name="Input 8 3 2_GCSEs" xfId="7102"/>
    <cellStyle name="Input 8 3 3" xfId="1754"/>
    <cellStyle name="Input 8 3 4" xfId="3298"/>
    <cellStyle name="Input 8 3 5" xfId="3299"/>
    <cellStyle name="Input 8 3 6" xfId="3300"/>
    <cellStyle name="Input 8 3_GCSEs" xfId="7101"/>
    <cellStyle name="Input 8 4" xfId="432"/>
    <cellStyle name="Input 8 4 2" xfId="433"/>
    <cellStyle name="Input 8 4 2 2" xfId="1751"/>
    <cellStyle name="Input 8 4 2 3" xfId="3301"/>
    <cellStyle name="Input 8 4 2 4" xfId="3302"/>
    <cellStyle name="Input 8 4 2 5" xfId="3303"/>
    <cellStyle name="Input 8 4 2_GCSEs" xfId="7104"/>
    <cellStyle name="Input 8 4 3" xfId="1752"/>
    <cellStyle name="Input 8 4 4" xfId="3304"/>
    <cellStyle name="Input 8 4 5" xfId="3305"/>
    <cellStyle name="Input 8 4 6" xfId="3306"/>
    <cellStyle name="Input 8 4_GCSEs" xfId="7103"/>
    <cellStyle name="Input 8 5" xfId="434"/>
    <cellStyle name="Input 8 5 2" xfId="435"/>
    <cellStyle name="Input 8 5 2 2" xfId="1749"/>
    <cellStyle name="Input 8 5 2 3" xfId="3307"/>
    <cellStyle name="Input 8 5 2 4" xfId="3308"/>
    <cellStyle name="Input 8 5 2 5" xfId="3309"/>
    <cellStyle name="Input 8 5 2_GCSEs" xfId="7106"/>
    <cellStyle name="Input 8 5 3" xfId="1750"/>
    <cellStyle name="Input 8 5 4" xfId="3310"/>
    <cellStyle name="Input 8 5 5" xfId="3311"/>
    <cellStyle name="Input 8 5 6" xfId="3312"/>
    <cellStyle name="Input 8 5_GCSEs" xfId="7105"/>
    <cellStyle name="Input 8 6" xfId="436"/>
    <cellStyle name="Input 8 6 2" xfId="437"/>
    <cellStyle name="Input 8 6 2 2" xfId="1747"/>
    <cellStyle name="Input 8 6 2 3" xfId="3313"/>
    <cellStyle name="Input 8 6 2 4" xfId="3314"/>
    <cellStyle name="Input 8 6 2 5" xfId="3315"/>
    <cellStyle name="Input 8 6 2_GCSEs" xfId="7108"/>
    <cellStyle name="Input 8 6 3" xfId="1748"/>
    <cellStyle name="Input 8 6 4" xfId="3316"/>
    <cellStyle name="Input 8 6 5" xfId="3317"/>
    <cellStyle name="Input 8 6 6" xfId="3318"/>
    <cellStyle name="Input 8 6_GCSEs" xfId="7107"/>
    <cellStyle name="Input 8 7" xfId="438"/>
    <cellStyle name="Input 8 7 2" xfId="439"/>
    <cellStyle name="Input 8 7 2 2" xfId="1745"/>
    <cellStyle name="Input 8 7 2 3" xfId="3319"/>
    <cellStyle name="Input 8 7 2 4" xfId="3320"/>
    <cellStyle name="Input 8 7 2 5" xfId="3321"/>
    <cellStyle name="Input 8 7 2_GCSEs" xfId="7110"/>
    <cellStyle name="Input 8 7 3" xfId="1746"/>
    <cellStyle name="Input 8 7 4" xfId="3322"/>
    <cellStyle name="Input 8 7 5" xfId="3323"/>
    <cellStyle name="Input 8 7 6" xfId="3324"/>
    <cellStyle name="Input 8 7_GCSEs" xfId="7109"/>
    <cellStyle name="Input 8 8" xfId="440"/>
    <cellStyle name="Input 8 8 2" xfId="441"/>
    <cellStyle name="Input 8 8 2 2" xfId="1743"/>
    <cellStyle name="Input 8 8 2 3" xfId="3325"/>
    <cellStyle name="Input 8 8 2 4" xfId="3326"/>
    <cellStyle name="Input 8 8 2 5" xfId="3327"/>
    <cellStyle name="Input 8 8 2_GCSEs" xfId="7112"/>
    <cellStyle name="Input 8 8 3" xfId="1744"/>
    <cellStyle name="Input 8 8 4" xfId="3328"/>
    <cellStyle name="Input 8 8 5" xfId="3329"/>
    <cellStyle name="Input 8 8 6" xfId="3330"/>
    <cellStyle name="Input 8 8_GCSEs" xfId="7111"/>
    <cellStyle name="Input 8 9" xfId="442"/>
    <cellStyle name="Input 8 9 2" xfId="443"/>
    <cellStyle name="Input 8 9 2 2" xfId="1741"/>
    <cellStyle name="Input 8 9 2 3" xfId="3331"/>
    <cellStyle name="Input 8 9 2 4" xfId="3332"/>
    <cellStyle name="Input 8 9 2 5" xfId="3333"/>
    <cellStyle name="Input 8 9 2_GCSEs" xfId="7114"/>
    <cellStyle name="Input 8 9 3" xfId="1742"/>
    <cellStyle name="Input 8 9 4" xfId="3334"/>
    <cellStyle name="Input 8 9 5" xfId="3335"/>
    <cellStyle name="Input 8 9 6" xfId="3336"/>
    <cellStyle name="Input 8 9_GCSEs" xfId="7113"/>
    <cellStyle name="Input 8_GCSEs" xfId="7095"/>
    <cellStyle name="Input 9" xfId="444"/>
    <cellStyle name="Input 9 10" xfId="445"/>
    <cellStyle name="Input 9 10 2" xfId="1739"/>
    <cellStyle name="Input 9 10 3" xfId="3337"/>
    <cellStyle name="Input 9 10 4" xfId="3338"/>
    <cellStyle name="Input 9 10 5" xfId="3339"/>
    <cellStyle name="Input 9 10_GCSEs" xfId="7116"/>
    <cellStyle name="Input 9 11" xfId="446"/>
    <cellStyle name="Input 9 11 2" xfId="1738"/>
    <cellStyle name="Input 9 11 3" xfId="3340"/>
    <cellStyle name="Input 9 11 4" xfId="3341"/>
    <cellStyle name="Input 9 11 5" xfId="3342"/>
    <cellStyle name="Input 9 11_GCSEs" xfId="7117"/>
    <cellStyle name="Input 9 12" xfId="1740"/>
    <cellStyle name="Input 9 12 2" xfId="3343"/>
    <cellStyle name="Input 9 12 3" xfId="3344"/>
    <cellStyle name="Input 9 12 4" xfId="3345"/>
    <cellStyle name="Input 9 12 5" xfId="3346"/>
    <cellStyle name="Input 9 12_GCSEs" xfId="7118"/>
    <cellStyle name="Input 9 13" xfId="3347"/>
    <cellStyle name="Input 9 14" xfId="3348"/>
    <cellStyle name="Input 9 15" xfId="3349"/>
    <cellStyle name="Input 9 16" xfId="3350"/>
    <cellStyle name="Input 9 17" xfId="10445"/>
    <cellStyle name="Input 9 2" xfId="447"/>
    <cellStyle name="Input 9 2 2" xfId="448"/>
    <cellStyle name="Input 9 2 2 2" xfId="1736"/>
    <cellStyle name="Input 9 2 2 3" xfId="3351"/>
    <cellStyle name="Input 9 2 2 4" xfId="3352"/>
    <cellStyle name="Input 9 2 2 5" xfId="3353"/>
    <cellStyle name="Input 9 2 2_GCSEs" xfId="7120"/>
    <cellStyle name="Input 9 2 3" xfId="1737"/>
    <cellStyle name="Input 9 2 4" xfId="3354"/>
    <cellStyle name="Input 9 2 5" xfId="3355"/>
    <cellStyle name="Input 9 2 6" xfId="3356"/>
    <cellStyle name="Input 9 2_GCSEs" xfId="7119"/>
    <cellStyle name="Input 9 3" xfId="449"/>
    <cellStyle name="Input 9 3 2" xfId="450"/>
    <cellStyle name="Input 9 3 2 2" xfId="1734"/>
    <cellStyle name="Input 9 3 2 3" xfId="3357"/>
    <cellStyle name="Input 9 3 2 4" xfId="3358"/>
    <cellStyle name="Input 9 3 2 5" xfId="3359"/>
    <cellStyle name="Input 9 3 2_GCSEs" xfId="7122"/>
    <cellStyle name="Input 9 3 3" xfId="1735"/>
    <cellStyle name="Input 9 3 4" xfId="3360"/>
    <cellStyle name="Input 9 3 5" xfId="3361"/>
    <cellStyle name="Input 9 3 6" xfId="3362"/>
    <cellStyle name="Input 9 3_GCSEs" xfId="7121"/>
    <cellStyle name="Input 9 4" xfId="451"/>
    <cellStyle name="Input 9 4 2" xfId="452"/>
    <cellStyle name="Input 9 4 2 2" xfId="1732"/>
    <cellStyle name="Input 9 4 2 3" xfId="3363"/>
    <cellStyle name="Input 9 4 2 4" xfId="3364"/>
    <cellStyle name="Input 9 4 2 5" xfId="3365"/>
    <cellStyle name="Input 9 4 2_GCSEs" xfId="7124"/>
    <cellStyle name="Input 9 4 3" xfId="1733"/>
    <cellStyle name="Input 9 4 4" xfId="3366"/>
    <cellStyle name="Input 9 4 5" xfId="3367"/>
    <cellStyle name="Input 9 4 6" xfId="3368"/>
    <cellStyle name="Input 9 4_GCSEs" xfId="7123"/>
    <cellStyle name="Input 9 5" xfId="453"/>
    <cellStyle name="Input 9 5 2" xfId="454"/>
    <cellStyle name="Input 9 5 2 2" xfId="1730"/>
    <cellStyle name="Input 9 5 2 3" xfId="3369"/>
    <cellStyle name="Input 9 5 2 4" xfId="3370"/>
    <cellStyle name="Input 9 5 2 5" xfId="3371"/>
    <cellStyle name="Input 9 5 2_GCSEs" xfId="7126"/>
    <cellStyle name="Input 9 5 3" xfId="1731"/>
    <cellStyle name="Input 9 5 4" xfId="3372"/>
    <cellStyle name="Input 9 5 5" xfId="3373"/>
    <cellStyle name="Input 9 5 6" xfId="3374"/>
    <cellStyle name="Input 9 5_GCSEs" xfId="7125"/>
    <cellStyle name="Input 9 6" xfId="455"/>
    <cellStyle name="Input 9 6 2" xfId="456"/>
    <cellStyle name="Input 9 6 2 2" xfId="1728"/>
    <cellStyle name="Input 9 6 2 3" xfId="3375"/>
    <cellStyle name="Input 9 6 2 4" xfId="3376"/>
    <cellStyle name="Input 9 6 2 5" xfId="3377"/>
    <cellStyle name="Input 9 6 2_GCSEs" xfId="7128"/>
    <cellStyle name="Input 9 6 3" xfId="1729"/>
    <cellStyle name="Input 9 6 4" xfId="3378"/>
    <cellStyle name="Input 9 6 5" xfId="3379"/>
    <cellStyle name="Input 9 6 6" xfId="3380"/>
    <cellStyle name="Input 9 6_GCSEs" xfId="7127"/>
    <cellStyle name="Input 9 7" xfId="457"/>
    <cellStyle name="Input 9 7 2" xfId="458"/>
    <cellStyle name="Input 9 7 2 2" xfId="1726"/>
    <cellStyle name="Input 9 7 2 3" xfId="3381"/>
    <cellStyle name="Input 9 7 2 4" xfId="3382"/>
    <cellStyle name="Input 9 7 2 5" xfId="3383"/>
    <cellStyle name="Input 9 7 2_GCSEs" xfId="7130"/>
    <cellStyle name="Input 9 7 3" xfId="1727"/>
    <cellStyle name="Input 9 7 4" xfId="3384"/>
    <cellStyle name="Input 9 7 5" xfId="3385"/>
    <cellStyle name="Input 9 7 6" xfId="3386"/>
    <cellStyle name="Input 9 7_GCSEs" xfId="7129"/>
    <cellStyle name="Input 9 8" xfId="459"/>
    <cellStyle name="Input 9 8 2" xfId="460"/>
    <cellStyle name="Input 9 8 2 2" xfId="1724"/>
    <cellStyle name="Input 9 8 2 3" xfId="3387"/>
    <cellStyle name="Input 9 8 2 4" xfId="3388"/>
    <cellStyle name="Input 9 8 2 5" xfId="3389"/>
    <cellStyle name="Input 9 8 2_GCSEs" xfId="7132"/>
    <cellStyle name="Input 9 8 3" xfId="1725"/>
    <cellStyle name="Input 9 8 4" xfId="3390"/>
    <cellStyle name="Input 9 8 5" xfId="3391"/>
    <cellStyle name="Input 9 8 6" xfId="3392"/>
    <cellStyle name="Input 9 8_GCSEs" xfId="7131"/>
    <cellStyle name="Input 9 9" xfId="461"/>
    <cellStyle name="Input 9 9 2" xfId="462"/>
    <cellStyle name="Input 9 9 2 2" xfId="1722"/>
    <cellStyle name="Input 9 9 2 3" xfId="3393"/>
    <cellStyle name="Input 9 9 2 4" xfId="3394"/>
    <cellStyle name="Input 9 9 2 5" xfId="3395"/>
    <cellStyle name="Input 9 9 2_GCSEs" xfId="7134"/>
    <cellStyle name="Input 9 9 3" xfId="1723"/>
    <cellStyle name="Input 9 9 4" xfId="3396"/>
    <cellStyle name="Input 9 9 5" xfId="3397"/>
    <cellStyle name="Input 9 9 6" xfId="3398"/>
    <cellStyle name="Input 9 9_GCSEs" xfId="7133"/>
    <cellStyle name="Input 9_GCSEs" xfId="7115"/>
    <cellStyle name="LabelIntersect" xfId="10446"/>
    <cellStyle name="LabelLeft" xfId="10447"/>
    <cellStyle name="LabelTop" xfId="10448"/>
    <cellStyle name="Later" xfId="9154"/>
    <cellStyle name="LEAName" xfId="9155"/>
    <cellStyle name="LEANumber" xfId="9156"/>
    <cellStyle name="Linked Cell" xfId="8781" builtinId="24" customBuiltin="1"/>
    <cellStyle name="Linked Cell 10" xfId="6697"/>
    <cellStyle name="Linked Cell 2" xfId="1110"/>
    <cellStyle name="Linked Cell 2 2" xfId="6053"/>
    <cellStyle name="Linked Cell 2 2 2" xfId="9159"/>
    <cellStyle name="Linked Cell 2 3" xfId="6054"/>
    <cellStyle name="Linked Cell 2 4" xfId="6052"/>
    <cellStyle name="Linked Cell 2 5" xfId="6574"/>
    <cellStyle name="Linked Cell 2 6" xfId="8946"/>
    <cellStyle name="Linked Cell 2_Analysis File Template" xfId="6055"/>
    <cellStyle name="Linked Cell 3" xfId="65"/>
    <cellStyle name="Linked Cell 3 2" xfId="6056"/>
    <cellStyle name="Linked Cell 4" xfId="6057"/>
    <cellStyle name="Linked Cell 5" xfId="6058"/>
    <cellStyle name="Linked Cell 6" xfId="6456"/>
    <cellStyle name="Linked Cell 7" xfId="6636"/>
    <cellStyle name="Linked Cell 8" xfId="6631"/>
    <cellStyle name="Linked Cell 9" xfId="6689"/>
    <cellStyle name="Manual" xfId="9161"/>
    <cellStyle name="Mik" xfId="10449"/>
    <cellStyle name="Mik 2" xfId="10450"/>
    <cellStyle name="Mik_For fiscal tables" xfId="10451"/>
    <cellStyle name="N" xfId="10452"/>
    <cellStyle name="N 2" xfId="10453"/>
    <cellStyle name="Neutral" xfId="8777" builtinId="28" customBuiltin="1"/>
    <cellStyle name="Neutral 2" xfId="1111"/>
    <cellStyle name="Neutral 2 2" xfId="6060"/>
    <cellStyle name="Neutral 2 3" xfId="6061"/>
    <cellStyle name="Neutral 2 4" xfId="6059"/>
    <cellStyle name="Neutral 2 5" xfId="6575"/>
    <cellStyle name="Neutral 2 6" xfId="9163"/>
    <cellStyle name="Neutral 2 7" xfId="8945"/>
    <cellStyle name="Neutral 2 8" xfId="10231"/>
    <cellStyle name="Neutral 3" xfId="66"/>
    <cellStyle name="Neutral 3 2" xfId="6062"/>
    <cellStyle name="Neutral 3 3" xfId="6576"/>
    <cellStyle name="Neutral 4" xfId="6063"/>
    <cellStyle name="Neutral 5" xfId="6064"/>
    <cellStyle name="Neutral 6" xfId="6452"/>
    <cellStyle name="Norma" xfId="9166"/>
    <cellStyle name="Norma 2" xfId="9167"/>
    <cellStyle name="Normal" xfId="0" builtinId="0"/>
    <cellStyle name="Normal - Style1" xfId="9168"/>
    <cellStyle name="Normal - Style1 2" xfId="10454"/>
    <cellStyle name="Normal - Style2" xfId="10455"/>
    <cellStyle name="Normal - Style3" xfId="10456"/>
    <cellStyle name="Normal - Style4" xfId="10457"/>
    <cellStyle name="Normal - Style5" xfId="10458"/>
    <cellStyle name="Normal 10" xfId="2"/>
    <cellStyle name="Normal 10 2" xfId="6066"/>
    <cellStyle name="Normal 10 2 2" xfId="6067"/>
    <cellStyle name="Normal 10 2 3" xfId="9170"/>
    <cellStyle name="Normal 10 2 4" xfId="9520"/>
    <cellStyle name="Normal 10 2 5" xfId="10460"/>
    <cellStyle name="Normal 10 3" xfId="5477"/>
    <cellStyle name="Normal 10 3 2" xfId="9171"/>
    <cellStyle name="Normal 10 4" xfId="6065"/>
    <cellStyle name="Normal 10 4 2" xfId="9172"/>
    <cellStyle name="Normal 10 5" xfId="7766"/>
    <cellStyle name="Normal 10 5 2" xfId="9173"/>
    <cellStyle name="Normal 10 6" xfId="9169"/>
    <cellStyle name="Normal 10 7" xfId="10459"/>
    <cellStyle name="Normal 10_Analysis File Template" xfId="6068"/>
    <cellStyle name="Normal 100" xfId="5451"/>
    <cellStyle name="Normal 101" xfId="5452"/>
    <cellStyle name="Normal 102" xfId="5453"/>
    <cellStyle name="Normal 103" xfId="5454"/>
    <cellStyle name="Normal 104" xfId="5455"/>
    <cellStyle name="Normal 105" xfId="5456"/>
    <cellStyle name="Normal 105 2" xfId="9174"/>
    <cellStyle name="Normal 106" xfId="5457"/>
    <cellStyle name="Normal 107" xfId="5458"/>
    <cellStyle name="Normal 108" xfId="5459"/>
    <cellStyle name="Normal 108 2" xfId="6352"/>
    <cellStyle name="Normal 109" xfId="5461"/>
    <cellStyle name="Normal 11" xfId="6069"/>
    <cellStyle name="Normal 11 10" xfId="10462"/>
    <cellStyle name="Normal 11 10 2" xfId="10463"/>
    <cellStyle name="Normal 11 10 2 2" xfId="10680"/>
    <cellStyle name="Normal 11 10 3" xfId="10464"/>
    <cellStyle name="Normal 11 10 3 2" xfId="10681"/>
    <cellStyle name="Normal 11 10 4" xfId="10679"/>
    <cellStyle name="Normal 11 11" xfId="10465"/>
    <cellStyle name="Normal 11 12" xfId="10678"/>
    <cellStyle name="Normal 11 13" xfId="10461"/>
    <cellStyle name="Normal 11 2" xfId="6384"/>
    <cellStyle name="Normal 11 2 2" xfId="9177"/>
    <cellStyle name="Normal 11 2 2 2" xfId="9178"/>
    <cellStyle name="Normal 11 2 2 3" xfId="10682"/>
    <cellStyle name="Normal 11 2 3" xfId="9179"/>
    <cellStyle name="Normal 11 2 4" xfId="10466"/>
    <cellStyle name="Normal 11 3" xfId="6578"/>
    <cellStyle name="Normal 11 3 2" xfId="9181"/>
    <cellStyle name="Normal 11 3 2 2" xfId="9182"/>
    <cellStyle name="Normal 11 3 2 3" xfId="10683"/>
    <cellStyle name="Normal 11 3 3" xfId="9183"/>
    <cellStyle name="Normal 11 3 4" xfId="9184"/>
    <cellStyle name="Normal 11 3 5" xfId="9180"/>
    <cellStyle name="Normal 11 3 6" xfId="10467"/>
    <cellStyle name="Normal 11 4" xfId="7767"/>
    <cellStyle name="Normal 11 4 2" xfId="9185"/>
    <cellStyle name="Normal 11 4 2 2" xfId="10684"/>
    <cellStyle name="Normal 11 4 3" xfId="10468"/>
    <cellStyle name="Normal 11 5" xfId="9186"/>
    <cellStyle name="Normal 11 5 2" xfId="10685"/>
    <cellStyle name="Normal 11 5 3" xfId="10469"/>
    <cellStyle name="Normal 11 6" xfId="9175"/>
    <cellStyle name="Normal 11 6 2" xfId="10686"/>
    <cellStyle name="Normal 11 6 3" xfId="10470"/>
    <cellStyle name="Normal 11 7" xfId="10471"/>
    <cellStyle name="Normal 11 7 2" xfId="10687"/>
    <cellStyle name="Normal 11 8" xfId="10472"/>
    <cellStyle name="Normal 11 8 2" xfId="10688"/>
    <cellStyle name="Normal 11 9" xfId="10473"/>
    <cellStyle name="Normal 11 9 2" xfId="10689"/>
    <cellStyle name="Normal 11_AHP Dec 2012 QS (London)" xfId="9187"/>
    <cellStyle name="Normal 110" xfId="5462"/>
    <cellStyle name="Normal 111" xfId="5464"/>
    <cellStyle name="Normal 112" xfId="8739"/>
    <cellStyle name="Normal 113" xfId="8740"/>
    <cellStyle name="Normal 114" xfId="8741"/>
    <cellStyle name="Normal 115" xfId="8744"/>
    <cellStyle name="Normal 116" xfId="8754"/>
    <cellStyle name="Normal 117" xfId="6368"/>
    <cellStyle name="Normal 118" xfId="6354"/>
    <cellStyle name="Normal 119" xfId="8757"/>
    <cellStyle name="Normal 12" xfId="6070"/>
    <cellStyle name="Normal 12 2" xfId="6071"/>
    <cellStyle name="Normal 12 2 2" xfId="6072"/>
    <cellStyle name="Normal 12 2 2 2" xfId="9191"/>
    <cellStyle name="Normal 12 2 2 3" xfId="9190"/>
    <cellStyle name="Normal 12 2 3" xfId="9192"/>
    <cellStyle name="Normal 12 2 4" xfId="9189"/>
    <cellStyle name="Normal 12 2 5" xfId="10475"/>
    <cellStyle name="Normal 12 3" xfId="6073"/>
    <cellStyle name="Normal 12 3 2" xfId="10690"/>
    <cellStyle name="Normal 12 4" xfId="6579"/>
    <cellStyle name="Normal 12 4 2" xfId="9193"/>
    <cellStyle name="Normal 12 5" xfId="7768"/>
    <cellStyle name="Normal 12 6" xfId="9188"/>
    <cellStyle name="Normal 12 7" xfId="10474"/>
    <cellStyle name="Normal 12_AHP Dec 2012 QS (London)" xfId="9194"/>
    <cellStyle name="Normal 120" xfId="8758"/>
    <cellStyle name="Normal 120 2" xfId="9195"/>
    <cellStyle name="Normal 121" xfId="8759"/>
    <cellStyle name="Normal 122" xfId="8760"/>
    <cellStyle name="Normal 123" xfId="8761"/>
    <cellStyle name="Normal 123 2" xfId="9196"/>
    <cellStyle name="Normal 124" xfId="8762"/>
    <cellStyle name="Normal 124 2" xfId="9197"/>
    <cellStyle name="Normal 125" xfId="8763"/>
    <cellStyle name="Normal 126" xfId="8764"/>
    <cellStyle name="Normal 127" xfId="8765"/>
    <cellStyle name="Normal 128" xfId="8766"/>
    <cellStyle name="Normal 129" xfId="8767"/>
    <cellStyle name="Normal 13" xfId="6074"/>
    <cellStyle name="Normal 13 2" xfId="6075"/>
    <cellStyle name="Normal 13 2 2" xfId="9199"/>
    <cellStyle name="Normal 13 2 3" xfId="10476"/>
    <cellStyle name="Normal 13 3" xfId="6580"/>
    <cellStyle name="Normal 13 3 2" xfId="9200"/>
    <cellStyle name="Normal 13 4" xfId="7769"/>
    <cellStyle name="Normal 13 4 2" xfId="9201"/>
    <cellStyle name="Normal 13 5" xfId="9198"/>
    <cellStyle name="Normal 13 6" xfId="9451"/>
    <cellStyle name="Normal 13_Traineeship Mock MI Tables V11" xfId="6076"/>
    <cellStyle name="Normal 130" xfId="8768"/>
    <cellStyle name="Normal 131" xfId="6372"/>
    <cellStyle name="Normal 132" xfId="6356"/>
    <cellStyle name="Normal 133" xfId="6367"/>
    <cellStyle name="Normal 134" xfId="8807"/>
    <cellStyle name="Normal 135" xfId="8808"/>
    <cellStyle name="Normal 136" xfId="8809"/>
    <cellStyle name="Normal 137" xfId="9935"/>
    <cellStyle name="Normal 138" xfId="9944"/>
    <cellStyle name="Normal 139" xfId="9952"/>
    <cellStyle name="Normal 14" xfId="6077"/>
    <cellStyle name="Normal 14 2" xfId="6078"/>
    <cellStyle name="Normal 14 2 2" xfId="9203"/>
    <cellStyle name="Normal 14 2 3" xfId="10478"/>
    <cellStyle name="Normal 14 3" xfId="6581"/>
    <cellStyle name="Normal 14 3 2" xfId="9204"/>
    <cellStyle name="Normal 14 3 3" xfId="10691"/>
    <cellStyle name="Normal 14 4" xfId="7770"/>
    <cellStyle name="Normal 14 5" xfId="9202"/>
    <cellStyle name="Normal 14 6" xfId="10477"/>
    <cellStyle name="Normal 14_All_SFR_Tables_Oct13" xfId="6079"/>
    <cellStyle name="Normal 140" xfId="9953"/>
    <cellStyle name="Normal 141" xfId="9959"/>
    <cellStyle name="Normal 142" xfId="9960"/>
    <cellStyle name="Normal 143" xfId="9962"/>
    <cellStyle name="Normal 144" xfId="9966"/>
    <cellStyle name="Normal 145" xfId="10176"/>
    <cellStyle name="Normal 146" xfId="10179"/>
    <cellStyle name="Normal 147" xfId="10208"/>
    <cellStyle name="Normal 147 2" xfId="5467"/>
    <cellStyle name="Normal 148" xfId="10209"/>
    <cellStyle name="Normal 148 2" xfId="5469"/>
    <cellStyle name="Normal 149" xfId="10210"/>
    <cellStyle name="Normal 15" xfId="6080"/>
    <cellStyle name="Normal 15 2" xfId="6582"/>
    <cellStyle name="Normal 15 2 2" xfId="9206"/>
    <cellStyle name="Normal 15 2 3" xfId="10480"/>
    <cellStyle name="Normal 15 3" xfId="7771"/>
    <cellStyle name="Normal 15 3 2" xfId="9207"/>
    <cellStyle name="Normal 15 3 3" xfId="10692"/>
    <cellStyle name="Normal 15 4" xfId="9205"/>
    <cellStyle name="Normal 15 5" xfId="10479"/>
    <cellStyle name="Normal 150" xfId="10214"/>
    <cellStyle name="Normal 150 2" xfId="5471"/>
    <cellStyle name="Normal 151" xfId="10217"/>
    <cellStyle name="Normal 151 2" xfId="5473"/>
    <cellStyle name="Normal 152" xfId="10218"/>
    <cellStyle name="Normal 152 2" xfId="5468"/>
    <cellStyle name="Normal 153" xfId="10219"/>
    <cellStyle name="Normal 153 2" xfId="5470"/>
    <cellStyle name="Normal 154" xfId="10220"/>
    <cellStyle name="Normal 155" xfId="10221"/>
    <cellStyle name="Normal 155 2" xfId="5472"/>
    <cellStyle name="Normal 156" xfId="10233"/>
    <cellStyle name="Normal 156 2" xfId="5474"/>
    <cellStyle name="Normal 157" xfId="10234"/>
    <cellStyle name="Normal 158" xfId="10235"/>
    <cellStyle name="Normal 158 2" xfId="5475"/>
    <cellStyle name="Normal 159" xfId="10236"/>
    <cellStyle name="Normal 16" xfId="6081"/>
    <cellStyle name="Normal 16 2" xfId="6583"/>
    <cellStyle name="Normal 16 2 2" xfId="9209"/>
    <cellStyle name="Normal 16 2 3" xfId="10482"/>
    <cellStyle name="Normal 16 3" xfId="7772"/>
    <cellStyle name="Normal 16 3 2" xfId="9210"/>
    <cellStyle name="Normal 16 3 3" xfId="10483"/>
    <cellStyle name="Normal 16 4" xfId="9208"/>
    <cellStyle name="Normal 16 4 2" xfId="10693"/>
    <cellStyle name="Normal 16 5" xfId="10481"/>
    <cellStyle name="Normal 160" xfId="10237"/>
    <cellStyle name="Normal 161" xfId="10242"/>
    <cellStyle name="Normal 162" xfId="10244"/>
    <cellStyle name="Normal 163" xfId="10245"/>
    <cellStyle name="Normal 164" xfId="6724"/>
    <cellStyle name="Normal 165" xfId="10246"/>
    <cellStyle name="Normal 166" xfId="10247"/>
    <cellStyle name="Normal 167" xfId="10248"/>
    <cellStyle name="Normal 168" xfId="10249"/>
    <cellStyle name="Normal 169" xfId="10250"/>
    <cellStyle name="Normal 17" xfId="6082"/>
    <cellStyle name="Normal 17 2" xfId="6584"/>
    <cellStyle name="Normal 17 2 2" xfId="9212"/>
    <cellStyle name="Normal 17 2 3" xfId="10485"/>
    <cellStyle name="Normal 17 3" xfId="7773"/>
    <cellStyle name="Normal 17 3 2" xfId="9213"/>
    <cellStyle name="Normal 17 3 3" xfId="10694"/>
    <cellStyle name="Normal 17 4" xfId="9211"/>
    <cellStyle name="Normal 17 5" xfId="10484"/>
    <cellStyle name="Normal 170" xfId="10251"/>
    <cellStyle name="Normal 171" xfId="10252"/>
    <cellStyle name="Normal 172" xfId="10253"/>
    <cellStyle name="Normal 173" xfId="10254"/>
    <cellStyle name="Normal 174" xfId="10255"/>
    <cellStyle name="Normal 175" xfId="10256"/>
    <cellStyle name="Normal 176" xfId="5460"/>
    <cellStyle name="Normal 177" xfId="10257"/>
    <cellStyle name="Normal 178" xfId="5463"/>
    <cellStyle name="Normal 179" xfId="10258"/>
    <cellStyle name="Normal 18" xfId="6083"/>
    <cellStyle name="Normal 18 2" xfId="6585"/>
    <cellStyle name="Normal 18 2 2" xfId="9215"/>
    <cellStyle name="Normal 18 2 2 2" xfId="10695"/>
    <cellStyle name="Normal 18 2 3" xfId="10487"/>
    <cellStyle name="Normal 18 3" xfId="7774"/>
    <cellStyle name="Normal 18 3 2" xfId="9216"/>
    <cellStyle name="Normal 18 3 3" xfId="10488"/>
    <cellStyle name="Normal 18 4" xfId="9214"/>
    <cellStyle name="Normal 18 5" xfId="10486"/>
    <cellStyle name="Normal 180" xfId="10259"/>
    <cellStyle name="Normal 181" xfId="10260"/>
    <cellStyle name="Normal 182" xfId="10261"/>
    <cellStyle name="Normal 183" xfId="10262"/>
    <cellStyle name="Normal 184" xfId="10263"/>
    <cellStyle name="Normal 185" xfId="10264"/>
    <cellStyle name="Normal 186" xfId="10265"/>
    <cellStyle name="Normal 187" xfId="10266"/>
    <cellStyle name="Normal 188" xfId="10267"/>
    <cellStyle name="Normal 189" xfId="10268"/>
    <cellStyle name="Normal 19" xfId="6586"/>
    <cellStyle name="Normal 19 2" xfId="7775"/>
    <cellStyle name="Normal 19 2 2" xfId="9218"/>
    <cellStyle name="Normal 19 2 2 2" xfId="10697"/>
    <cellStyle name="Normal 19 2 3" xfId="10490"/>
    <cellStyle name="Normal 19 3" xfId="9219"/>
    <cellStyle name="Normal 19 3 2" xfId="10491"/>
    <cellStyle name="Normal 19 4" xfId="9217"/>
    <cellStyle name="Normal 19 4 2" xfId="10696"/>
    <cellStyle name="Normal 19 5" xfId="10489"/>
    <cellStyle name="Normal 190" xfId="10269"/>
    <cellStyle name="Normal 191" xfId="10270"/>
    <cellStyle name="Normal 192" xfId="10271"/>
    <cellStyle name="Normal 193" xfId="10272"/>
    <cellStyle name="Normal 194" xfId="10273"/>
    <cellStyle name="Normal 195" xfId="10274"/>
    <cellStyle name="Normal 196" xfId="10275"/>
    <cellStyle name="Normal 197" xfId="10276"/>
    <cellStyle name="Normal 198" xfId="10277"/>
    <cellStyle name="Normal 199" xfId="10278"/>
    <cellStyle name="Normal 2" xfId="16"/>
    <cellStyle name="Normal 2 10" xfId="5444"/>
    <cellStyle name="Normal 2 10 2" xfId="6085"/>
    <cellStyle name="Normal 2 10 3" xfId="6385"/>
    <cellStyle name="Normal 2 10 4" xfId="9436"/>
    <cellStyle name="Normal 2 11" xfId="6086"/>
    <cellStyle name="Normal 2 12" xfId="7776"/>
    <cellStyle name="Normal 2 12 2" xfId="9430"/>
    <cellStyle name="Normal 2 13" xfId="9409"/>
    <cellStyle name="Normal 2 14" xfId="9399"/>
    <cellStyle name="Normal 2 15" xfId="9930"/>
    <cellStyle name="Normal 2 16" xfId="9936"/>
    <cellStyle name="Normal 2 17" xfId="9945"/>
    <cellStyle name="Normal 2 18" xfId="9965"/>
    <cellStyle name="Normal 2 19" xfId="10287"/>
    <cellStyle name="Normal 2 2" xfId="10"/>
    <cellStyle name="Normal 2 2 10" xfId="6441"/>
    <cellStyle name="Normal 2 2 11" xfId="7777"/>
    <cellStyle name="Normal 2 2 12" xfId="9221"/>
    <cellStyle name="Normal 2 2 2" xfId="463"/>
    <cellStyle name="Normal 2 2 2 10" xfId="8750"/>
    <cellStyle name="Normal 2 2 2 11" xfId="9222"/>
    <cellStyle name="Normal 2 2 2 12" xfId="9393"/>
    <cellStyle name="Normal 2 2 2 13" xfId="9937"/>
    <cellStyle name="Normal 2 2 2 14" xfId="10492"/>
    <cellStyle name="Normal 2 2 2 2" xfId="6089"/>
    <cellStyle name="Normal 2 2 2 2 2" xfId="6090"/>
    <cellStyle name="Normal 2 2 2 2 2 2" xfId="6091"/>
    <cellStyle name="Normal 2 2 2 2 2 2 2" xfId="6092"/>
    <cellStyle name="Normal 2 2 2 2 2 3" xfId="6093"/>
    <cellStyle name="Normal 2 2 2 2 2_Draft SFR tables 300113 V8" xfId="6094"/>
    <cellStyle name="Normal 2 2 2 2 3" xfId="6095"/>
    <cellStyle name="Normal 2 2 2 2 3 2" xfId="6388"/>
    <cellStyle name="Normal 2 2 2 2 4" xfId="6096"/>
    <cellStyle name="Normal 2 2 2 2 5" xfId="9223"/>
    <cellStyle name="Normal 2 2 2 2 6" xfId="9820"/>
    <cellStyle name="Normal 2 2 2 2 7" xfId="9715"/>
    <cellStyle name="Normal 2 2 2 2_123" xfId="6097"/>
    <cellStyle name="Normal 2 2 2 3" xfId="6098"/>
    <cellStyle name="Normal 2 2 2 3 2" xfId="6099"/>
    <cellStyle name="Normal 2 2 2 3 2 2" xfId="6100"/>
    <cellStyle name="Normal 2 2 2 3 2 2 2" xfId="6101"/>
    <cellStyle name="Normal 2 2 2 3 2 3" xfId="6102"/>
    <cellStyle name="Normal 2 2 2 3 2_Draft SFR tables 300113 V8" xfId="6103"/>
    <cellStyle name="Normal 2 2 2 3 3" xfId="6104"/>
    <cellStyle name="Normal 2 2 2 3 3 2" xfId="6389"/>
    <cellStyle name="Normal 2 2 2 3 4" xfId="6105"/>
    <cellStyle name="Normal 2 2 2 3_123" xfId="6106"/>
    <cellStyle name="Normal 2 2 2 4" xfId="6107"/>
    <cellStyle name="Normal 2 2 2 4 2" xfId="6108"/>
    <cellStyle name="Normal 2 2 2 4 2 2" xfId="6109"/>
    <cellStyle name="Normal 2 2 2 4 2 2 2" xfId="6110"/>
    <cellStyle name="Normal 2 2 2 4 2 3" xfId="6111"/>
    <cellStyle name="Normal 2 2 2 4 2_Draft SFR tables 300113 V8" xfId="6112"/>
    <cellStyle name="Normal 2 2 2 4 3" xfId="6113"/>
    <cellStyle name="Normal 2 2 2 4 3 2" xfId="6390"/>
    <cellStyle name="Normal 2 2 2 4 4" xfId="6114"/>
    <cellStyle name="Normal 2 2 2 4_123" xfId="6115"/>
    <cellStyle name="Normal 2 2 2 5" xfId="6116"/>
    <cellStyle name="Normal 2 2 2 5 2" xfId="6117"/>
    <cellStyle name="Normal 2 2 2 5 3" xfId="6118"/>
    <cellStyle name="Normal 2 2 2 5 4" xfId="9224"/>
    <cellStyle name="Normal 2 2 2 6" xfId="6119"/>
    <cellStyle name="Normal 2 2 2 7" xfId="6088"/>
    <cellStyle name="Normal 2 2 2 8" xfId="6387"/>
    <cellStyle name="Normal 2 2 2 9" xfId="8371"/>
    <cellStyle name="Normal 2 2 2_Analysis File Template" xfId="6120"/>
    <cellStyle name="Normal 2 2 3" xfId="6121"/>
    <cellStyle name="Normal 2 2 3 2" xfId="9225"/>
    <cellStyle name="Normal 2 2 4" xfId="6122"/>
    <cellStyle name="Normal 2 2 4 2" xfId="9226"/>
    <cellStyle name="Normal 2 2 5" xfId="6123"/>
    <cellStyle name="Normal 2 2 5 2" xfId="6124"/>
    <cellStyle name="Normal 2 2 5 2 2" xfId="6125"/>
    <cellStyle name="Normal 2 2 5 3" xfId="6126"/>
    <cellStyle name="Normal 2 2 5 4" xfId="9227"/>
    <cellStyle name="Normal 2 2 5_Draft SFR tables 300113 V8" xfId="6127"/>
    <cellStyle name="Normal 2 2 6" xfId="6128"/>
    <cellStyle name="Normal 2 2 6 2" xfId="6391"/>
    <cellStyle name="Normal 2 2 7" xfId="6129"/>
    <cellStyle name="Normal 2 2 8" xfId="6087"/>
    <cellStyle name="Normal 2 2 9" xfId="6386"/>
    <cellStyle name="Normal 2 2_123" xfId="6130"/>
    <cellStyle name="Normal 2 20" xfId="10372"/>
    <cellStyle name="Normal 2 3" xfId="6"/>
    <cellStyle name="Normal 2 3 2" xfId="75"/>
    <cellStyle name="Normal 2 3 2 2" xfId="6131"/>
    <cellStyle name="Normal 2 3 2 2 2" xfId="9230"/>
    <cellStyle name="Normal 2 3 2 2 3" xfId="9229"/>
    <cellStyle name="Normal 2 3 2 3" xfId="8463"/>
    <cellStyle name="Normal 2 3 2 4" xfId="9232"/>
    <cellStyle name="Normal 2 3 2 5" xfId="9233"/>
    <cellStyle name="Normal 2 3 2 6" xfId="9234"/>
    <cellStyle name="Normal 2 3 2 7" xfId="9228"/>
    <cellStyle name="Normal 2 3 2_GCSEs" xfId="7723"/>
    <cellStyle name="Normal 2 3 3" xfId="5445"/>
    <cellStyle name="Normal 2 3 3 2" xfId="6133"/>
    <cellStyle name="Normal 2 3 3 2 2" xfId="6134"/>
    <cellStyle name="Normal 2 3 3 2 3" xfId="9236"/>
    <cellStyle name="Normal 2 3 3 3" xfId="6135"/>
    <cellStyle name="Normal 2 3 3 4" xfId="6132"/>
    <cellStyle name="Normal 2 3 3 5" xfId="9235"/>
    <cellStyle name="Normal 2 3 3_Draft SFR tables 300113 V8" xfId="6136"/>
    <cellStyle name="Normal 2 3 4" xfId="6137"/>
    <cellStyle name="Normal 2 3 4 2" xfId="6138"/>
    <cellStyle name="Normal 2 3 4 3" xfId="9237"/>
    <cellStyle name="Normal 2 3 5" xfId="6139"/>
    <cellStyle name="Normal 2 3 5 2" xfId="9238"/>
    <cellStyle name="Normal 2 3 6" xfId="8007"/>
    <cellStyle name="Normal 2 3 7" xfId="8751"/>
    <cellStyle name="Normal 2 3 8" xfId="8755"/>
    <cellStyle name="Normal 2 3 9" xfId="10374"/>
    <cellStyle name="Normal 2 3_123" xfId="6140"/>
    <cellStyle name="Normal 2 4" xfId="20"/>
    <cellStyle name="Normal 2 4 10" xfId="9379"/>
    <cellStyle name="Normal 2 4 2" xfId="80"/>
    <cellStyle name="Normal 2 4 2 2" xfId="6143"/>
    <cellStyle name="Normal 2 4 2 2 2" xfId="6144"/>
    <cellStyle name="Normal 2 4 2 3" xfId="6145"/>
    <cellStyle name="Normal 2 4 2 4" xfId="6142"/>
    <cellStyle name="Normal 2 4 2 5" xfId="8555"/>
    <cellStyle name="Normal 2 4 2_Draft SFR tables 300113 V8" xfId="6146"/>
    <cellStyle name="Normal 2 4 3" xfId="6147"/>
    <cellStyle name="Normal 2 4 3 2" xfId="6393"/>
    <cellStyle name="Normal 2 4 3 3" xfId="9241"/>
    <cellStyle name="Normal 2 4 4" xfId="6148"/>
    <cellStyle name="Normal 2 4 5" xfId="6141"/>
    <cellStyle name="Normal 2 4 6" xfId="6392"/>
    <cellStyle name="Normal 2 4 7" xfId="9239"/>
    <cellStyle name="Normal 2 4 8" xfId="9837"/>
    <cellStyle name="Normal 2 4 9" xfId="9698"/>
    <cellStyle name="Normal 2 4_123" xfId="6149"/>
    <cellStyle name="Normal 2 4_GCSEs" xfId="7136"/>
    <cellStyle name="Normal 2 5" xfId="74"/>
    <cellStyle name="Normal 2 5 10" xfId="9695"/>
    <cellStyle name="Normal 2 5 11" xfId="9363"/>
    <cellStyle name="Normal 2 5 2" xfId="6151"/>
    <cellStyle name="Normal 2 5 2 2" xfId="6152"/>
    <cellStyle name="Normal 2 5 2 2 2" xfId="6153"/>
    <cellStyle name="Normal 2 5 2 3" xfId="6154"/>
    <cellStyle name="Normal 2 5 2 4" xfId="8647"/>
    <cellStyle name="Normal 2 5 2 5" xfId="9243"/>
    <cellStyle name="Normal 2 5 2_Draft SFR tables 300113 V8" xfId="6155"/>
    <cellStyle name="Normal 2 5 3" xfId="6156"/>
    <cellStyle name="Normal 2 5 3 2" xfId="6395"/>
    <cellStyle name="Normal 2 5 4" xfId="6157"/>
    <cellStyle name="Normal 2 5 5" xfId="6150"/>
    <cellStyle name="Normal 2 5 6" xfId="6394"/>
    <cellStyle name="Normal 2 5 7" xfId="8188"/>
    <cellStyle name="Normal 2 5 8" xfId="9242"/>
    <cellStyle name="Normal 2 5 9" xfId="9840"/>
    <cellStyle name="Normal 2 5_123" xfId="6158"/>
    <cellStyle name="Normal 2 6" xfId="6159"/>
    <cellStyle name="Normal 2 6 2" xfId="6160"/>
    <cellStyle name="Normal 2 6 2 2" xfId="6161"/>
    <cellStyle name="Normal 2 6 3" xfId="5441"/>
    <cellStyle name="Normal 2 6 4" xfId="6162"/>
    <cellStyle name="Normal 2 6 5" xfId="8280"/>
    <cellStyle name="Normal 2 6 6" xfId="9244"/>
    <cellStyle name="Normal 2 6_Analysis File Template" xfId="6163"/>
    <cellStyle name="Normal 2 7" xfId="6164"/>
    <cellStyle name="Normal 2 7 2" xfId="6165"/>
    <cellStyle name="Normal 2 7 2 2" xfId="6166"/>
    <cellStyle name="Normal 2 7 3" xfId="6167"/>
    <cellStyle name="Normal 2 7 4" xfId="9245"/>
    <cellStyle name="Normal 2 7 5" xfId="9329"/>
    <cellStyle name="Normal 2 7_Analysis File Template" xfId="6168"/>
    <cellStyle name="Normal 2 8" xfId="6169"/>
    <cellStyle name="Normal 2 8 2" xfId="6170"/>
    <cellStyle name="Normal 2 8 3" xfId="9328"/>
    <cellStyle name="Normal 2 85" xfId="9246"/>
    <cellStyle name="Normal 2 9" xfId="6171"/>
    <cellStyle name="Normal 2 9 2" xfId="6172"/>
    <cellStyle name="Normal 2 9 3" xfId="6173"/>
    <cellStyle name="Normal 2 9 4" xfId="6174"/>
    <cellStyle name="Normal 2 9 5" xfId="9318"/>
    <cellStyle name="Normal 2 9_Draft SFR tables 300113 V8" xfId="6175"/>
    <cellStyle name="Normal 2_AHP Dec 2012 QS (London)" xfId="9247"/>
    <cellStyle name="Normal 2_Energy efficiency" xfId="6720"/>
    <cellStyle name="Normal 2_Fuel poverty" xfId="6722"/>
    <cellStyle name="Normal 2_Homelessness" xfId="6723"/>
    <cellStyle name="Normal 20" xfId="6588"/>
    <cellStyle name="Normal 20 2" xfId="7778"/>
    <cellStyle name="Normal 20 2 2" xfId="9249"/>
    <cellStyle name="Normal 20 2 3" xfId="10494"/>
    <cellStyle name="Normal 20 3" xfId="9248"/>
    <cellStyle name="Normal 20 3 2" xfId="10698"/>
    <cellStyle name="Normal 20 4" xfId="10493"/>
    <cellStyle name="Normal 200" xfId="10279"/>
    <cellStyle name="Normal 201" xfId="10280"/>
    <cellStyle name="Normal 202" xfId="10281"/>
    <cellStyle name="Normal 203" xfId="10282"/>
    <cellStyle name="Normal 204" xfId="10283"/>
    <cellStyle name="Normal 205" xfId="10243"/>
    <cellStyle name="Normal 206" xfId="10285"/>
    <cellStyle name="Normal 207" xfId="10288"/>
    <cellStyle name="Normal 208" xfId="10289"/>
    <cellStyle name="Normal 209" xfId="10290"/>
    <cellStyle name="Normal 21" xfId="6589"/>
    <cellStyle name="Normal 21 2" xfId="7779"/>
    <cellStyle name="Normal 21 2 2" xfId="9251"/>
    <cellStyle name="Normal 21 3" xfId="9252"/>
    <cellStyle name="Normal 21 3 2" xfId="10496"/>
    <cellStyle name="Normal 21 4" xfId="9250"/>
    <cellStyle name="Normal 21 4 2" xfId="10699"/>
    <cellStyle name="Normal 21 5" xfId="10495"/>
    <cellStyle name="Normal 21_Copy of Fiscal Tables" xfId="10497"/>
    <cellStyle name="Normal 210" xfId="10291"/>
    <cellStyle name="Normal 211" xfId="10292"/>
    <cellStyle name="Normal 212" xfId="10293"/>
    <cellStyle name="Normal 213" xfId="10294"/>
    <cellStyle name="Normal 214" xfId="10295"/>
    <cellStyle name="Normal 215" xfId="10296"/>
    <cellStyle name="Normal 216" xfId="10297"/>
    <cellStyle name="Normal 217" xfId="10298"/>
    <cellStyle name="Normal 218" xfId="10299"/>
    <cellStyle name="Normal 219" xfId="10300"/>
    <cellStyle name="Normal 22" xfId="6353"/>
    <cellStyle name="Normal 22 2" xfId="6590"/>
    <cellStyle name="Normal 22 2 2" xfId="9253"/>
    <cellStyle name="Normal 22 2 3" xfId="10499"/>
    <cellStyle name="Normal 22 3" xfId="7780"/>
    <cellStyle name="Normal 22 3 2" xfId="10500"/>
    <cellStyle name="Normal 22 4" xfId="9313"/>
    <cellStyle name="Normal 22 4 2" xfId="10700"/>
    <cellStyle name="Normal 22 5" xfId="10498"/>
    <cellStyle name="Normal 22_Copy of Fiscal Tables" xfId="10501"/>
    <cellStyle name="Normal 220" xfId="10301"/>
    <cellStyle name="Normal 221" xfId="10302"/>
    <cellStyle name="Normal 222" xfId="10303"/>
    <cellStyle name="Normal 223" xfId="10304"/>
    <cellStyle name="Normal 224" xfId="10305"/>
    <cellStyle name="Normal 225" xfId="10306"/>
    <cellStyle name="Normal 226" xfId="10307"/>
    <cellStyle name="Normal 227" xfId="10308"/>
    <cellStyle name="Normal 228" xfId="10309"/>
    <cellStyle name="Normal 229" xfId="10310"/>
    <cellStyle name="Normal 23" xfId="6591"/>
    <cellStyle name="Normal 23 2" xfId="7781"/>
    <cellStyle name="Normal 23 2 2" xfId="9255"/>
    <cellStyle name="Normal 23 2 2 2" xfId="10701"/>
    <cellStyle name="Normal 23 2 3" xfId="10502"/>
    <cellStyle name="Normal 23 3" xfId="9256"/>
    <cellStyle name="Normal 23 4" xfId="9254"/>
    <cellStyle name="Normal 230" xfId="10311"/>
    <cellStyle name="Normal 231" xfId="5476"/>
    <cellStyle name="Normal 232" xfId="10312"/>
    <cellStyle name="Normal 233" xfId="10313"/>
    <cellStyle name="Normal 234" xfId="5450"/>
    <cellStyle name="Normal 235" xfId="10314"/>
    <cellStyle name="Normal 236" xfId="10315"/>
    <cellStyle name="Normal 237" xfId="10316"/>
    <cellStyle name="Normal 238" xfId="5449"/>
    <cellStyle name="Normal 239" xfId="5465"/>
    <cellStyle name="Normal 24" xfId="6592"/>
    <cellStyle name="Normal 24 2" xfId="7782"/>
    <cellStyle name="Normal 24 2 2" xfId="10702"/>
    <cellStyle name="Normal 24 2 3" xfId="10504"/>
    <cellStyle name="Normal 24 3" xfId="9257"/>
    <cellStyle name="Normal 24 4" xfId="10503"/>
    <cellStyle name="Normal 240" xfId="10317"/>
    <cellStyle name="Normal 241" xfId="10318"/>
    <cellStyle name="Normal 242" xfId="10319"/>
    <cellStyle name="Normal 243" xfId="10320"/>
    <cellStyle name="Normal 244" xfId="10321"/>
    <cellStyle name="Normal 245" xfId="10322"/>
    <cellStyle name="Normal 246" xfId="10323"/>
    <cellStyle name="Normal 247" xfId="10324"/>
    <cellStyle name="Normal 248" xfId="10325"/>
    <cellStyle name="Normal 249" xfId="10326"/>
    <cellStyle name="Normal 25" xfId="6593"/>
    <cellStyle name="Normal 25 2" xfId="7783"/>
    <cellStyle name="Normal 25 2 2" xfId="9259"/>
    <cellStyle name="Normal 25 2 2 2" xfId="10703"/>
    <cellStyle name="Normal 25 2 3" xfId="10506"/>
    <cellStyle name="Normal 25 3" xfId="9258"/>
    <cellStyle name="Normal 25 4" xfId="10505"/>
    <cellStyle name="Normal 250" xfId="10327"/>
    <cellStyle name="Normal 251" xfId="10328"/>
    <cellStyle name="Normal 252" xfId="10329"/>
    <cellStyle name="Normal 253" xfId="10330"/>
    <cellStyle name="Normal 254" xfId="10331"/>
    <cellStyle name="Normal 255" xfId="10332"/>
    <cellStyle name="Normal 256" xfId="10334"/>
    <cellStyle name="Normal 257" xfId="10336"/>
    <cellStyle name="Normal 258" xfId="10337"/>
    <cellStyle name="Normal 259" xfId="10338"/>
    <cellStyle name="Normal 26" xfId="6594"/>
    <cellStyle name="Normal 26 2" xfId="7784"/>
    <cellStyle name="Normal 26 2 2" xfId="10704"/>
    <cellStyle name="Normal 26 2 3" xfId="10508"/>
    <cellStyle name="Normal 26 3" xfId="9260"/>
    <cellStyle name="Normal 26 4" xfId="10507"/>
    <cellStyle name="Normal 260" xfId="10339"/>
    <cellStyle name="Normal 261" xfId="10340"/>
    <cellStyle name="Normal 262" xfId="10341"/>
    <cellStyle name="Normal 263" xfId="10342"/>
    <cellStyle name="Normal 264" xfId="10343"/>
    <cellStyle name="Normal 265" xfId="10344"/>
    <cellStyle name="Normal 266" xfId="10345"/>
    <cellStyle name="Normal 267" xfId="10346"/>
    <cellStyle name="Normal 268" xfId="10347"/>
    <cellStyle name="Normal 269" xfId="10348"/>
    <cellStyle name="Normal 27" xfId="6595"/>
    <cellStyle name="Normal 27 2" xfId="7785"/>
    <cellStyle name="Normal 27 2 2" xfId="10705"/>
    <cellStyle name="Normal 27 2 3" xfId="10510"/>
    <cellStyle name="Normal 27 3" xfId="9261"/>
    <cellStyle name="Normal 27 4" xfId="10509"/>
    <cellStyle name="Normal 270" xfId="10349"/>
    <cellStyle name="Normal 271" xfId="10352"/>
    <cellStyle name="Normal 272" xfId="10355"/>
    <cellStyle name="Normal 273" xfId="10353"/>
    <cellStyle name="Normal 274" xfId="10354"/>
    <cellStyle name="Normal 275" xfId="10356"/>
    <cellStyle name="Normal 276" xfId="10351"/>
    <cellStyle name="Normal 277" xfId="10350"/>
    <cellStyle name="Normal 278" xfId="10357"/>
    <cellStyle name="Normal 279" xfId="10358"/>
    <cellStyle name="Normal 28" xfId="6596"/>
    <cellStyle name="Normal 28 2" xfId="7786"/>
    <cellStyle name="Normal 28 2 2" xfId="10706"/>
    <cellStyle name="Normal 28 2 3" xfId="10512"/>
    <cellStyle name="Normal 28 3" xfId="9262"/>
    <cellStyle name="Normal 28 4" xfId="10511"/>
    <cellStyle name="Normal 280" xfId="10359"/>
    <cellStyle name="Normal 281" xfId="10360"/>
    <cellStyle name="Normal 282" xfId="10364"/>
    <cellStyle name="Normal 283" xfId="10365"/>
    <cellStyle name="Normal 284" xfId="10366"/>
    <cellStyle name="Normal 285" xfId="10368"/>
    <cellStyle name="Normal 286" xfId="10718"/>
    <cellStyle name="Normal 287" xfId="10719"/>
    <cellStyle name="Normal 288" xfId="10720"/>
    <cellStyle name="Normal 289" xfId="10721"/>
    <cellStyle name="Normal 29" xfId="6597"/>
    <cellStyle name="Normal 29 2" xfId="7787"/>
    <cellStyle name="Normal 29 3" xfId="9263"/>
    <cellStyle name="Normal 29 4" xfId="10513"/>
    <cellStyle name="Normal 290" xfId="10722"/>
    <cellStyle name="Normal 291" xfId="10723"/>
    <cellStyle name="Normal 292" xfId="10724"/>
    <cellStyle name="Normal 293" xfId="10725"/>
    <cellStyle name="Normal 294" xfId="10726"/>
    <cellStyle name="Normal 295" xfId="10727"/>
    <cellStyle name="Normal 296" xfId="10728"/>
    <cellStyle name="Normal 297" xfId="10729"/>
    <cellStyle name="Normal 298" xfId="10730"/>
    <cellStyle name="Normal 299" xfId="10731"/>
    <cellStyle name="Normal 3" xfId="17"/>
    <cellStyle name="Normal 3 10" xfId="6598"/>
    <cellStyle name="Normal 3 10 2" xfId="9265"/>
    <cellStyle name="Normal 3 10 3" xfId="10514"/>
    <cellStyle name="Normal 3 11" xfId="7788"/>
    <cellStyle name="Normal 3 11 2" xfId="10515"/>
    <cellStyle name="Normal 3 12" xfId="9264"/>
    <cellStyle name="Normal 3 13" xfId="9929"/>
    <cellStyle name="Normal 3 14" xfId="9938"/>
    <cellStyle name="Normal 3 15" xfId="9948"/>
    <cellStyle name="Normal 3 16" xfId="10175"/>
    <cellStyle name="Normal 3 2" xfId="9"/>
    <cellStyle name="Normal 3 2 10" xfId="9266"/>
    <cellStyle name="Normal 3 2 11" xfId="9308"/>
    <cellStyle name="Normal 3 2 12" xfId="9939"/>
    <cellStyle name="Normal 3 2 13" xfId="9981"/>
    <cellStyle name="Normal 3 2 14" xfId="10383"/>
    <cellStyle name="Normal 3 2 2" xfId="77"/>
    <cellStyle name="Normal 3 2 2 2" xfId="6179"/>
    <cellStyle name="Normal 3 2 2 2 2" xfId="6180"/>
    <cellStyle name="Normal 3 2 2 2 3" xfId="9268"/>
    <cellStyle name="Normal 3 2 2 2 4" xfId="10707"/>
    <cellStyle name="Normal 3 2 2 3" xfId="6181"/>
    <cellStyle name="Normal 3 2 2 3 2" xfId="9269"/>
    <cellStyle name="Normal 3 2 2 4" xfId="6178"/>
    <cellStyle name="Normal 3 2 2 5" xfId="8753"/>
    <cellStyle name="Normal 3 2 2 6" xfId="9267"/>
    <cellStyle name="Normal 3 2 2_Draft SFR tables 300113 V8" xfId="6182"/>
    <cellStyle name="Normal 3 2 3" xfId="6183"/>
    <cellStyle name="Normal 3 2 3 2" xfId="6398"/>
    <cellStyle name="Normal 3 2 3 3" xfId="9270"/>
    <cellStyle name="Normal 3 2 4" xfId="6184"/>
    <cellStyle name="Normal 3 2 4 2" xfId="9271"/>
    <cellStyle name="Normal 3 2 5" xfId="6177"/>
    <cellStyle name="Normal 3 2 6" xfId="6397"/>
    <cellStyle name="Normal 3 2 7" xfId="8462"/>
    <cellStyle name="Normal 3 2 8" xfId="8752"/>
    <cellStyle name="Normal 3 2 9" xfId="8756"/>
    <cellStyle name="Normal 3 2_123" xfId="6185"/>
    <cellStyle name="Normal 3 3" xfId="6186"/>
    <cellStyle name="Normal 3 3 10" xfId="9982"/>
    <cellStyle name="Normal 3 3 2" xfId="6187"/>
    <cellStyle name="Normal 3 3 2 2" xfId="6188"/>
    <cellStyle name="Normal 3 3 2 2 2" xfId="6189"/>
    <cellStyle name="Normal 3 3 2 2 3" xfId="9274"/>
    <cellStyle name="Normal 3 3 2 3" xfId="6190"/>
    <cellStyle name="Normal 3 3 2 4" xfId="9273"/>
    <cellStyle name="Normal 3 3 2_Draft SFR tables 300113 V8" xfId="6191"/>
    <cellStyle name="Normal 3 3 3" xfId="6192"/>
    <cellStyle name="Normal 3 3 3 2" xfId="6399"/>
    <cellStyle name="Normal 3 3 3 3" xfId="9275"/>
    <cellStyle name="Normal 3 3 4" xfId="6193"/>
    <cellStyle name="Normal 3 3 4 2" xfId="9276"/>
    <cellStyle name="Normal 3 3 5" xfId="9272"/>
    <cellStyle name="Normal 3 3 6" xfId="9872"/>
    <cellStyle name="Normal 3 3 7" xfId="9663"/>
    <cellStyle name="Normal 3 3 8" xfId="9949"/>
    <cellStyle name="Normal 3 3 9" xfId="9947"/>
    <cellStyle name="Normal 3 3_123" xfId="6194"/>
    <cellStyle name="Normal 3 4" xfId="6195"/>
    <cellStyle name="Normal 3 4 10" xfId="9950"/>
    <cellStyle name="Normal 3 4 11" xfId="10516"/>
    <cellStyle name="Normal 3 4 2" xfId="6196"/>
    <cellStyle name="Normal 3 4 2 2" xfId="6197"/>
    <cellStyle name="Normal 3 4 2 2 2" xfId="6198"/>
    <cellStyle name="Normal 3 4 2 3" xfId="6199"/>
    <cellStyle name="Normal 3 4 2 4" xfId="9278"/>
    <cellStyle name="Normal 3 4 2_Draft SFR tables 300113 V8" xfId="6200"/>
    <cellStyle name="Normal 3 4 3" xfId="6201"/>
    <cellStyle name="Normal 3 4 3 2" xfId="6400"/>
    <cellStyle name="Normal 3 4 3 3" xfId="9279"/>
    <cellStyle name="Normal 3 4 4" xfId="6202"/>
    <cellStyle name="Normal 3 4 5" xfId="9277"/>
    <cellStyle name="Normal 3 4 6" xfId="9877"/>
    <cellStyle name="Normal 3 4 7" xfId="9658"/>
    <cellStyle name="Normal 3 4 8" xfId="9940"/>
    <cellStyle name="Normal 3 4 9" xfId="9946"/>
    <cellStyle name="Normal 3 4_123" xfId="6203"/>
    <cellStyle name="Normal 3 5" xfId="6204"/>
    <cellStyle name="Normal 3 5 2" xfId="6205"/>
    <cellStyle name="Normal 3 5 2 2" xfId="5442"/>
    <cellStyle name="Normal 3 5 2 3" xfId="6206"/>
    <cellStyle name="Normal 3 5 2 4" xfId="9281"/>
    <cellStyle name="Normal 3 5 3" xfId="6207"/>
    <cellStyle name="Normal 3 5 4" xfId="9280"/>
    <cellStyle name="Normal 3 5 5" xfId="10517"/>
    <cellStyle name="Normal 3 5_Cover Sheet - Apprenticeships" xfId="6208"/>
    <cellStyle name="Normal 3 6" xfId="6209"/>
    <cellStyle name="Normal 3 6 2" xfId="9282"/>
    <cellStyle name="Normal 3 6 3" xfId="10518"/>
    <cellStyle name="Normal 3 7" xfId="6210"/>
    <cellStyle name="Normal 3 7 2" xfId="9283"/>
    <cellStyle name="Normal 3 7 3" xfId="10519"/>
    <cellStyle name="Normal 3 8" xfId="6176"/>
    <cellStyle name="Normal 3 8 2" xfId="9284"/>
    <cellStyle name="Normal 3 8 3" xfId="10520"/>
    <cellStyle name="Normal 3 9" xfId="6396"/>
    <cellStyle name="Normal 3 9 2" xfId="9285"/>
    <cellStyle name="Normal 3 9 3" xfId="9305"/>
    <cellStyle name="Normal 3 9 4" xfId="10521"/>
    <cellStyle name="Normal 3_123" xfId="6211"/>
    <cellStyle name="Normal 30" xfId="6599"/>
    <cellStyle name="Normal 30 2" xfId="7789"/>
    <cellStyle name="Normal 30 3" xfId="9286"/>
    <cellStyle name="Normal 30 4" xfId="10522"/>
    <cellStyle name="Normal 300" xfId="10732"/>
    <cellStyle name="Normal 301" xfId="10733"/>
    <cellStyle name="Normal 302" xfId="10734"/>
    <cellStyle name="Normal 303" xfId="10735"/>
    <cellStyle name="Normal 304" xfId="10736"/>
    <cellStyle name="Normal 305" xfId="10737"/>
    <cellStyle name="Normal 306" xfId="10738"/>
    <cellStyle name="Normal 307" xfId="10739"/>
    <cellStyle name="Normal 308" xfId="10740"/>
    <cellStyle name="Normal 309" xfId="10742"/>
    <cellStyle name="Normal 31" xfId="6600"/>
    <cellStyle name="Normal 31 2" xfId="7790"/>
    <cellStyle name="Normal 31 3" xfId="9287"/>
    <cellStyle name="Normal 31 4" xfId="10523"/>
    <cellStyle name="Normal 310" xfId="10743"/>
    <cellStyle name="Normal 311" xfId="10745"/>
    <cellStyle name="Normal 312" xfId="10746"/>
    <cellStyle name="Normal 313" xfId="10747"/>
    <cellStyle name="Normal 314" xfId="10748"/>
    <cellStyle name="Normal 315" xfId="10749"/>
    <cellStyle name="Normal 316" xfId="10750"/>
    <cellStyle name="Normal 317" xfId="10751"/>
    <cellStyle name="Normal 318" xfId="10752"/>
    <cellStyle name="Normal 319" xfId="10753"/>
    <cellStyle name="Normal 32" xfId="6601"/>
    <cellStyle name="Normal 32 2" xfId="9288"/>
    <cellStyle name="Normal 32 3" xfId="10524"/>
    <cellStyle name="Normal 320" xfId="10754"/>
    <cellStyle name="Normal 321" xfId="10755"/>
    <cellStyle name="Normal 322" xfId="10756"/>
    <cellStyle name="Normal 323" xfId="10757"/>
    <cellStyle name="Normal 324" xfId="10758"/>
    <cellStyle name="Normal 325" xfId="10759"/>
    <cellStyle name="Normal 326" xfId="10760"/>
    <cellStyle name="Normal 327" xfId="10761"/>
    <cellStyle name="Normal 328" xfId="10762"/>
    <cellStyle name="Normal 329" xfId="10763"/>
    <cellStyle name="Normal 33" xfId="6602"/>
    <cellStyle name="Normal 33 2" xfId="7791"/>
    <cellStyle name="Normal 33 3" xfId="9289"/>
    <cellStyle name="Normal 33 4" xfId="10525"/>
    <cellStyle name="Normal 330" xfId="10764"/>
    <cellStyle name="Normal 331" xfId="10765"/>
    <cellStyle name="Normal 332" xfId="10766"/>
    <cellStyle name="Normal 333" xfId="10767"/>
    <cellStyle name="Normal 334" xfId="10768"/>
    <cellStyle name="Normal 335" xfId="10769"/>
    <cellStyle name="Normal 336" xfId="10770"/>
    <cellStyle name="Normal 337" xfId="10771"/>
    <cellStyle name="Normal 338" xfId="10772"/>
    <cellStyle name="Normal 339" xfId="10773"/>
    <cellStyle name="Normal 34" xfId="6212"/>
    <cellStyle name="Normal 34 2" xfId="6401"/>
    <cellStyle name="Normal 34 3" xfId="6603"/>
    <cellStyle name="Normal 34 4" xfId="7792"/>
    <cellStyle name="Normal 34 5" xfId="9290"/>
    <cellStyle name="Normal 34 6" xfId="10526"/>
    <cellStyle name="Normal 340" xfId="10774"/>
    <cellStyle name="Normal 341" xfId="10775"/>
    <cellStyle name="Normal 342" xfId="10776"/>
    <cellStyle name="Normal 343" xfId="10777"/>
    <cellStyle name="Normal 344" xfId="10778"/>
    <cellStyle name="Normal 345" xfId="10779"/>
    <cellStyle name="Normal 346" xfId="10780"/>
    <cellStyle name="Normal 347" xfId="10781"/>
    <cellStyle name="Normal 348" xfId="10782"/>
    <cellStyle name="Normal 349" xfId="10783"/>
    <cellStyle name="Normal 35" xfId="6604"/>
    <cellStyle name="Normal 35 2" xfId="7793"/>
    <cellStyle name="Normal 35 3" xfId="9291"/>
    <cellStyle name="Normal 35 4" xfId="10527"/>
    <cellStyle name="Normal 350" xfId="10784"/>
    <cellStyle name="Normal 351" xfId="10785"/>
    <cellStyle name="Normal 352" xfId="10786"/>
    <cellStyle name="Normal 353" xfId="10787"/>
    <cellStyle name="Normal 354" xfId="10788"/>
    <cellStyle name="Normal 355" xfId="10789"/>
    <cellStyle name="Normal 356" xfId="10790"/>
    <cellStyle name="Normal 357" xfId="10791"/>
    <cellStyle name="Normal 358" xfId="10792"/>
    <cellStyle name="Normal 359" xfId="10793"/>
    <cellStyle name="Normal 36" xfId="6605"/>
    <cellStyle name="Normal 36 2" xfId="7794"/>
    <cellStyle name="Normal 36 3" xfId="9292"/>
    <cellStyle name="Normal 36 4" xfId="10528"/>
    <cellStyle name="Normal 360" xfId="10794"/>
    <cellStyle name="Normal 361" xfId="10795"/>
    <cellStyle name="Normal 362" xfId="10796"/>
    <cellStyle name="Normal 363" xfId="10797"/>
    <cellStyle name="Normal 364" xfId="10798"/>
    <cellStyle name="Normal 365" xfId="10799"/>
    <cellStyle name="Normal 366" xfId="10800"/>
    <cellStyle name="Normal 367" xfId="10801"/>
    <cellStyle name="Normal 368" xfId="10802"/>
    <cellStyle name="Normal 369" xfId="10803"/>
    <cellStyle name="Normal 37" xfId="6606"/>
    <cellStyle name="Normal 37 2" xfId="7795"/>
    <cellStyle name="Normal 37 3" xfId="9293"/>
    <cellStyle name="Normal 37 4" xfId="10529"/>
    <cellStyle name="Normal 370" xfId="10804"/>
    <cellStyle name="Normal 371" xfId="10805"/>
    <cellStyle name="Normal 372" xfId="10806"/>
    <cellStyle name="Normal 373" xfId="10810"/>
    <cellStyle name="Normal 374" xfId="10811"/>
    <cellStyle name="Normal 375" xfId="10816"/>
    <cellStyle name="Normal 376" xfId="10818"/>
    <cellStyle name="Normal 377" xfId="10820"/>
    <cellStyle name="Normal 378" xfId="10822"/>
    <cellStyle name="Normal 379" xfId="10814"/>
    <cellStyle name="Normal 38" xfId="6607"/>
    <cellStyle name="Normal 38 2" xfId="7796"/>
    <cellStyle name="Normal 38 3" xfId="9294"/>
    <cellStyle name="Normal 38 4" xfId="10530"/>
    <cellStyle name="Normal 380" xfId="10826"/>
    <cellStyle name="Normal 381" xfId="10828"/>
    <cellStyle name="Normal 382" xfId="10824"/>
    <cellStyle name="Normal 383" xfId="10830"/>
    <cellStyle name="Normal 384" xfId="10832"/>
    <cellStyle name="Normal 385" xfId="10834"/>
    <cellStyle name="Normal 386" xfId="10836"/>
    <cellStyle name="Normal 387" xfId="10838"/>
    <cellStyle name="Normal 388" xfId="10840"/>
    <cellStyle name="Normal 389" xfId="10842"/>
    <cellStyle name="Normal 39" xfId="6355"/>
    <cellStyle name="Normal 39 2" xfId="7797"/>
    <cellStyle name="Normal 39 3" xfId="9295"/>
    <cellStyle name="Normal 39 4" xfId="10531"/>
    <cellStyle name="Normal 390" xfId="10844"/>
    <cellStyle name="Normal 391" xfId="10846"/>
    <cellStyle name="Normal 392" xfId="10848"/>
    <cellStyle name="Normal 393" xfId="10850"/>
    <cellStyle name="Normal 394" xfId="10851"/>
    <cellStyle name="Normal 395" xfId="10852"/>
    <cellStyle name="Normal 396" xfId="10853"/>
    <cellStyle name="Normal 397" xfId="10854"/>
    <cellStyle name="Normal 398" xfId="10855"/>
    <cellStyle name="Normal 399" xfId="10856"/>
    <cellStyle name="Normal 4" xfId="12"/>
    <cellStyle name="Normal 4 10" xfId="1213"/>
    <cellStyle name="Normal 4 11" xfId="3399"/>
    <cellStyle name="Normal 4 12" xfId="5354"/>
    <cellStyle name="Normal 4 13" xfId="79"/>
    <cellStyle name="Normal 4 14" xfId="6213"/>
    <cellStyle name="Normal 4 15" xfId="6608"/>
    <cellStyle name="Normal 4 16" xfId="7798"/>
    <cellStyle name="Normal 4 17" xfId="8554"/>
    <cellStyle name="Normal 4 18" xfId="9934"/>
    <cellStyle name="Normal 4 2" xfId="81"/>
    <cellStyle name="Normal 4 2 10" xfId="5355"/>
    <cellStyle name="Normal 4 2 11" xfId="6214"/>
    <cellStyle name="Normal 4 2 12" xfId="9296"/>
    <cellStyle name="Normal 4 2 13" xfId="10385"/>
    <cellStyle name="Normal 4 2 2" xfId="464"/>
    <cellStyle name="Normal 4 2 2 2" xfId="465"/>
    <cellStyle name="Normal 4 2 2 2 2" xfId="1118"/>
    <cellStyle name="Normal 4 2 2 2 2 2" xfId="5401"/>
    <cellStyle name="Normal 4 2 2 2 3" xfId="1591"/>
    <cellStyle name="Normal 4 2 2 2 4" xfId="3400"/>
    <cellStyle name="Normal 4 2 2 2 5" xfId="3401"/>
    <cellStyle name="Normal 4 2 2 2 6" xfId="5358"/>
    <cellStyle name="Normal 4 2 2 3" xfId="1117"/>
    <cellStyle name="Normal 4 2 2 3 2" xfId="5400"/>
    <cellStyle name="Normal 4 2 2 4" xfId="1590"/>
    <cellStyle name="Normal 4 2 2 5" xfId="3402"/>
    <cellStyle name="Normal 4 2 2 6" xfId="3403"/>
    <cellStyle name="Normal 4 2 2 7" xfId="5357"/>
    <cellStyle name="Normal 4 2 2 8" xfId="9297"/>
    <cellStyle name="Normal 4 2 3" xfId="466"/>
    <cellStyle name="Normal 4 2 3 2" xfId="1119"/>
    <cellStyle name="Normal 4 2 3 2 2" xfId="5402"/>
    <cellStyle name="Normal 4 2 3 3" xfId="1592"/>
    <cellStyle name="Normal 4 2 3 4" xfId="3404"/>
    <cellStyle name="Normal 4 2 3 5" xfId="3405"/>
    <cellStyle name="Normal 4 2 3 6" xfId="5359"/>
    <cellStyle name="Normal 4 2 3 7" xfId="9298"/>
    <cellStyle name="Normal 4 2 4" xfId="467"/>
    <cellStyle name="Normal 4 2 4 2" xfId="1120"/>
    <cellStyle name="Normal 4 2 4 2 2" xfId="5403"/>
    <cellStyle name="Normal 4 2 4 3" xfId="1593"/>
    <cellStyle name="Normal 4 2 4 4" xfId="3406"/>
    <cellStyle name="Normal 4 2 4 5" xfId="3407"/>
    <cellStyle name="Normal 4 2 4 6" xfId="5360"/>
    <cellStyle name="Normal 4 2 5" xfId="1064"/>
    <cellStyle name="Normal 4 2 5 2" xfId="1146"/>
    <cellStyle name="Normal 4 2 5 2 2" xfId="5429"/>
    <cellStyle name="Normal 4 2 5 3" xfId="2111"/>
    <cellStyle name="Normal 4 2 5 4" xfId="3408"/>
    <cellStyle name="Normal 4 2 5 5" xfId="3409"/>
    <cellStyle name="Normal 4 2 5 6" xfId="5386"/>
    <cellStyle name="Normal 4 2 6" xfId="1070"/>
    <cellStyle name="Normal 4 2 6 2" xfId="1152"/>
    <cellStyle name="Normal 4 2 6 2 2" xfId="5435"/>
    <cellStyle name="Normal 4 2 6 3" xfId="2117"/>
    <cellStyle name="Normal 4 2 6 4" xfId="5392"/>
    <cellStyle name="Normal 4 2 7" xfId="1115"/>
    <cellStyle name="Normal 4 2 7 2" xfId="5398"/>
    <cellStyle name="Normal 4 2 8" xfId="1215"/>
    <cellStyle name="Normal 4 2 9" xfId="3410"/>
    <cellStyle name="Normal 4 3" xfId="468"/>
    <cellStyle name="Normal 4 3 10" xfId="6215"/>
    <cellStyle name="Normal 4 3 11" xfId="9299"/>
    <cellStyle name="Normal 4 3 12" xfId="10387"/>
    <cellStyle name="Normal 4 3 2" xfId="469"/>
    <cellStyle name="Normal 4 3 2 2" xfId="1122"/>
    <cellStyle name="Normal 4 3 2 2 2" xfId="5405"/>
    <cellStyle name="Normal 4 3 2 3" xfId="1595"/>
    <cellStyle name="Normal 4 3 2 4" xfId="3411"/>
    <cellStyle name="Normal 4 3 2 5" xfId="3412"/>
    <cellStyle name="Normal 4 3 2 6" xfId="5362"/>
    <cellStyle name="Normal 4 3 2 7" xfId="9300"/>
    <cellStyle name="Normal 4 3 2 8" xfId="10672"/>
    <cellStyle name="Normal 4 3 3" xfId="470"/>
    <cellStyle name="Normal 4 3 3 2" xfId="1123"/>
    <cellStyle name="Normal 4 3 3 2 2" xfId="5406"/>
    <cellStyle name="Normal 4 3 3 3" xfId="1596"/>
    <cellStyle name="Normal 4 3 3 4" xfId="3413"/>
    <cellStyle name="Normal 4 3 3 5" xfId="3414"/>
    <cellStyle name="Normal 4 3 3 6" xfId="5363"/>
    <cellStyle name="Normal 4 3 4" xfId="1066"/>
    <cellStyle name="Normal 4 3 4 2" xfId="1148"/>
    <cellStyle name="Normal 4 3 4 2 2" xfId="5431"/>
    <cellStyle name="Normal 4 3 4 3" xfId="2113"/>
    <cellStyle name="Normal 4 3 4 4" xfId="3415"/>
    <cellStyle name="Normal 4 3 4 5" xfId="3416"/>
    <cellStyle name="Normal 4 3 4 6" xfId="5388"/>
    <cellStyle name="Normal 4 3 5" xfId="1072"/>
    <cellStyle name="Normal 4 3 5 2" xfId="1154"/>
    <cellStyle name="Normal 4 3 5 2 2" xfId="5437"/>
    <cellStyle name="Normal 4 3 5 3" xfId="2119"/>
    <cellStyle name="Normal 4 3 5 4" xfId="5394"/>
    <cellStyle name="Normal 4 3 6" xfId="1121"/>
    <cellStyle name="Normal 4 3 6 2" xfId="5404"/>
    <cellStyle name="Normal 4 3 7" xfId="1594"/>
    <cellStyle name="Normal 4 3 8" xfId="3417"/>
    <cellStyle name="Normal 4 3 9" xfId="5361"/>
    <cellStyle name="Normal 4 4" xfId="471"/>
    <cellStyle name="Normal 4 4 10" xfId="6216"/>
    <cellStyle name="Normal 4 4 11" xfId="9301"/>
    <cellStyle name="Normal 4 4 2" xfId="472"/>
    <cellStyle name="Normal 4 4 2 2" xfId="1125"/>
    <cellStyle name="Normal 4 4 2 2 2" xfId="5408"/>
    <cellStyle name="Normal 4 4 2 3" xfId="1598"/>
    <cellStyle name="Normal 4 4 2 4" xfId="3418"/>
    <cellStyle name="Normal 4 4 2 5" xfId="3419"/>
    <cellStyle name="Normal 4 4 2 6" xfId="5365"/>
    <cellStyle name="Normal 4 4 2 7" xfId="9302"/>
    <cellStyle name="Normal 4 4 3" xfId="473"/>
    <cellStyle name="Normal 4 4 3 2" xfId="1126"/>
    <cellStyle name="Normal 4 4 3 2 2" xfId="5409"/>
    <cellStyle name="Normal 4 4 3 3" xfId="1599"/>
    <cellStyle name="Normal 4 4 3 4" xfId="3420"/>
    <cellStyle name="Normal 4 4 3 5" xfId="3421"/>
    <cellStyle name="Normal 4 4 3 6" xfId="5366"/>
    <cellStyle name="Normal 4 4 4" xfId="1124"/>
    <cellStyle name="Normal 4 4 4 2" xfId="3422"/>
    <cellStyle name="Normal 4 4 4 3" xfId="3423"/>
    <cellStyle name="Normal 4 4 4 4" xfId="3424"/>
    <cellStyle name="Normal 4 4 4 5" xfId="3425"/>
    <cellStyle name="Normal 4 4 4 6" xfId="5407"/>
    <cellStyle name="Normal 4 4 5" xfId="1597"/>
    <cellStyle name="Normal 4 4 6" xfId="3426"/>
    <cellStyle name="Normal 4 4 7" xfId="3427"/>
    <cellStyle name="Normal 4 4 8" xfId="3428"/>
    <cellStyle name="Normal 4 4 9" xfId="5364"/>
    <cellStyle name="Normal 4 5" xfId="474"/>
    <cellStyle name="Normal 4 5 2" xfId="1127"/>
    <cellStyle name="Normal 4 5 2 2" xfId="5410"/>
    <cellStyle name="Normal 4 5 3" xfId="1600"/>
    <cellStyle name="Normal 4 5 4" xfId="3429"/>
    <cellStyle name="Normal 4 5 5" xfId="3430"/>
    <cellStyle name="Normal 4 5 6" xfId="5367"/>
    <cellStyle name="Normal 4 5 7" xfId="9303"/>
    <cellStyle name="Normal 4 6" xfId="475"/>
    <cellStyle name="Normal 4 6 2" xfId="1128"/>
    <cellStyle name="Normal 4 6 2 2" xfId="5411"/>
    <cellStyle name="Normal 4 6 3" xfId="1601"/>
    <cellStyle name="Normal 4 6 4" xfId="3431"/>
    <cellStyle name="Normal 4 6 5" xfId="3432"/>
    <cellStyle name="Normal 4 6 6" xfId="5368"/>
    <cellStyle name="Normal 4 6 7" xfId="9304"/>
    <cellStyle name="Normal 4 7" xfId="1063"/>
    <cellStyle name="Normal 4 7 2" xfId="1145"/>
    <cellStyle name="Normal 4 7 2 2" xfId="5428"/>
    <cellStyle name="Normal 4 7 3" xfId="2110"/>
    <cellStyle name="Normal 4 7 4" xfId="3433"/>
    <cellStyle name="Normal 4 7 5" xfId="3434"/>
    <cellStyle name="Normal 4 7 6" xfId="5385"/>
    <cellStyle name="Normal 4 8" xfId="1069"/>
    <cellStyle name="Normal 4 8 2" xfId="1151"/>
    <cellStyle name="Normal 4 8 2 2" xfId="5434"/>
    <cellStyle name="Normal 4 8 3" xfId="2116"/>
    <cellStyle name="Normal 4 8 4" xfId="5391"/>
    <cellStyle name="Normal 4 9" xfId="1114"/>
    <cellStyle name="Normal 4 9 2" xfId="5397"/>
    <cellStyle name="Normal 4 9 3" xfId="10284"/>
    <cellStyle name="Normal 4 9_GCSEs" xfId="7724"/>
    <cellStyle name="Normal 4_123" xfId="6217"/>
    <cellStyle name="Normal 40" xfId="6357"/>
    <cellStyle name="Normal 40 2" xfId="9306"/>
    <cellStyle name="Normal 40 3" xfId="10532"/>
    <cellStyle name="Normal 400" xfId="10857"/>
    <cellStyle name="Normal 401" xfId="10858"/>
    <cellStyle name="Normal 402" xfId="10859"/>
    <cellStyle name="Normal 41" xfId="6358"/>
    <cellStyle name="Normal 41 2" xfId="9307"/>
    <cellStyle name="Normal 41 3" xfId="10533"/>
    <cellStyle name="Normal 42" xfId="6359"/>
    <cellStyle name="Normal 42 2" xfId="10534"/>
    <cellStyle name="Normal 43" xfId="6360"/>
    <cellStyle name="Normal 43 2" xfId="9309"/>
    <cellStyle name="Normal 43 3" xfId="10535"/>
    <cellStyle name="Normal 44" xfId="6361"/>
    <cellStyle name="Normal 44 2" xfId="9310"/>
    <cellStyle name="Normal 44 3" xfId="10536"/>
    <cellStyle name="Normal 45" xfId="6362"/>
    <cellStyle name="Normal 45 2" xfId="9311"/>
    <cellStyle name="Normal 45 3" xfId="10537"/>
    <cellStyle name="Normal 46" xfId="6363"/>
    <cellStyle name="Normal 46 2" xfId="9312"/>
    <cellStyle name="Normal 46 3" xfId="10538"/>
    <cellStyle name="Normal 47" xfId="6364"/>
    <cellStyle name="Normal 47 2" xfId="9314"/>
    <cellStyle name="Normal 47 3" xfId="10539"/>
    <cellStyle name="Normal 48" xfId="6365"/>
    <cellStyle name="Normal 48 2" xfId="9315"/>
    <cellStyle name="Normal 49" xfId="6366"/>
    <cellStyle name="Normal 49 2" xfId="9316"/>
    <cellStyle name="Normal 5" xfId="21"/>
    <cellStyle name="Normal 5 10" xfId="3435"/>
    <cellStyle name="Normal 5 11" xfId="3436"/>
    <cellStyle name="Normal 5 12" xfId="5356"/>
    <cellStyle name="Normal 5 13" xfId="82"/>
    <cellStyle name="Normal 5 14" xfId="6218"/>
    <cellStyle name="Normal 5 15" xfId="6609"/>
    <cellStyle name="Normal 5 16" xfId="7799"/>
    <cellStyle name="Normal 5 17" xfId="8646"/>
    <cellStyle name="Normal 5 18" xfId="9317"/>
    <cellStyle name="Normal 5 19" xfId="9941"/>
    <cellStyle name="Normal 5 2" xfId="476"/>
    <cellStyle name="Normal 5 2 10" xfId="6219"/>
    <cellStyle name="Normal 5 2 11" xfId="10540"/>
    <cellStyle name="Normal 5 2 2" xfId="477"/>
    <cellStyle name="Normal 5 2 2 2" xfId="1130"/>
    <cellStyle name="Normal 5 2 2 2 2" xfId="5413"/>
    <cellStyle name="Normal 5 2 2 3" xfId="1603"/>
    <cellStyle name="Normal 5 2 2 4" xfId="3437"/>
    <cellStyle name="Normal 5 2 2 5" xfId="3438"/>
    <cellStyle name="Normal 5 2 2 6" xfId="5370"/>
    <cellStyle name="Normal 5 2 2 7" xfId="9319"/>
    <cellStyle name="Normal 5 2 3" xfId="478"/>
    <cellStyle name="Normal 5 2 3 2" xfId="1131"/>
    <cellStyle name="Normal 5 2 3 2 2" xfId="5414"/>
    <cellStyle name="Normal 5 2 3 3" xfId="1604"/>
    <cellStyle name="Normal 5 2 3 4" xfId="3439"/>
    <cellStyle name="Normal 5 2 3 5" xfId="3440"/>
    <cellStyle name="Normal 5 2 3 6" xfId="5371"/>
    <cellStyle name="Normal 5 2 3 7" xfId="9320"/>
    <cellStyle name="Normal 5 2 4" xfId="1067"/>
    <cellStyle name="Normal 5 2 4 2" xfId="1149"/>
    <cellStyle name="Normal 5 2 4 2 2" xfId="5432"/>
    <cellStyle name="Normal 5 2 4 3" xfId="2114"/>
    <cellStyle name="Normal 5 2 4 4" xfId="3441"/>
    <cellStyle name="Normal 5 2 4 5" xfId="3442"/>
    <cellStyle name="Normal 5 2 4 6" xfId="5389"/>
    <cellStyle name="Normal 5 2 4 7" xfId="9321"/>
    <cellStyle name="Normal 5 2 5" xfId="1073"/>
    <cellStyle name="Normal 5 2 5 2" xfId="1155"/>
    <cellStyle name="Normal 5 2 5 2 2" xfId="5438"/>
    <cellStyle name="Normal 5 2 5 3" xfId="2120"/>
    <cellStyle name="Normal 5 2 5 4" xfId="5395"/>
    <cellStyle name="Normal 5 2 6" xfId="1129"/>
    <cellStyle name="Normal 5 2 6 2" xfId="5412"/>
    <cellStyle name="Normal 5 2 7" xfId="1602"/>
    <cellStyle name="Normal 5 2 8" xfId="3443"/>
    <cellStyle name="Normal 5 2 9" xfId="5369"/>
    <cellStyle name="Normal 5 20" xfId="9983"/>
    <cellStyle name="Normal 5 21" xfId="10809"/>
    <cellStyle name="Normal 5 3" xfId="479"/>
    <cellStyle name="Normal 5 3 10" xfId="6220"/>
    <cellStyle name="Normal 5 3 11" xfId="9322"/>
    <cellStyle name="Normal 5 3 2" xfId="480"/>
    <cellStyle name="Normal 5 3 2 2" xfId="1133"/>
    <cellStyle name="Normal 5 3 2 2 2" xfId="5416"/>
    <cellStyle name="Normal 5 3 2 3" xfId="1606"/>
    <cellStyle name="Normal 5 3 2 4" xfId="3444"/>
    <cellStyle name="Normal 5 3 2 5" xfId="3445"/>
    <cellStyle name="Normal 5 3 2 6" xfId="5373"/>
    <cellStyle name="Normal 5 3 2 7" xfId="9323"/>
    <cellStyle name="Normal 5 3 3" xfId="481"/>
    <cellStyle name="Normal 5 3 3 2" xfId="1134"/>
    <cellStyle name="Normal 5 3 3 2 2" xfId="5417"/>
    <cellStyle name="Normal 5 3 3 3" xfId="1607"/>
    <cellStyle name="Normal 5 3 3 4" xfId="3446"/>
    <cellStyle name="Normal 5 3 3 5" xfId="3447"/>
    <cellStyle name="Normal 5 3 3 6" xfId="5374"/>
    <cellStyle name="Normal 5 3 3 7" xfId="9324"/>
    <cellStyle name="Normal 5 3 4" xfId="1132"/>
    <cellStyle name="Normal 5 3 4 2" xfId="3448"/>
    <cellStyle name="Normal 5 3 4 3" xfId="3449"/>
    <cellStyle name="Normal 5 3 4 4" xfId="3450"/>
    <cellStyle name="Normal 5 3 4 5" xfId="3451"/>
    <cellStyle name="Normal 5 3 4 6" xfId="5415"/>
    <cellStyle name="Normal 5 3 5" xfId="1605"/>
    <cellStyle name="Normal 5 3 6" xfId="3452"/>
    <cellStyle name="Normal 5 3 7" xfId="3453"/>
    <cellStyle name="Normal 5 3 8" xfId="3454"/>
    <cellStyle name="Normal 5 3 9" xfId="5372"/>
    <cellStyle name="Normal 5 4" xfId="482"/>
    <cellStyle name="Normal 5 4 2" xfId="1135"/>
    <cellStyle name="Normal 5 4 2 2" xfId="5418"/>
    <cellStyle name="Normal 5 4 3" xfId="1608"/>
    <cellStyle name="Normal 5 4 4" xfId="3455"/>
    <cellStyle name="Normal 5 4 5" xfId="3456"/>
    <cellStyle name="Normal 5 4 6" xfId="5375"/>
    <cellStyle name="Normal 5 4 7" xfId="6084"/>
    <cellStyle name="Normal 5 4 8" xfId="9325"/>
    <cellStyle name="Normal 5 5" xfId="483"/>
    <cellStyle name="Normal 5 5 2" xfId="1136"/>
    <cellStyle name="Normal 5 5 2 2" xfId="5419"/>
    <cellStyle name="Normal 5 5 3" xfId="1609"/>
    <cellStyle name="Normal 5 5 4" xfId="3457"/>
    <cellStyle name="Normal 5 5 5" xfId="3458"/>
    <cellStyle name="Normal 5 5 6" xfId="5376"/>
    <cellStyle name="Normal 5 5 7" xfId="9326"/>
    <cellStyle name="Normal 5 6" xfId="1065"/>
    <cellStyle name="Normal 5 6 2" xfId="1147"/>
    <cellStyle name="Normal 5 6 2 2" xfId="5430"/>
    <cellStyle name="Normal 5 6 3" xfId="2112"/>
    <cellStyle name="Normal 5 6 4" xfId="3459"/>
    <cellStyle name="Normal 5 6 5" xfId="3460"/>
    <cellStyle name="Normal 5 6 6" xfId="5387"/>
    <cellStyle name="Normal 5 7" xfId="1071"/>
    <cellStyle name="Normal 5 7 2" xfId="1153"/>
    <cellStyle name="Normal 5 7 2 2" xfId="5436"/>
    <cellStyle name="Normal 5 7 3" xfId="2118"/>
    <cellStyle name="Normal 5 7 4" xfId="5393"/>
    <cellStyle name="Normal 5 8" xfId="1116"/>
    <cellStyle name="Normal 5 8 2" xfId="5399"/>
    <cellStyle name="Normal 5 9" xfId="1216"/>
    <cellStyle name="Normal 5_Draft SFR tables 300113 V8" xfId="6221"/>
    <cellStyle name="Normal 50" xfId="6369"/>
    <cellStyle name="Normal 50 2" xfId="9327"/>
    <cellStyle name="Normal 50 3" xfId="10541"/>
    <cellStyle name="Normal 51" xfId="6370"/>
    <cellStyle name="Normal 51 2" xfId="10709"/>
    <cellStyle name="Normal 52" xfId="6371"/>
    <cellStyle name="Normal 52 2" xfId="10668"/>
    <cellStyle name="Normal 53" xfId="6442"/>
    <cellStyle name="Normal 53 2" xfId="9330"/>
    <cellStyle name="Normal 54" xfId="6587"/>
    <cellStyle name="Normal 54 2" xfId="9331"/>
    <cellStyle name="Normal 55" xfId="6690"/>
    <cellStyle name="Normal 55 2" xfId="9332"/>
    <cellStyle name="Normal 56" xfId="6698"/>
    <cellStyle name="Normal 56 2" xfId="9333"/>
    <cellStyle name="Normal 57" xfId="6704"/>
    <cellStyle name="Normal 57 2" xfId="9335"/>
    <cellStyle name="Normal 57 3" xfId="9334"/>
    <cellStyle name="Normal 58" xfId="6708"/>
    <cellStyle name="Normal 58 2" xfId="9336"/>
    <cellStyle name="Normal 59" xfId="6709"/>
    <cellStyle name="Normal 59 2" xfId="9338"/>
    <cellStyle name="Normal 59 3" xfId="9337"/>
    <cellStyle name="Normal 59_Energy efficiency" xfId="6721"/>
    <cellStyle name="Normal 6" xfId="484"/>
    <cellStyle name="Normal 6 10" xfId="9942"/>
    <cellStyle name="Normal 6 11" xfId="9984"/>
    <cellStyle name="Normal 6 2" xfId="6222"/>
    <cellStyle name="Normal 6 2 2" xfId="9341"/>
    <cellStyle name="Normal 6 2 3" xfId="9342"/>
    <cellStyle name="Normal 6 2 4" xfId="9343"/>
    <cellStyle name="Normal 6 2 5" xfId="9340"/>
    <cellStyle name="Normal 6 2 6" xfId="10542"/>
    <cellStyle name="Normal 6 3" xfId="6610"/>
    <cellStyle name="Normal 6 3 2" xfId="9344"/>
    <cellStyle name="Normal 6 4" xfId="7800"/>
    <cellStyle name="Normal 6 4 2" xfId="9345"/>
    <cellStyle name="Normal 6 5" xfId="9346"/>
    <cellStyle name="Normal 6 6" xfId="9347"/>
    <cellStyle name="Normal 6 7" xfId="9348"/>
    <cellStyle name="Normal 6 8" xfId="9349"/>
    <cellStyle name="Normal 6 9" xfId="9339"/>
    <cellStyle name="Normal 6_AHP Dec 2012 QS (London)" xfId="9350"/>
    <cellStyle name="Normal 60" xfId="6710"/>
    <cellStyle name="Normal 60 2" xfId="9352"/>
    <cellStyle name="Normal 60 3" xfId="9351"/>
    <cellStyle name="Normal 61" xfId="6711"/>
    <cellStyle name="Normal 61 2" xfId="9353"/>
    <cellStyle name="Normal 62" xfId="6712"/>
    <cellStyle name="Normal 62 2" xfId="9354"/>
    <cellStyle name="Normal 63" xfId="6713"/>
    <cellStyle name="Normal 63 2" xfId="9355"/>
    <cellStyle name="Normal 64" xfId="6714"/>
    <cellStyle name="Normal 64 2" xfId="9356"/>
    <cellStyle name="Normal 65" xfId="6715"/>
    <cellStyle name="Normal 65 2" xfId="9357"/>
    <cellStyle name="Normal 66" xfId="6707"/>
    <cellStyle name="Normal 66 2" xfId="9358"/>
    <cellStyle name="Normal 67" xfId="6725"/>
    <cellStyle name="Normal 67 2" xfId="9359"/>
    <cellStyle name="Normal 68" xfId="6726"/>
    <cellStyle name="Normal 68 2" xfId="9360"/>
    <cellStyle name="Normal 69" xfId="6727"/>
    <cellStyle name="Normal 69 2" xfId="9361"/>
    <cellStyle name="Normal 7" xfId="3461"/>
    <cellStyle name="Normal 7 10" xfId="6643"/>
    <cellStyle name="Normal 7 11" xfId="7801"/>
    <cellStyle name="Normal 7 12" xfId="9362"/>
    <cellStyle name="Normal 7 13" xfId="9240"/>
    <cellStyle name="Normal 7 14" xfId="10543"/>
    <cellStyle name="Normal 7 2" xfId="5440"/>
    <cellStyle name="Normal 7 2 2" xfId="6225"/>
    <cellStyle name="Normal 7 2 3" xfId="6224"/>
    <cellStyle name="Normal 7 2 3 2" xfId="9364"/>
    <cellStyle name="Normal 7 2 4" xfId="9231"/>
    <cellStyle name="Normal 7 2 5" xfId="10544"/>
    <cellStyle name="Normal 7 2_GCSEs" xfId="7725"/>
    <cellStyle name="Normal 7 3" xfId="6226"/>
    <cellStyle name="Normal 7 3 2" xfId="6227"/>
    <cellStyle name="Normal 7 3 3" xfId="9365"/>
    <cellStyle name="Normal 7 4" xfId="6228"/>
    <cellStyle name="Normal 7 4 2" xfId="6229"/>
    <cellStyle name="Normal 7 4 3" xfId="6230"/>
    <cellStyle name="Normal 7 4 4" xfId="6231"/>
    <cellStyle name="Normal 7 4 5" xfId="9366"/>
    <cellStyle name="Normal 7 4_Traineeship Mock MI Tables V11" xfId="6232"/>
    <cellStyle name="Normal 7 5" xfId="6233"/>
    <cellStyle name="Normal 7 6" xfId="6223"/>
    <cellStyle name="Normal 7 7" xfId="6402"/>
    <cellStyle name="Normal 7 8" xfId="6611"/>
    <cellStyle name="Normal 7 9" xfId="6681"/>
    <cellStyle name="Normal 7_Analysis File Template" xfId="6234"/>
    <cellStyle name="Normal 70" xfId="6728"/>
    <cellStyle name="Normal 70 2" xfId="9367"/>
    <cellStyle name="Normal 71" xfId="6729"/>
    <cellStyle name="Normal 71 2" xfId="9368"/>
    <cellStyle name="Normal 72" xfId="6730"/>
    <cellStyle name="Normal 72 2" xfId="9369"/>
    <cellStyle name="Normal 73" xfId="6731"/>
    <cellStyle name="Normal 73 2" xfId="9370"/>
    <cellStyle name="Normal 74" xfId="6732"/>
    <cellStyle name="Normal 74 2" xfId="9371"/>
    <cellStyle name="Normal 75" xfId="6735"/>
    <cellStyle name="Normal 76" xfId="7728"/>
    <cellStyle name="Normal 77" xfId="6373"/>
    <cellStyle name="Normal 78" xfId="6374"/>
    <cellStyle name="Normal 79" xfId="6375"/>
    <cellStyle name="Normal 8" xfId="29"/>
    <cellStyle name="Normal 8 2" xfId="6236"/>
    <cellStyle name="Normal 8 2 2" xfId="6237"/>
    <cellStyle name="Normal 8 2 2 2" xfId="9374"/>
    <cellStyle name="Normal 8 2 3" xfId="9373"/>
    <cellStyle name="Normal 8 2 4" xfId="9985"/>
    <cellStyle name="Normal 8 2 5" xfId="10546"/>
    <cellStyle name="Normal 8 3" xfId="6238"/>
    <cellStyle name="Normal 8 3 2" xfId="9375"/>
    <cellStyle name="Normal 8 3 3" xfId="9986"/>
    <cellStyle name="Normal 8 4" xfId="6235"/>
    <cellStyle name="Normal 8 4 2" xfId="9376"/>
    <cellStyle name="Normal 8 5" xfId="6612"/>
    <cellStyle name="Normal 8 5 2" xfId="9377"/>
    <cellStyle name="Normal 8 6" xfId="7802"/>
    <cellStyle name="Normal 8 7" xfId="9372"/>
    <cellStyle name="Normal 8 8" xfId="10545"/>
    <cellStyle name="Normal 8_Draft SFR tables 300113 V8" xfId="6239"/>
    <cellStyle name="Normal 80" xfId="6376"/>
    <cellStyle name="Normal 81" xfId="6377"/>
    <cellStyle name="Normal 82" xfId="6378"/>
    <cellStyle name="Normal 83" xfId="6379"/>
    <cellStyle name="Normal 84" xfId="6380"/>
    <cellStyle name="Normal 85" xfId="6381"/>
    <cellStyle name="Normal 86" xfId="6382"/>
    <cellStyle name="Normal 87" xfId="5447"/>
    <cellStyle name="Normal 88" xfId="6383"/>
    <cellStyle name="Normal 89" xfId="7816"/>
    <cellStyle name="Normal 9" xfId="6240"/>
    <cellStyle name="Normal 9 2" xfId="6241"/>
    <cellStyle name="Normal 9 2 2" xfId="6242"/>
    <cellStyle name="Normal 9 2 3" xfId="10548"/>
    <cellStyle name="Normal 9 3" xfId="6243"/>
    <cellStyle name="Normal 9 3 2" xfId="9380"/>
    <cellStyle name="Normal 9 4" xfId="6613"/>
    <cellStyle name="Normal 9 4 2" xfId="9381"/>
    <cellStyle name="Normal 9 5" xfId="7803"/>
    <cellStyle name="Normal 9 6" xfId="9378"/>
    <cellStyle name="Normal 9 7" xfId="9220"/>
    <cellStyle name="Normal 9 8" xfId="10547"/>
    <cellStyle name="Normal 9_Analysis File Template" xfId="6244"/>
    <cellStyle name="Normal 90" xfId="7817"/>
    <cellStyle name="Normal 91" xfId="7818"/>
    <cellStyle name="Normal 92" xfId="7819"/>
    <cellStyle name="Normal 93" xfId="7820"/>
    <cellStyle name="Normal 94" xfId="7821"/>
    <cellStyle name="Normal 95" xfId="7822"/>
    <cellStyle name="Normal 96" xfId="7824"/>
    <cellStyle name="Normal 97" xfId="8279"/>
    <cellStyle name="Normal 98" xfId="8006"/>
    <cellStyle name="Normal 99" xfId="8738"/>
    <cellStyle name="Normal_2.2 BHC,AHC" xfId="6733"/>
    <cellStyle name="Normal_2012" xfId="6406"/>
    <cellStyle name="Normal_2013" xfId="6405"/>
    <cellStyle name="Normal_2014" xfId="6404"/>
    <cellStyle name="Normal_2015" xfId="6403"/>
    <cellStyle name="Normal_Adult data" xfId="7823"/>
    <cellStyle name="Normal_Disability pay gaps" xfId="10862"/>
    <cellStyle name="Normal_Disability pay gaps_1" xfId="10863"/>
    <cellStyle name="Normal_Ethnic pay gaps" xfId="10861"/>
    <cellStyle name="Normal_Fig_2" xfId="6734"/>
    <cellStyle name="Normal_GCSEs" xfId="7135"/>
    <cellStyle name="Normal_GCSESFR_Jan05_skeletontabsv1.2" xfId="67"/>
    <cellStyle name="Normal_NEET estimates by labour market status v0.1" xfId="6719"/>
    <cellStyle name="Normal_NEET Supplementary tables_16_24_final" xfId="6718"/>
    <cellStyle name="Normal_NEET Supplementary tables_18_24_final" xfId="6716"/>
    <cellStyle name="Normal_Raw Data" xfId="6717"/>
    <cellStyle name="Normal_SB97T19" xfId="28"/>
    <cellStyle name="Normal_Sheet1" xfId="22"/>
    <cellStyle name="Normal_Sheet1 2" xfId="10860"/>
    <cellStyle name="Normal_Sheet2" xfId="8769"/>
    <cellStyle name="Normal_Starts_Timeseries_Parl_AgeTable8" xfId="6245"/>
    <cellStyle name="Normal_tab001" xfId="26"/>
    <cellStyle name="Normal_tab001 2" xfId="10215"/>
    <cellStyle name="Normal_tab001 2 2" xfId="10363"/>
    <cellStyle name="Normal_tab001_GCSEs" xfId="7726"/>
    <cellStyle name="Normal_Table 4 (FINAL) 2" xfId="6246"/>
    <cellStyle name="Normal_Table 5" xfId="5443"/>
    <cellStyle name="Normal_table1_MN" xfId="73"/>
    <cellStyle name="Normal_TABLE5 0609 2" xfId="9951"/>
    <cellStyle name="Normal_Unweighted" xfId="10865"/>
    <cellStyle name="Normal_volume2000 2" xfId="10216"/>
    <cellStyle name="Normal_volume2000_GCSEs" xfId="7727"/>
    <cellStyle name="Normal_working sheet" xfId="10864"/>
    <cellStyle name="NormalStyleText" xfId="6247"/>
    <cellStyle name="Note" xfId="8784" builtinId="10" customBuiltin="1"/>
    <cellStyle name="Note 10" xfId="485"/>
    <cellStyle name="Note 10 10" xfId="486"/>
    <cellStyle name="Note 10 10 2" xfId="1720"/>
    <cellStyle name="Note 10 10 3" xfId="3462"/>
    <cellStyle name="Note 10 10 4" xfId="3463"/>
    <cellStyle name="Note 10 10 5" xfId="3464"/>
    <cellStyle name="Note 10 10_GCSEs" xfId="7138"/>
    <cellStyle name="Note 10 11" xfId="487"/>
    <cellStyle name="Note 10 11 2" xfId="1719"/>
    <cellStyle name="Note 10 11 3" xfId="3465"/>
    <cellStyle name="Note 10 11 4" xfId="3466"/>
    <cellStyle name="Note 10 11 5" xfId="3467"/>
    <cellStyle name="Note 10 11_GCSEs" xfId="7139"/>
    <cellStyle name="Note 10 12" xfId="1721"/>
    <cellStyle name="Note 10 12 2" xfId="3468"/>
    <cellStyle name="Note 10 12 3" xfId="3469"/>
    <cellStyle name="Note 10 12 4" xfId="3470"/>
    <cellStyle name="Note 10 12 5" xfId="3471"/>
    <cellStyle name="Note 10 13" xfId="3472"/>
    <cellStyle name="Note 10 14" xfId="3473"/>
    <cellStyle name="Note 10 15" xfId="3474"/>
    <cellStyle name="Note 10 16" xfId="3475"/>
    <cellStyle name="Note 10 2" xfId="488"/>
    <cellStyle name="Note 10 2 2" xfId="489"/>
    <cellStyle name="Note 10 2 2 2" xfId="1717"/>
    <cellStyle name="Note 10 2 2 3" xfId="3476"/>
    <cellStyle name="Note 10 2 2 4" xfId="3477"/>
    <cellStyle name="Note 10 2 2 5" xfId="3478"/>
    <cellStyle name="Note 10 2 2_GCSEs" xfId="7141"/>
    <cellStyle name="Note 10 2 3" xfId="1718"/>
    <cellStyle name="Note 10 2 4" xfId="3479"/>
    <cellStyle name="Note 10 2 5" xfId="3480"/>
    <cellStyle name="Note 10 2 6" xfId="3481"/>
    <cellStyle name="Note 10 2_GCSEs" xfId="7140"/>
    <cellStyle name="Note 10 3" xfId="490"/>
    <cellStyle name="Note 10 3 2" xfId="491"/>
    <cellStyle name="Note 10 3 2 2" xfId="1715"/>
    <cellStyle name="Note 10 3 2 3" xfId="3482"/>
    <cellStyle name="Note 10 3 2 4" xfId="3483"/>
    <cellStyle name="Note 10 3 2 5" xfId="3484"/>
    <cellStyle name="Note 10 3 2_GCSEs" xfId="7143"/>
    <cellStyle name="Note 10 3 3" xfId="1716"/>
    <cellStyle name="Note 10 3 4" xfId="3485"/>
    <cellStyle name="Note 10 3 5" xfId="3486"/>
    <cellStyle name="Note 10 3 6" xfId="3487"/>
    <cellStyle name="Note 10 3_GCSEs" xfId="7142"/>
    <cellStyle name="Note 10 4" xfId="492"/>
    <cellStyle name="Note 10 4 2" xfId="493"/>
    <cellStyle name="Note 10 4 2 2" xfId="1713"/>
    <cellStyle name="Note 10 4 2 3" xfId="3488"/>
    <cellStyle name="Note 10 4 2 4" xfId="3489"/>
    <cellStyle name="Note 10 4 2 5" xfId="3490"/>
    <cellStyle name="Note 10 4 2_GCSEs" xfId="7145"/>
    <cellStyle name="Note 10 4 3" xfId="1714"/>
    <cellStyle name="Note 10 4 4" xfId="3491"/>
    <cellStyle name="Note 10 4 5" xfId="3492"/>
    <cellStyle name="Note 10 4 6" xfId="3493"/>
    <cellStyle name="Note 10 4_GCSEs" xfId="7144"/>
    <cellStyle name="Note 10 5" xfId="494"/>
    <cellStyle name="Note 10 5 2" xfId="495"/>
    <cellStyle name="Note 10 5 2 2" xfId="1711"/>
    <cellStyle name="Note 10 5 2 3" xfId="3494"/>
    <cellStyle name="Note 10 5 2 4" xfId="3495"/>
    <cellStyle name="Note 10 5 2 5" xfId="3496"/>
    <cellStyle name="Note 10 5 2_GCSEs" xfId="7147"/>
    <cellStyle name="Note 10 5 3" xfId="1712"/>
    <cellStyle name="Note 10 5 4" xfId="3497"/>
    <cellStyle name="Note 10 5 5" xfId="3498"/>
    <cellStyle name="Note 10 5 6" xfId="3499"/>
    <cellStyle name="Note 10 5_GCSEs" xfId="7146"/>
    <cellStyle name="Note 10 6" xfId="496"/>
    <cellStyle name="Note 10 6 2" xfId="497"/>
    <cellStyle name="Note 10 6 2 2" xfId="1709"/>
    <cellStyle name="Note 10 6 2 3" xfId="3500"/>
    <cellStyle name="Note 10 6 2 4" xfId="3501"/>
    <cellStyle name="Note 10 6 2 5" xfId="3502"/>
    <cellStyle name="Note 10 6 2_GCSEs" xfId="7149"/>
    <cellStyle name="Note 10 6 3" xfId="1710"/>
    <cellStyle name="Note 10 6 4" xfId="3503"/>
    <cellStyle name="Note 10 6 5" xfId="3504"/>
    <cellStyle name="Note 10 6 6" xfId="3505"/>
    <cellStyle name="Note 10 6_GCSEs" xfId="7148"/>
    <cellStyle name="Note 10 7" xfId="498"/>
    <cellStyle name="Note 10 7 2" xfId="499"/>
    <cellStyle name="Note 10 7 2 2" xfId="1707"/>
    <cellStyle name="Note 10 7 2 3" xfId="3506"/>
    <cellStyle name="Note 10 7 2 4" xfId="3507"/>
    <cellStyle name="Note 10 7 2 5" xfId="3508"/>
    <cellStyle name="Note 10 7 2_GCSEs" xfId="7151"/>
    <cellStyle name="Note 10 7 3" xfId="1708"/>
    <cellStyle name="Note 10 7 4" xfId="3509"/>
    <cellStyle name="Note 10 7 5" xfId="3510"/>
    <cellStyle name="Note 10 7 6" xfId="3511"/>
    <cellStyle name="Note 10 7_GCSEs" xfId="7150"/>
    <cellStyle name="Note 10 8" xfId="500"/>
    <cellStyle name="Note 10 8 2" xfId="501"/>
    <cellStyle name="Note 10 8 2 2" xfId="1705"/>
    <cellStyle name="Note 10 8 2 3" xfId="3512"/>
    <cellStyle name="Note 10 8 2 4" xfId="3513"/>
    <cellStyle name="Note 10 8 2 5" xfId="3514"/>
    <cellStyle name="Note 10 8 2_GCSEs" xfId="7153"/>
    <cellStyle name="Note 10 8 3" xfId="1706"/>
    <cellStyle name="Note 10 8 4" xfId="3515"/>
    <cellStyle name="Note 10 8 5" xfId="3516"/>
    <cellStyle name="Note 10 8 6" xfId="3517"/>
    <cellStyle name="Note 10 8_GCSEs" xfId="7152"/>
    <cellStyle name="Note 10 9" xfId="502"/>
    <cellStyle name="Note 10 9 2" xfId="503"/>
    <cellStyle name="Note 10 9 2 2" xfId="1703"/>
    <cellStyle name="Note 10 9 2 3" xfId="3518"/>
    <cellStyle name="Note 10 9 2 4" xfId="3519"/>
    <cellStyle name="Note 10 9 2 5" xfId="3520"/>
    <cellStyle name="Note 10 9 2_GCSEs" xfId="7155"/>
    <cellStyle name="Note 10 9 3" xfId="1704"/>
    <cellStyle name="Note 10 9 4" xfId="3521"/>
    <cellStyle name="Note 10 9 5" xfId="3522"/>
    <cellStyle name="Note 10 9 6" xfId="3523"/>
    <cellStyle name="Note 10 9_GCSEs" xfId="7154"/>
    <cellStyle name="Note 10_GCSEs" xfId="7137"/>
    <cellStyle name="Note 11" xfId="504"/>
    <cellStyle name="Note 11 10" xfId="505"/>
    <cellStyle name="Note 11 10 2" xfId="1701"/>
    <cellStyle name="Note 11 10 3" xfId="3524"/>
    <cellStyle name="Note 11 10 4" xfId="3525"/>
    <cellStyle name="Note 11 10 5" xfId="3526"/>
    <cellStyle name="Note 11 10_GCSEs" xfId="7157"/>
    <cellStyle name="Note 11 11" xfId="1702"/>
    <cellStyle name="Note 11 11 2" xfId="3527"/>
    <cellStyle name="Note 11 11 3" xfId="3528"/>
    <cellStyle name="Note 11 11 4" xfId="3529"/>
    <cellStyle name="Note 11 11 5" xfId="3530"/>
    <cellStyle name="Note 11 12" xfId="3531"/>
    <cellStyle name="Note 11 13" xfId="3532"/>
    <cellStyle name="Note 11 14" xfId="3533"/>
    <cellStyle name="Note 11 15" xfId="3534"/>
    <cellStyle name="Note 11 2" xfId="506"/>
    <cellStyle name="Note 11 2 2" xfId="507"/>
    <cellStyle name="Note 11 2 2 2" xfId="1699"/>
    <cellStyle name="Note 11 2 2 3" xfId="3535"/>
    <cellStyle name="Note 11 2 2 4" xfId="3536"/>
    <cellStyle name="Note 11 2 2 5" xfId="3537"/>
    <cellStyle name="Note 11 2 2_GCSEs" xfId="7159"/>
    <cellStyle name="Note 11 2 3" xfId="1700"/>
    <cellStyle name="Note 11 2 4" xfId="3538"/>
    <cellStyle name="Note 11 2 5" xfId="3539"/>
    <cellStyle name="Note 11 2 6" xfId="3540"/>
    <cellStyle name="Note 11 2_GCSEs" xfId="7158"/>
    <cellStyle name="Note 11 3" xfId="508"/>
    <cellStyle name="Note 11 3 2" xfId="509"/>
    <cellStyle name="Note 11 3 2 2" xfId="1697"/>
    <cellStyle name="Note 11 3 2 3" xfId="3541"/>
    <cellStyle name="Note 11 3 2 4" xfId="3542"/>
    <cellStyle name="Note 11 3 2 5" xfId="3543"/>
    <cellStyle name="Note 11 3 2_GCSEs" xfId="7161"/>
    <cellStyle name="Note 11 3 3" xfId="1698"/>
    <cellStyle name="Note 11 3 4" xfId="3544"/>
    <cellStyle name="Note 11 3 5" xfId="3545"/>
    <cellStyle name="Note 11 3 6" xfId="3546"/>
    <cellStyle name="Note 11 3_GCSEs" xfId="7160"/>
    <cellStyle name="Note 11 4" xfId="510"/>
    <cellStyle name="Note 11 4 2" xfId="511"/>
    <cellStyle name="Note 11 4 2 2" xfId="1695"/>
    <cellStyle name="Note 11 4 2 3" xfId="3547"/>
    <cellStyle name="Note 11 4 2 4" xfId="3548"/>
    <cellStyle name="Note 11 4 2 5" xfId="3549"/>
    <cellStyle name="Note 11 4 2_GCSEs" xfId="7163"/>
    <cellStyle name="Note 11 4 3" xfId="1696"/>
    <cellStyle name="Note 11 4 4" xfId="3550"/>
    <cellStyle name="Note 11 4 5" xfId="3551"/>
    <cellStyle name="Note 11 4 6" xfId="3552"/>
    <cellStyle name="Note 11 4_GCSEs" xfId="7162"/>
    <cellStyle name="Note 11 5" xfId="512"/>
    <cellStyle name="Note 11 5 2" xfId="513"/>
    <cellStyle name="Note 11 5 2 2" xfId="1693"/>
    <cellStyle name="Note 11 5 2 3" xfId="3553"/>
    <cellStyle name="Note 11 5 2 4" xfId="3554"/>
    <cellStyle name="Note 11 5 2 5" xfId="3555"/>
    <cellStyle name="Note 11 5 2_GCSEs" xfId="7165"/>
    <cellStyle name="Note 11 5 3" xfId="1694"/>
    <cellStyle name="Note 11 5 4" xfId="3556"/>
    <cellStyle name="Note 11 5 5" xfId="3557"/>
    <cellStyle name="Note 11 5 6" xfId="3558"/>
    <cellStyle name="Note 11 5_GCSEs" xfId="7164"/>
    <cellStyle name="Note 11 6" xfId="514"/>
    <cellStyle name="Note 11 6 2" xfId="515"/>
    <cellStyle name="Note 11 6 2 2" xfId="1691"/>
    <cellStyle name="Note 11 6 2 3" xfId="3559"/>
    <cellStyle name="Note 11 6 2 4" xfId="3560"/>
    <cellStyle name="Note 11 6 2 5" xfId="3561"/>
    <cellStyle name="Note 11 6 2_GCSEs" xfId="7167"/>
    <cellStyle name="Note 11 6 3" xfId="1692"/>
    <cellStyle name="Note 11 6 4" xfId="3562"/>
    <cellStyle name="Note 11 6 5" xfId="3563"/>
    <cellStyle name="Note 11 6 6" xfId="3564"/>
    <cellStyle name="Note 11 6_GCSEs" xfId="7166"/>
    <cellStyle name="Note 11 7" xfId="516"/>
    <cellStyle name="Note 11 7 2" xfId="517"/>
    <cellStyle name="Note 11 7 2 2" xfId="1689"/>
    <cellStyle name="Note 11 7 2 3" xfId="3565"/>
    <cellStyle name="Note 11 7 2 4" xfId="3566"/>
    <cellStyle name="Note 11 7 2 5" xfId="3567"/>
    <cellStyle name="Note 11 7 2_GCSEs" xfId="7169"/>
    <cellStyle name="Note 11 7 3" xfId="1690"/>
    <cellStyle name="Note 11 7 4" xfId="3568"/>
    <cellStyle name="Note 11 7 5" xfId="3569"/>
    <cellStyle name="Note 11 7 6" xfId="3570"/>
    <cellStyle name="Note 11 7_GCSEs" xfId="7168"/>
    <cellStyle name="Note 11 8" xfId="518"/>
    <cellStyle name="Note 11 8 2" xfId="519"/>
    <cellStyle name="Note 11 8 2 2" xfId="1687"/>
    <cellStyle name="Note 11 8 2 3" xfId="3571"/>
    <cellStyle name="Note 11 8 2 4" xfId="3572"/>
    <cellStyle name="Note 11 8 2 5" xfId="3573"/>
    <cellStyle name="Note 11 8 2_GCSEs" xfId="7171"/>
    <cellStyle name="Note 11 8 3" xfId="1688"/>
    <cellStyle name="Note 11 8 4" xfId="3574"/>
    <cellStyle name="Note 11 8 5" xfId="3575"/>
    <cellStyle name="Note 11 8 6" xfId="3576"/>
    <cellStyle name="Note 11 8_GCSEs" xfId="7170"/>
    <cellStyle name="Note 11 9" xfId="520"/>
    <cellStyle name="Note 11 9 2" xfId="1686"/>
    <cellStyle name="Note 11 9 3" xfId="3577"/>
    <cellStyle name="Note 11 9 4" xfId="3578"/>
    <cellStyle name="Note 11 9 5" xfId="3579"/>
    <cellStyle name="Note 11 9_GCSEs" xfId="7172"/>
    <cellStyle name="Note 11_GCSEs" xfId="7156"/>
    <cellStyle name="Note 12" xfId="521"/>
    <cellStyle name="Note 12 2" xfId="522"/>
    <cellStyle name="Note 12 2 2" xfId="1684"/>
    <cellStyle name="Note 12 2 3" xfId="3580"/>
    <cellStyle name="Note 12 2 4" xfId="3581"/>
    <cellStyle name="Note 12 2 5" xfId="3582"/>
    <cellStyle name="Note 12 2_GCSEs" xfId="7174"/>
    <cellStyle name="Note 12 3" xfId="1685"/>
    <cellStyle name="Note 12 4" xfId="3583"/>
    <cellStyle name="Note 12 5" xfId="3584"/>
    <cellStyle name="Note 12 6" xfId="3585"/>
    <cellStyle name="Note 12_GCSEs" xfId="7173"/>
    <cellStyle name="Note 13" xfId="2107"/>
    <cellStyle name="Note 14" xfId="68"/>
    <cellStyle name="Note 2" xfId="78"/>
    <cellStyle name="Note 2 10" xfId="523"/>
    <cellStyle name="Note 2 10 2" xfId="1683"/>
    <cellStyle name="Note 2 10 3" xfId="3586"/>
    <cellStyle name="Note 2 10 4" xfId="3587"/>
    <cellStyle name="Note 2 10 5" xfId="3588"/>
    <cellStyle name="Note 2 10_GCSEs" xfId="7175"/>
    <cellStyle name="Note 2 11" xfId="524"/>
    <cellStyle name="Note 2 11 2" xfId="1682"/>
    <cellStyle name="Note 2 11 3" xfId="3589"/>
    <cellStyle name="Note 2 11 4" xfId="3590"/>
    <cellStyle name="Note 2 11 5" xfId="3591"/>
    <cellStyle name="Note 2 11_GCSEs" xfId="7176"/>
    <cellStyle name="Note 2 12" xfId="2104"/>
    <cellStyle name="Note 2 12 2" xfId="3592"/>
    <cellStyle name="Note 2 12 3" xfId="3593"/>
    <cellStyle name="Note 2 12 4" xfId="3594"/>
    <cellStyle name="Note 2 12 5" xfId="3595"/>
    <cellStyle name="Note 2 13" xfId="3596"/>
    <cellStyle name="Note 2 14" xfId="3597"/>
    <cellStyle name="Note 2 15" xfId="3598"/>
    <cellStyle name="Note 2 16" xfId="3599"/>
    <cellStyle name="Note 2 17" xfId="6248"/>
    <cellStyle name="Note 2 18" xfId="6614"/>
    <cellStyle name="Note 2 19" xfId="7804"/>
    <cellStyle name="Note 2 2" xfId="525"/>
    <cellStyle name="Note 2 2 10" xfId="8823"/>
    <cellStyle name="Note 2 2 11" xfId="10549"/>
    <cellStyle name="Note 2 2 2" xfId="526"/>
    <cellStyle name="Note 2 2 2 2" xfId="1680"/>
    <cellStyle name="Note 2 2 2 2 2" xfId="6251"/>
    <cellStyle name="Note 2 2 2 3" xfId="3600"/>
    <cellStyle name="Note 2 2 2 4" xfId="3601"/>
    <cellStyle name="Note 2 2 2 5" xfId="3602"/>
    <cellStyle name="Note 2 2 2 6" xfId="6250"/>
    <cellStyle name="Note 2 2 2 7" xfId="10708"/>
    <cellStyle name="Note 2 2 2_GCSEs" xfId="7177"/>
    <cellStyle name="Note 2 2 3" xfId="1681"/>
    <cellStyle name="Note 2 2 3 2" xfId="6252"/>
    <cellStyle name="Note 2 2 4" xfId="3603"/>
    <cellStyle name="Note 2 2 5" xfId="3604"/>
    <cellStyle name="Note 2 2 6" xfId="3605"/>
    <cellStyle name="Note 2 2 7" xfId="6249"/>
    <cellStyle name="Note 2 2 8" xfId="9383"/>
    <cellStyle name="Note 2 2 9" xfId="9904"/>
    <cellStyle name="Note 2 2_Analysis File Template" xfId="6253"/>
    <cellStyle name="Note 2 20" xfId="9382"/>
    <cellStyle name="Note 2 21" xfId="9903"/>
    <cellStyle name="Note 2 22" xfId="8820"/>
    <cellStyle name="Note 2 23" xfId="8944"/>
    <cellStyle name="Note 2 24" xfId="9987"/>
    <cellStyle name="Note 2 25" xfId="10171"/>
    <cellStyle name="Note 2 26" xfId="10173"/>
    <cellStyle name="Note 2 27" xfId="10172"/>
    <cellStyle name="Note 2 28" xfId="10382"/>
    <cellStyle name="Note 2 3" xfId="527"/>
    <cellStyle name="Note 2 3 10" xfId="8825"/>
    <cellStyle name="Note 2 3 2" xfId="528"/>
    <cellStyle name="Note 2 3 2 2" xfId="1678"/>
    <cellStyle name="Note 2 3 2 2 2" xfId="6256"/>
    <cellStyle name="Note 2 3 2 3" xfId="3606"/>
    <cellStyle name="Note 2 3 2 4" xfId="3607"/>
    <cellStyle name="Note 2 3 2 5" xfId="3608"/>
    <cellStyle name="Note 2 3 2 6" xfId="6255"/>
    <cellStyle name="Note 2 3 2_GCSEs" xfId="7178"/>
    <cellStyle name="Note 2 3 3" xfId="1679"/>
    <cellStyle name="Note 2 3 3 2" xfId="6257"/>
    <cellStyle name="Note 2 3 4" xfId="3609"/>
    <cellStyle name="Note 2 3 5" xfId="3610"/>
    <cellStyle name="Note 2 3 6" xfId="3611"/>
    <cellStyle name="Note 2 3 7" xfId="6254"/>
    <cellStyle name="Note 2 3 8" xfId="9384"/>
    <cellStyle name="Note 2 3 9" xfId="9905"/>
    <cellStyle name="Note 2 3_Analysis File Template" xfId="6258"/>
    <cellStyle name="Note 2 4" xfId="529"/>
    <cellStyle name="Note 2 4 2" xfId="530"/>
    <cellStyle name="Note 2 4 2 2" xfId="1676"/>
    <cellStyle name="Note 2 4 2 3" xfId="3612"/>
    <cellStyle name="Note 2 4 2 4" xfId="3613"/>
    <cellStyle name="Note 2 4 2 5" xfId="3614"/>
    <cellStyle name="Note 2 4 2 6" xfId="6260"/>
    <cellStyle name="Note 2 4 2_GCSEs" xfId="7180"/>
    <cellStyle name="Note 2 4 3" xfId="1677"/>
    <cellStyle name="Note 2 4 4" xfId="3615"/>
    <cellStyle name="Note 2 4 5" xfId="3616"/>
    <cellStyle name="Note 2 4 6" xfId="3617"/>
    <cellStyle name="Note 2 4 7" xfId="6259"/>
    <cellStyle name="Note 2 4_GCSEs" xfId="7179"/>
    <cellStyle name="Note 2 5" xfId="531"/>
    <cellStyle name="Note 2 5 2" xfId="532"/>
    <cellStyle name="Note 2 5 2 2" xfId="1674"/>
    <cellStyle name="Note 2 5 2 3" xfId="3618"/>
    <cellStyle name="Note 2 5 2 4" xfId="3619"/>
    <cellStyle name="Note 2 5 2 5" xfId="3620"/>
    <cellStyle name="Note 2 5 2_GCSEs" xfId="7182"/>
    <cellStyle name="Note 2 5 3" xfId="1675"/>
    <cellStyle name="Note 2 5 4" xfId="3621"/>
    <cellStyle name="Note 2 5 5" xfId="3622"/>
    <cellStyle name="Note 2 5 6" xfId="3623"/>
    <cellStyle name="Note 2 5 7" xfId="6261"/>
    <cellStyle name="Note 2 5_GCSEs" xfId="7181"/>
    <cellStyle name="Note 2 6" xfId="533"/>
    <cellStyle name="Note 2 6 2" xfId="534"/>
    <cellStyle name="Note 2 6 2 2" xfId="1672"/>
    <cellStyle name="Note 2 6 2 3" xfId="3624"/>
    <cellStyle name="Note 2 6 2 4" xfId="3625"/>
    <cellStyle name="Note 2 6 2 5" xfId="3626"/>
    <cellStyle name="Note 2 6 2_GCSEs" xfId="7184"/>
    <cellStyle name="Note 2 6 3" xfId="1673"/>
    <cellStyle name="Note 2 6 4" xfId="3627"/>
    <cellStyle name="Note 2 6 5" xfId="3628"/>
    <cellStyle name="Note 2 6 6" xfId="3629"/>
    <cellStyle name="Note 2 6_GCSEs" xfId="7183"/>
    <cellStyle name="Note 2 7" xfId="535"/>
    <cellStyle name="Note 2 7 2" xfId="536"/>
    <cellStyle name="Note 2 7 2 2" xfId="1670"/>
    <cellStyle name="Note 2 7 2 3" xfId="3630"/>
    <cellStyle name="Note 2 7 2 4" xfId="3631"/>
    <cellStyle name="Note 2 7 2 5" xfId="3632"/>
    <cellStyle name="Note 2 7 2_GCSEs" xfId="7186"/>
    <cellStyle name="Note 2 7 3" xfId="1671"/>
    <cellStyle name="Note 2 7 4" xfId="3633"/>
    <cellStyle name="Note 2 7 5" xfId="3634"/>
    <cellStyle name="Note 2 7 6" xfId="3635"/>
    <cellStyle name="Note 2 7_GCSEs" xfId="7185"/>
    <cellStyle name="Note 2 8" xfId="537"/>
    <cellStyle name="Note 2 8 2" xfId="538"/>
    <cellStyle name="Note 2 8 2 2" xfId="1668"/>
    <cellStyle name="Note 2 8 2 3" xfId="3636"/>
    <cellStyle name="Note 2 8 2 4" xfId="3637"/>
    <cellStyle name="Note 2 8 2 5" xfId="3638"/>
    <cellStyle name="Note 2 8 2_GCSEs" xfId="7188"/>
    <cellStyle name="Note 2 8 3" xfId="1669"/>
    <cellStyle name="Note 2 8 4" xfId="3639"/>
    <cellStyle name="Note 2 8 5" xfId="3640"/>
    <cellStyle name="Note 2 8 6" xfId="3641"/>
    <cellStyle name="Note 2 8_GCSEs" xfId="7187"/>
    <cellStyle name="Note 2 9" xfId="539"/>
    <cellStyle name="Note 2 9 2" xfId="540"/>
    <cellStyle name="Note 2 9 2 2" xfId="1666"/>
    <cellStyle name="Note 2 9 2 3" xfId="3642"/>
    <cellStyle name="Note 2 9 2 4" xfId="3643"/>
    <cellStyle name="Note 2 9 2 5" xfId="3644"/>
    <cellStyle name="Note 2 9 2_GCSEs" xfId="7190"/>
    <cellStyle name="Note 2 9 3" xfId="1667"/>
    <cellStyle name="Note 2 9 4" xfId="3645"/>
    <cellStyle name="Note 2 9 5" xfId="3646"/>
    <cellStyle name="Note 2 9 6" xfId="3647"/>
    <cellStyle name="Note 2 9_GCSEs" xfId="7189"/>
    <cellStyle name="Note 2_Analysis File Template" xfId="6262"/>
    <cellStyle name="Note 3" xfId="541"/>
    <cellStyle name="Note 3 10" xfId="542"/>
    <cellStyle name="Note 3 10 2" xfId="1664"/>
    <cellStyle name="Note 3 10 3" xfId="3648"/>
    <cellStyle name="Note 3 10 4" xfId="3649"/>
    <cellStyle name="Note 3 10 5" xfId="3650"/>
    <cellStyle name="Note 3 10_GCSEs" xfId="7191"/>
    <cellStyle name="Note 3 11" xfId="543"/>
    <cellStyle name="Note 3 11 2" xfId="1663"/>
    <cellStyle name="Note 3 11 3" xfId="3651"/>
    <cellStyle name="Note 3 11 4" xfId="3652"/>
    <cellStyle name="Note 3 11 5" xfId="3653"/>
    <cellStyle name="Note 3 11_GCSEs" xfId="7192"/>
    <cellStyle name="Note 3 12" xfId="1665"/>
    <cellStyle name="Note 3 12 2" xfId="3654"/>
    <cellStyle name="Note 3 12 3" xfId="3655"/>
    <cellStyle name="Note 3 12 4" xfId="3656"/>
    <cellStyle name="Note 3 12 5" xfId="3657"/>
    <cellStyle name="Note 3 13" xfId="3658"/>
    <cellStyle name="Note 3 14" xfId="3659"/>
    <cellStyle name="Note 3 15" xfId="3660"/>
    <cellStyle name="Note 3 16" xfId="3661"/>
    <cellStyle name="Note 3 17" xfId="6263"/>
    <cellStyle name="Note 3 18" xfId="6615"/>
    <cellStyle name="Note 3 19" xfId="7805"/>
    <cellStyle name="Note 3 2" xfId="544"/>
    <cellStyle name="Note 3 2 2" xfId="545"/>
    <cellStyle name="Note 3 2 2 2" xfId="1661"/>
    <cellStyle name="Note 3 2 2 3" xfId="3662"/>
    <cellStyle name="Note 3 2 2 4" xfId="3663"/>
    <cellStyle name="Note 3 2 2 5" xfId="3664"/>
    <cellStyle name="Note 3 2 2 6" xfId="6265"/>
    <cellStyle name="Note 3 2 2_GCSEs" xfId="7194"/>
    <cellStyle name="Note 3 2 3" xfId="1662"/>
    <cellStyle name="Note 3 2 4" xfId="3665"/>
    <cellStyle name="Note 3 2 5" xfId="3666"/>
    <cellStyle name="Note 3 2 6" xfId="3667"/>
    <cellStyle name="Note 3 2 7" xfId="6264"/>
    <cellStyle name="Note 3 2_GCSEs" xfId="7193"/>
    <cellStyle name="Note 3 20" xfId="9385"/>
    <cellStyle name="Note 3 21" xfId="9906"/>
    <cellStyle name="Note 3 22" xfId="8826"/>
    <cellStyle name="Note 3 23" xfId="8942"/>
    <cellStyle name="Note 3 24" xfId="10384"/>
    <cellStyle name="Note 3 3" xfId="546"/>
    <cellStyle name="Note 3 3 2" xfId="547"/>
    <cellStyle name="Note 3 3 2 2" xfId="1659"/>
    <cellStyle name="Note 3 3 2 3" xfId="3668"/>
    <cellStyle name="Note 3 3 2 4" xfId="3669"/>
    <cellStyle name="Note 3 3 2 5" xfId="3670"/>
    <cellStyle name="Note 3 3 2_GCSEs" xfId="7196"/>
    <cellStyle name="Note 3 3 3" xfId="1660"/>
    <cellStyle name="Note 3 3 4" xfId="3671"/>
    <cellStyle name="Note 3 3 5" xfId="3672"/>
    <cellStyle name="Note 3 3 6" xfId="3673"/>
    <cellStyle name="Note 3 3 7" xfId="6266"/>
    <cellStyle name="Note 3 3_GCSEs" xfId="7195"/>
    <cellStyle name="Note 3 4" xfId="548"/>
    <cellStyle name="Note 3 4 2" xfId="549"/>
    <cellStyle name="Note 3 4 2 2" xfId="1657"/>
    <cellStyle name="Note 3 4 2 3" xfId="3674"/>
    <cellStyle name="Note 3 4 2 4" xfId="3675"/>
    <cellStyle name="Note 3 4 2 5" xfId="3676"/>
    <cellStyle name="Note 3 4 2_GCSEs" xfId="7198"/>
    <cellStyle name="Note 3 4 3" xfId="1658"/>
    <cellStyle name="Note 3 4 4" xfId="3677"/>
    <cellStyle name="Note 3 4 5" xfId="3678"/>
    <cellStyle name="Note 3 4 6" xfId="3679"/>
    <cellStyle name="Note 3 4_GCSEs" xfId="7197"/>
    <cellStyle name="Note 3 5" xfId="550"/>
    <cellStyle name="Note 3 5 2" xfId="551"/>
    <cellStyle name="Note 3 5 2 2" xfId="1655"/>
    <cellStyle name="Note 3 5 2 3" xfId="3680"/>
    <cellStyle name="Note 3 5 2 4" xfId="3681"/>
    <cellStyle name="Note 3 5 2 5" xfId="3682"/>
    <cellStyle name="Note 3 5 2_GCSEs" xfId="7200"/>
    <cellStyle name="Note 3 5 3" xfId="1656"/>
    <cellStyle name="Note 3 5 4" xfId="3683"/>
    <cellStyle name="Note 3 5 5" xfId="3684"/>
    <cellStyle name="Note 3 5 6" xfId="3685"/>
    <cellStyle name="Note 3 5_GCSEs" xfId="7199"/>
    <cellStyle name="Note 3 6" xfId="552"/>
    <cellStyle name="Note 3 6 2" xfId="553"/>
    <cellStyle name="Note 3 6 2 2" xfId="1653"/>
    <cellStyle name="Note 3 6 2 3" xfId="3686"/>
    <cellStyle name="Note 3 6 2 4" xfId="3687"/>
    <cellStyle name="Note 3 6 2 5" xfId="3688"/>
    <cellStyle name="Note 3 6 2_GCSEs" xfId="7202"/>
    <cellStyle name="Note 3 6 3" xfId="1654"/>
    <cellStyle name="Note 3 6 4" xfId="3689"/>
    <cellStyle name="Note 3 6 5" xfId="3690"/>
    <cellStyle name="Note 3 6 6" xfId="3691"/>
    <cellStyle name="Note 3 6_GCSEs" xfId="7201"/>
    <cellStyle name="Note 3 7" xfId="554"/>
    <cellStyle name="Note 3 7 2" xfId="555"/>
    <cellStyle name="Note 3 7 2 2" xfId="1651"/>
    <cellStyle name="Note 3 7 2 3" xfId="3692"/>
    <cellStyle name="Note 3 7 2 4" xfId="3693"/>
    <cellStyle name="Note 3 7 2 5" xfId="3694"/>
    <cellStyle name="Note 3 7 2_GCSEs" xfId="7204"/>
    <cellStyle name="Note 3 7 3" xfId="1652"/>
    <cellStyle name="Note 3 7 4" xfId="3695"/>
    <cellStyle name="Note 3 7 5" xfId="3696"/>
    <cellStyle name="Note 3 7 6" xfId="3697"/>
    <cellStyle name="Note 3 7_GCSEs" xfId="7203"/>
    <cellStyle name="Note 3 8" xfId="556"/>
    <cellStyle name="Note 3 8 2" xfId="557"/>
    <cellStyle name="Note 3 8 2 2" xfId="1649"/>
    <cellStyle name="Note 3 8 2 3" xfId="3698"/>
    <cellStyle name="Note 3 8 2 4" xfId="3699"/>
    <cellStyle name="Note 3 8 2 5" xfId="3700"/>
    <cellStyle name="Note 3 8 2_GCSEs" xfId="7206"/>
    <cellStyle name="Note 3 8 3" xfId="1650"/>
    <cellStyle name="Note 3 8 4" xfId="3701"/>
    <cellStyle name="Note 3 8 5" xfId="3702"/>
    <cellStyle name="Note 3 8 6" xfId="3703"/>
    <cellStyle name="Note 3 8_GCSEs" xfId="7205"/>
    <cellStyle name="Note 3 9" xfId="558"/>
    <cellStyle name="Note 3 9 2" xfId="559"/>
    <cellStyle name="Note 3 9 2 2" xfId="1648"/>
    <cellStyle name="Note 3 9 2 3" xfId="3704"/>
    <cellStyle name="Note 3 9 2 4" xfId="3705"/>
    <cellStyle name="Note 3 9 2 5" xfId="3706"/>
    <cellStyle name="Note 3 9 2_GCSEs" xfId="7208"/>
    <cellStyle name="Note 3 9 3" xfId="1212"/>
    <cellStyle name="Note 3 9 4" xfId="3707"/>
    <cellStyle name="Note 3 9 5" xfId="3708"/>
    <cellStyle name="Note 3 9 6" xfId="3709"/>
    <cellStyle name="Note 3 9_GCSEs" xfId="7207"/>
    <cellStyle name="Note 3_Analysis File Template" xfId="6267"/>
    <cellStyle name="Note 4" xfId="560"/>
    <cellStyle name="Note 4 10" xfId="561"/>
    <cellStyle name="Note 4 10 2" xfId="1646"/>
    <cellStyle name="Note 4 10 3" xfId="3710"/>
    <cellStyle name="Note 4 10 4" xfId="3711"/>
    <cellStyle name="Note 4 10 5" xfId="3712"/>
    <cellStyle name="Note 4 10_GCSEs" xfId="7209"/>
    <cellStyle name="Note 4 11" xfId="562"/>
    <cellStyle name="Note 4 11 2" xfId="1645"/>
    <cellStyle name="Note 4 11 3" xfId="3713"/>
    <cellStyle name="Note 4 11 4" xfId="3714"/>
    <cellStyle name="Note 4 11 5" xfId="3715"/>
    <cellStyle name="Note 4 11_GCSEs" xfId="7210"/>
    <cellStyle name="Note 4 12" xfId="1647"/>
    <cellStyle name="Note 4 12 2" xfId="3716"/>
    <cellStyle name="Note 4 12 3" xfId="3717"/>
    <cellStyle name="Note 4 12 4" xfId="3718"/>
    <cellStyle name="Note 4 12 5" xfId="3719"/>
    <cellStyle name="Note 4 13" xfId="3720"/>
    <cellStyle name="Note 4 14" xfId="3721"/>
    <cellStyle name="Note 4 15" xfId="3722"/>
    <cellStyle name="Note 4 16" xfId="3723"/>
    <cellStyle name="Note 4 17" xfId="6268"/>
    <cellStyle name="Note 4 18" xfId="6616"/>
    <cellStyle name="Note 4 19" xfId="7806"/>
    <cellStyle name="Note 4 2" xfId="563"/>
    <cellStyle name="Note 4 2 2" xfId="564"/>
    <cellStyle name="Note 4 2 2 2" xfId="1643"/>
    <cellStyle name="Note 4 2 2 3" xfId="3724"/>
    <cellStyle name="Note 4 2 2 4" xfId="3725"/>
    <cellStyle name="Note 4 2 2 5" xfId="3726"/>
    <cellStyle name="Note 4 2 2 6" xfId="6270"/>
    <cellStyle name="Note 4 2 2_GCSEs" xfId="7212"/>
    <cellStyle name="Note 4 2 3" xfId="1644"/>
    <cellStyle name="Note 4 2 4" xfId="3727"/>
    <cellStyle name="Note 4 2 5" xfId="3728"/>
    <cellStyle name="Note 4 2 6" xfId="3729"/>
    <cellStyle name="Note 4 2 7" xfId="6269"/>
    <cellStyle name="Note 4 2_GCSEs" xfId="7211"/>
    <cellStyle name="Note 4 20" xfId="9386"/>
    <cellStyle name="Note 4 21" xfId="9907"/>
    <cellStyle name="Note 4 22" xfId="8828"/>
    <cellStyle name="Note 4 3" xfId="565"/>
    <cellStyle name="Note 4 3 2" xfId="566"/>
    <cellStyle name="Note 4 3 2 2" xfId="1641"/>
    <cellStyle name="Note 4 3 2 3" xfId="3730"/>
    <cellStyle name="Note 4 3 2 4" xfId="3731"/>
    <cellStyle name="Note 4 3 2 5" xfId="3732"/>
    <cellStyle name="Note 4 3 2_GCSEs" xfId="7214"/>
    <cellStyle name="Note 4 3 3" xfId="1642"/>
    <cellStyle name="Note 4 3 4" xfId="3733"/>
    <cellStyle name="Note 4 3 5" xfId="3734"/>
    <cellStyle name="Note 4 3 6" xfId="3735"/>
    <cellStyle name="Note 4 3 7" xfId="6271"/>
    <cellStyle name="Note 4 3_GCSEs" xfId="7213"/>
    <cellStyle name="Note 4 4" xfId="567"/>
    <cellStyle name="Note 4 4 2" xfId="568"/>
    <cellStyle name="Note 4 4 2 2" xfId="1639"/>
    <cellStyle name="Note 4 4 2 3" xfId="3736"/>
    <cellStyle name="Note 4 4 2 4" xfId="3737"/>
    <cellStyle name="Note 4 4 2 5" xfId="3738"/>
    <cellStyle name="Note 4 4 2_GCSEs" xfId="7216"/>
    <cellStyle name="Note 4 4 3" xfId="1640"/>
    <cellStyle name="Note 4 4 4" xfId="3739"/>
    <cellStyle name="Note 4 4 5" xfId="3740"/>
    <cellStyle name="Note 4 4 6" xfId="3741"/>
    <cellStyle name="Note 4 4_GCSEs" xfId="7215"/>
    <cellStyle name="Note 4 5" xfId="569"/>
    <cellStyle name="Note 4 5 2" xfId="570"/>
    <cellStyle name="Note 4 5 2 2" xfId="1637"/>
    <cellStyle name="Note 4 5 2 3" xfId="3742"/>
    <cellStyle name="Note 4 5 2 4" xfId="3743"/>
    <cellStyle name="Note 4 5 2 5" xfId="3744"/>
    <cellStyle name="Note 4 5 2_GCSEs" xfId="7218"/>
    <cellStyle name="Note 4 5 3" xfId="1638"/>
    <cellStyle name="Note 4 5 4" xfId="3745"/>
    <cellStyle name="Note 4 5 5" xfId="3746"/>
    <cellStyle name="Note 4 5 6" xfId="3747"/>
    <cellStyle name="Note 4 5_GCSEs" xfId="7217"/>
    <cellStyle name="Note 4 6" xfId="571"/>
    <cellStyle name="Note 4 6 2" xfId="572"/>
    <cellStyle name="Note 4 6 2 2" xfId="1635"/>
    <cellStyle name="Note 4 6 2 3" xfId="3748"/>
    <cellStyle name="Note 4 6 2 4" xfId="3749"/>
    <cellStyle name="Note 4 6 2 5" xfId="3750"/>
    <cellStyle name="Note 4 6 2_GCSEs" xfId="7220"/>
    <cellStyle name="Note 4 6 3" xfId="1636"/>
    <cellStyle name="Note 4 6 4" xfId="3751"/>
    <cellStyle name="Note 4 6 5" xfId="3752"/>
    <cellStyle name="Note 4 6 6" xfId="3753"/>
    <cellStyle name="Note 4 6_GCSEs" xfId="7219"/>
    <cellStyle name="Note 4 7" xfId="573"/>
    <cellStyle name="Note 4 7 2" xfId="574"/>
    <cellStyle name="Note 4 7 2 2" xfId="1633"/>
    <cellStyle name="Note 4 7 2 3" xfId="3754"/>
    <cellStyle name="Note 4 7 2 4" xfId="3755"/>
    <cellStyle name="Note 4 7 2 5" xfId="3756"/>
    <cellStyle name="Note 4 7 2_GCSEs" xfId="7222"/>
    <cellStyle name="Note 4 7 3" xfId="1634"/>
    <cellStyle name="Note 4 7 4" xfId="3757"/>
    <cellStyle name="Note 4 7 5" xfId="3758"/>
    <cellStyle name="Note 4 7 6" xfId="3759"/>
    <cellStyle name="Note 4 7_GCSEs" xfId="7221"/>
    <cellStyle name="Note 4 8" xfId="575"/>
    <cellStyle name="Note 4 8 2" xfId="576"/>
    <cellStyle name="Note 4 8 2 2" xfId="1631"/>
    <cellStyle name="Note 4 8 2 3" xfId="3760"/>
    <cellStyle name="Note 4 8 2 4" xfId="3761"/>
    <cellStyle name="Note 4 8 2 5" xfId="3762"/>
    <cellStyle name="Note 4 8 2_GCSEs" xfId="7224"/>
    <cellStyle name="Note 4 8 3" xfId="1632"/>
    <cellStyle name="Note 4 8 4" xfId="3763"/>
    <cellStyle name="Note 4 8 5" xfId="3764"/>
    <cellStyle name="Note 4 8 6" xfId="3765"/>
    <cellStyle name="Note 4 8_GCSEs" xfId="7223"/>
    <cellStyle name="Note 4 9" xfId="577"/>
    <cellStyle name="Note 4 9 2" xfId="578"/>
    <cellStyle name="Note 4 9 2 2" xfId="1629"/>
    <cellStyle name="Note 4 9 2 3" xfId="3766"/>
    <cellStyle name="Note 4 9 2 4" xfId="3767"/>
    <cellStyle name="Note 4 9 2 5" xfId="3768"/>
    <cellStyle name="Note 4 9 2_GCSEs" xfId="7226"/>
    <cellStyle name="Note 4 9 3" xfId="1630"/>
    <cellStyle name="Note 4 9 4" xfId="3769"/>
    <cellStyle name="Note 4 9 5" xfId="3770"/>
    <cellStyle name="Note 4 9 6" xfId="3771"/>
    <cellStyle name="Note 4 9_GCSEs" xfId="7225"/>
    <cellStyle name="Note 4_CHECKLIST" xfId="6272"/>
    <cellStyle name="Note 5" xfId="579"/>
    <cellStyle name="Note 5 10" xfId="580"/>
    <cellStyle name="Note 5 10 2" xfId="1627"/>
    <cellStyle name="Note 5 10 3" xfId="3772"/>
    <cellStyle name="Note 5 10 4" xfId="3773"/>
    <cellStyle name="Note 5 10 5" xfId="3774"/>
    <cellStyle name="Note 5 10_GCSEs" xfId="7228"/>
    <cellStyle name="Note 5 11" xfId="581"/>
    <cellStyle name="Note 5 11 2" xfId="1626"/>
    <cellStyle name="Note 5 11 3" xfId="3775"/>
    <cellStyle name="Note 5 11 4" xfId="3776"/>
    <cellStyle name="Note 5 11 5" xfId="3777"/>
    <cellStyle name="Note 5 11_GCSEs" xfId="7229"/>
    <cellStyle name="Note 5 12" xfId="1628"/>
    <cellStyle name="Note 5 12 2" xfId="3778"/>
    <cellStyle name="Note 5 12 3" xfId="3779"/>
    <cellStyle name="Note 5 12 4" xfId="3780"/>
    <cellStyle name="Note 5 12 5" xfId="3781"/>
    <cellStyle name="Note 5 13" xfId="3782"/>
    <cellStyle name="Note 5 14" xfId="3783"/>
    <cellStyle name="Note 5 15" xfId="3784"/>
    <cellStyle name="Note 5 16" xfId="3785"/>
    <cellStyle name="Note 5 17" xfId="6273"/>
    <cellStyle name="Note 5 2" xfId="582"/>
    <cellStyle name="Note 5 2 2" xfId="583"/>
    <cellStyle name="Note 5 2 2 2" xfId="1624"/>
    <cellStyle name="Note 5 2 2 3" xfId="3786"/>
    <cellStyle name="Note 5 2 2 4" xfId="3787"/>
    <cellStyle name="Note 5 2 2 5" xfId="3788"/>
    <cellStyle name="Note 5 2 2_GCSEs" xfId="7231"/>
    <cellStyle name="Note 5 2 3" xfId="1625"/>
    <cellStyle name="Note 5 2 4" xfId="3789"/>
    <cellStyle name="Note 5 2 5" xfId="3790"/>
    <cellStyle name="Note 5 2 6" xfId="3791"/>
    <cellStyle name="Note 5 2 7" xfId="6274"/>
    <cellStyle name="Note 5 2_GCSEs" xfId="7230"/>
    <cellStyle name="Note 5 3" xfId="584"/>
    <cellStyle name="Note 5 3 2" xfId="585"/>
    <cellStyle name="Note 5 3 2 2" xfId="1622"/>
    <cellStyle name="Note 5 3 2 3" xfId="3792"/>
    <cellStyle name="Note 5 3 2 4" xfId="3793"/>
    <cellStyle name="Note 5 3 2 5" xfId="3794"/>
    <cellStyle name="Note 5 3 2_GCSEs" xfId="7233"/>
    <cellStyle name="Note 5 3 3" xfId="1623"/>
    <cellStyle name="Note 5 3 4" xfId="3795"/>
    <cellStyle name="Note 5 3 5" xfId="3796"/>
    <cellStyle name="Note 5 3 6" xfId="3797"/>
    <cellStyle name="Note 5 3_GCSEs" xfId="7232"/>
    <cellStyle name="Note 5 4" xfId="586"/>
    <cellStyle name="Note 5 4 2" xfId="587"/>
    <cellStyle name="Note 5 4 2 2" xfId="1620"/>
    <cellStyle name="Note 5 4 2 3" xfId="3798"/>
    <cellStyle name="Note 5 4 2 4" xfId="3799"/>
    <cellStyle name="Note 5 4 2 5" xfId="3800"/>
    <cellStyle name="Note 5 4 2_GCSEs" xfId="7235"/>
    <cellStyle name="Note 5 4 3" xfId="1621"/>
    <cellStyle name="Note 5 4 4" xfId="3801"/>
    <cellStyle name="Note 5 4 5" xfId="3802"/>
    <cellStyle name="Note 5 4 6" xfId="3803"/>
    <cellStyle name="Note 5 4_GCSEs" xfId="7234"/>
    <cellStyle name="Note 5 5" xfId="588"/>
    <cellStyle name="Note 5 5 2" xfId="589"/>
    <cellStyle name="Note 5 5 2 2" xfId="1618"/>
    <cellStyle name="Note 5 5 2 3" xfId="3804"/>
    <cellStyle name="Note 5 5 2 4" xfId="3805"/>
    <cellStyle name="Note 5 5 2 5" xfId="3806"/>
    <cellStyle name="Note 5 5 2_GCSEs" xfId="7237"/>
    <cellStyle name="Note 5 5 3" xfId="1619"/>
    <cellStyle name="Note 5 5 4" xfId="3807"/>
    <cellStyle name="Note 5 5 5" xfId="3808"/>
    <cellStyle name="Note 5 5 6" xfId="3809"/>
    <cellStyle name="Note 5 5_GCSEs" xfId="7236"/>
    <cellStyle name="Note 5 6" xfId="590"/>
    <cellStyle name="Note 5 6 2" xfId="591"/>
    <cellStyle name="Note 5 6 2 2" xfId="1616"/>
    <cellStyle name="Note 5 6 2 3" xfId="3810"/>
    <cellStyle name="Note 5 6 2 4" xfId="3811"/>
    <cellStyle name="Note 5 6 2 5" xfId="3812"/>
    <cellStyle name="Note 5 6 2_GCSEs" xfId="7239"/>
    <cellStyle name="Note 5 6 3" xfId="1617"/>
    <cellStyle name="Note 5 6 4" xfId="3813"/>
    <cellStyle name="Note 5 6 5" xfId="3814"/>
    <cellStyle name="Note 5 6 6" xfId="3815"/>
    <cellStyle name="Note 5 6_GCSEs" xfId="7238"/>
    <cellStyle name="Note 5 7" xfId="592"/>
    <cellStyle name="Note 5 7 2" xfId="593"/>
    <cellStyle name="Note 5 7 2 2" xfId="1614"/>
    <cellStyle name="Note 5 7 2 3" xfId="3816"/>
    <cellStyle name="Note 5 7 2 4" xfId="3817"/>
    <cellStyle name="Note 5 7 2 5" xfId="3818"/>
    <cellStyle name="Note 5 7 2_GCSEs" xfId="7241"/>
    <cellStyle name="Note 5 7 3" xfId="1615"/>
    <cellStyle name="Note 5 7 4" xfId="3819"/>
    <cellStyle name="Note 5 7 5" xfId="3820"/>
    <cellStyle name="Note 5 7 6" xfId="3821"/>
    <cellStyle name="Note 5 7_GCSEs" xfId="7240"/>
    <cellStyle name="Note 5 8" xfId="594"/>
    <cellStyle name="Note 5 8 2" xfId="595"/>
    <cellStyle name="Note 5 8 2 2" xfId="1612"/>
    <cellStyle name="Note 5 8 2 3" xfId="3822"/>
    <cellStyle name="Note 5 8 2 4" xfId="3823"/>
    <cellStyle name="Note 5 8 2 5" xfId="3824"/>
    <cellStyle name="Note 5 8 2_GCSEs" xfId="7243"/>
    <cellStyle name="Note 5 8 3" xfId="1613"/>
    <cellStyle name="Note 5 8 4" xfId="3825"/>
    <cellStyle name="Note 5 8 5" xfId="3826"/>
    <cellStyle name="Note 5 8 6" xfId="3827"/>
    <cellStyle name="Note 5 8_GCSEs" xfId="7242"/>
    <cellStyle name="Note 5 9" xfId="596"/>
    <cellStyle name="Note 5 9 2" xfId="597"/>
    <cellStyle name="Note 5 9 2 2" xfId="1199"/>
    <cellStyle name="Note 5 9 2 3" xfId="3828"/>
    <cellStyle name="Note 5 9 2 4" xfId="3829"/>
    <cellStyle name="Note 5 9 2 5" xfId="3830"/>
    <cellStyle name="Note 5 9 2_GCSEs" xfId="7245"/>
    <cellStyle name="Note 5 9 3" xfId="1611"/>
    <cellStyle name="Note 5 9 4" xfId="3831"/>
    <cellStyle name="Note 5 9 5" xfId="3832"/>
    <cellStyle name="Note 5 9 6" xfId="3833"/>
    <cellStyle name="Note 5 9_GCSEs" xfId="7244"/>
    <cellStyle name="Note 5_GCSEs" xfId="7227"/>
    <cellStyle name="Note 6" xfId="598"/>
    <cellStyle name="Note 6 10" xfId="599"/>
    <cellStyle name="Note 6 10 2" xfId="1204"/>
    <cellStyle name="Note 6 10 3" xfId="3834"/>
    <cellStyle name="Note 6 10 4" xfId="3835"/>
    <cellStyle name="Note 6 10 5" xfId="3836"/>
    <cellStyle name="Note 6 10_GCSEs" xfId="7247"/>
    <cellStyle name="Note 6 11" xfId="600"/>
    <cellStyle name="Note 6 11 2" xfId="1197"/>
    <cellStyle name="Note 6 11 3" xfId="3837"/>
    <cellStyle name="Note 6 11 4" xfId="3838"/>
    <cellStyle name="Note 6 11 5" xfId="3839"/>
    <cellStyle name="Note 6 11_GCSEs" xfId="7248"/>
    <cellStyle name="Note 6 12" xfId="1198"/>
    <cellStyle name="Note 6 12 2" xfId="3840"/>
    <cellStyle name="Note 6 12 3" xfId="3841"/>
    <cellStyle name="Note 6 12 4" xfId="3842"/>
    <cellStyle name="Note 6 12 5" xfId="3843"/>
    <cellStyle name="Note 6 13" xfId="3844"/>
    <cellStyle name="Note 6 14" xfId="3845"/>
    <cellStyle name="Note 6 15" xfId="3846"/>
    <cellStyle name="Note 6 16" xfId="3847"/>
    <cellStyle name="Note 6 17" xfId="6275"/>
    <cellStyle name="Note 6 2" xfId="601"/>
    <cellStyle name="Note 6 2 2" xfId="602"/>
    <cellStyle name="Note 6 2 2 2" xfId="1195"/>
    <cellStyle name="Note 6 2 2 3" xfId="3848"/>
    <cellStyle name="Note 6 2 2 4" xfId="3849"/>
    <cellStyle name="Note 6 2 2 5" xfId="3850"/>
    <cellStyle name="Note 6 2 2_GCSEs" xfId="7250"/>
    <cellStyle name="Note 6 2 3" xfId="1196"/>
    <cellStyle name="Note 6 2 4" xfId="3851"/>
    <cellStyle name="Note 6 2 5" xfId="3852"/>
    <cellStyle name="Note 6 2 6" xfId="3853"/>
    <cellStyle name="Note 6 2 7" xfId="6276"/>
    <cellStyle name="Note 6 2_GCSEs" xfId="7249"/>
    <cellStyle name="Note 6 3" xfId="603"/>
    <cellStyle name="Note 6 3 2" xfId="604"/>
    <cellStyle name="Note 6 3 2 2" xfId="1211"/>
    <cellStyle name="Note 6 3 2 3" xfId="3854"/>
    <cellStyle name="Note 6 3 2 4" xfId="3855"/>
    <cellStyle name="Note 6 3 2 5" xfId="3856"/>
    <cellStyle name="Note 6 3 2_GCSEs" xfId="7252"/>
    <cellStyle name="Note 6 3 3" xfId="1610"/>
    <cellStyle name="Note 6 3 4" xfId="3857"/>
    <cellStyle name="Note 6 3 5" xfId="3858"/>
    <cellStyle name="Note 6 3 6" xfId="3859"/>
    <cellStyle name="Note 6 3_GCSEs" xfId="7251"/>
    <cellStyle name="Note 6 4" xfId="605"/>
    <cellStyle name="Note 6 4 2" xfId="606"/>
    <cellStyle name="Note 6 4 2 2" xfId="1214"/>
    <cellStyle name="Note 6 4 2 3" xfId="3860"/>
    <cellStyle name="Note 6 4 2 4" xfId="3861"/>
    <cellStyle name="Note 6 4 2 5" xfId="3862"/>
    <cellStyle name="Note 6 4 2_GCSEs" xfId="7254"/>
    <cellStyle name="Note 6 4 3" xfId="1209"/>
    <cellStyle name="Note 6 4 4" xfId="3863"/>
    <cellStyle name="Note 6 4 5" xfId="3864"/>
    <cellStyle name="Note 6 4 6" xfId="3865"/>
    <cellStyle name="Note 6 4_GCSEs" xfId="7253"/>
    <cellStyle name="Note 6 5" xfId="607"/>
    <cellStyle name="Note 6 5 2" xfId="608"/>
    <cellStyle name="Note 6 5 2 2" xfId="1589"/>
    <cellStyle name="Note 6 5 2 3" xfId="3866"/>
    <cellStyle name="Note 6 5 2 4" xfId="3867"/>
    <cellStyle name="Note 6 5 2 5" xfId="3868"/>
    <cellStyle name="Note 6 5 2_GCSEs" xfId="7256"/>
    <cellStyle name="Note 6 5 3" xfId="1208"/>
    <cellStyle name="Note 6 5 4" xfId="3869"/>
    <cellStyle name="Note 6 5 5" xfId="3870"/>
    <cellStyle name="Note 6 5 6" xfId="3871"/>
    <cellStyle name="Note 6 5_GCSEs" xfId="7255"/>
    <cellStyle name="Note 6 6" xfId="609"/>
    <cellStyle name="Note 6 6 2" xfId="610"/>
    <cellStyle name="Note 6 6 2 2" xfId="1205"/>
    <cellStyle name="Note 6 6 2 3" xfId="3872"/>
    <cellStyle name="Note 6 6 2 4" xfId="3873"/>
    <cellStyle name="Note 6 6 2 5" xfId="3874"/>
    <cellStyle name="Note 6 6 2_GCSEs" xfId="7258"/>
    <cellStyle name="Note 6 6 3" xfId="1206"/>
    <cellStyle name="Note 6 6 4" xfId="3875"/>
    <cellStyle name="Note 6 6 5" xfId="3876"/>
    <cellStyle name="Note 6 6 6" xfId="3877"/>
    <cellStyle name="Note 6 6_GCSEs" xfId="7257"/>
    <cellStyle name="Note 6 7" xfId="611"/>
    <cellStyle name="Note 6 7 2" xfId="612"/>
    <cellStyle name="Note 6 7 2 2" xfId="2157"/>
    <cellStyle name="Note 6 7 2 3" xfId="3878"/>
    <cellStyle name="Note 6 7 2 4" xfId="3879"/>
    <cellStyle name="Note 6 7 2 5" xfId="3880"/>
    <cellStyle name="Note 6 7 2_GCSEs" xfId="7260"/>
    <cellStyle name="Note 6 7 3" xfId="1157"/>
    <cellStyle name="Note 6 7 4" xfId="3881"/>
    <cellStyle name="Note 6 7 5" xfId="3882"/>
    <cellStyle name="Note 6 7 6" xfId="3883"/>
    <cellStyle name="Note 6 7_GCSEs" xfId="7259"/>
    <cellStyle name="Note 6 8" xfId="613"/>
    <cellStyle name="Note 6 8 2" xfId="614"/>
    <cellStyle name="Note 6 8 2 2" xfId="2156"/>
    <cellStyle name="Note 6 8 2 3" xfId="3884"/>
    <cellStyle name="Note 6 8 2 4" xfId="3885"/>
    <cellStyle name="Note 6 8 2 5" xfId="3886"/>
    <cellStyle name="Note 6 8 2_GCSEs" xfId="7262"/>
    <cellStyle name="Note 6 8 3" xfId="1194"/>
    <cellStyle name="Note 6 8 4" xfId="3887"/>
    <cellStyle name="Note 6 8 5" xfId="3888"/>
    <cellStyle name="Note 6 8 6" xfId="3889"/>
    <cellStyle name="Note 6 8_GCSEs" xfId="7261"/>
    <cellStyle name="Note 6 9" xfId="615"/>
    <cellStyle name="Note 6 9 2" xfId="616"/>
    <cellStyle name="Note 6 9 2 2" xfId="1588"/>
    <cellStyle name="Note 6 9 2 3" xfId="3890"/>
    <cellStyle name="Note 6 9 2 4" xfId="3891"/>
    <cellStyle name="Note 6 9 2 5" xfId="3892"/>
    <cellStyle name="Note 6 9 2_GCSEs" xfId="7264"/>
    <cellStyle name="Note 6 9 3" xfId="1193"/>
    <cellStyle name="Note 6 9 4" xfId="3893"/>
    <cellStyle name="Note 6 9 5" xfId="3894"/>
    <cellStyle name="Note 6 9 6" xfId="3895"/>
    <cellStyle name="Note 6 9_GCSEs" xfId="7263"/>
    <cellStyle name="Note 6_GCSEs" xfId="7246"/>
    <cellStyle name="Note 7" xfId="617"/>
    <cellStyle name="Note 7 10" xfId="618"/>
    <cellStyle name="Note 7 10 2" xfId="1586"/>
    <cellStyle name="Note 7 10 3" xfId="3896"/>
    <cellStyle name="Note 7 10 4" xfId="3897"/>
    <cellStyle name="Note 7 10 5" xfId="3898"/>
    <cellStyle name="Note 7 10_GCSEs" xfId="7266"/>
    <cellStyle name="Note 7 11" xfId="619"/>
    <cellStyle name="Note 7 11 2" xfId="1585"/>
    <cellStyle name="Note 7 11 3" xfId="3899"/>
    <cellStyle name="Note 7 11 4" xfId="3900"/>
    <cellStyle name="Note 7 11 5" xfId="3901"/>
    <cellStyle name="Note 7 11_GCSEs" xfId="7267"/>
    <cellStyle name="Note 7 12" xfId="1587"/>
    <cellStyle name="Note 7 12 2" xfId="3902"/>
    <cellStyle name="Note 7 12 3" xfId="3903"/>
    <cellStyle name="Note 7 12 4" xfId="3904"/>
    <cellStyle name="Note 7 12 5" xfId="3905"/>
    <cellStyle name="Note 7 13" xfId="3906"/>
    <cellStyle name="Note 7 14" xfId="3907"/>
    <cellStyle name="Note 7 15" xfId="3908"/>
    <cellStyle name="Note 7 16" xfId="3909"/>
    <cellStyle name="Note 7 2" xfId="620"/>
    <cellStyle name="Note 7 2 2" xfId="621"/>
    <cellStyle name="Note 7 2 2 2" xfId="1583"/>
    <cellStyle name="Note 7 2 2 3" xfId="3910"/>
    <cellStyle name="Note 7 2 2 4" xfId="3911"/>
    <cellStyle name="Note 7 2 2 5" xfId="3912"/>
    <cellStyle name="Note 7 2 2_GCSEs" xfId="7269"/>
    <cellStyle name="Note 7 2 3" xfId="1584"/>
    <cellStyle name="Note 7 2 4" xfId="3913"/>
    <cellStyle name="Note 7 2 5" xfId="3914"/>
    <cellStyle name="Note 7 2 6" xfId="3915"/>
    <cellStyle name="Note 7 2_GCSEs" xfId="7268"/>
    <cellStyle name="Note 7 3" xfId="622"/>
    <cellStyle name="Note 7 3 2" xfId="623"/>
    <cellStyle name="Note 7 3 2 2" xfId="1581"/>
    <cellStyle name="Note 7 3 2 3" xfId="3916"/>
    <cellStyle name="Note 7 3 2 4" xfId="3917"/>
    <cellStyle name="Note 7 3 2 5" xfId="3918"/>
    <cellStyle name="Note 7 3 2_GCSEs" xfId="7271"/>
    <cellStyle name="Note 7 3 3" xfId="1582"/>
    <cellStyle name="Note 7 3 4" xfId="3919"/>
    <cellStyle name="Note 7 3 5" xfId="3920"/>
    <cellStyle name="Note 7 3 6" xfId="3921"/>
    <cellStyle name="Note 7 3_GCSEs" xfId="7270"/>
    <cellStyle name="Note 7 4" xfId="624"/>
    <cellStyle name="Note 7 4 2" xfId="625"/>
    <cellStyle name="Note 7 4 2 2" xfId="1579"/>
    <cellStyle name="Note 7 4 2 3" xfId="3922"/>
    <cellStyle name="Note 7 4 2 4" xfId="3923"/>
    <cellStyle name="Note 7 4 2 5" xfId="3924"/>
    <cellStyle name="Note 7 4 2_GCSEs" xfId="7273"/>
    <cellStyle name="Note 7 4 3" xfId="1580"/>
    <cellStyle name="Note 7 4 4" xfId="3925"/>
    <cellStyle name="Note 7 4 5" xfId="3926"/>
    <cellStyle name="Note 7 4 6" xfId="3927"/>
    <cellStyle name="Note 7 4_GCSEs" xfId="7272"/>
    <cellStyle name="Note 7 5" xfId="626"/>
    <cellStyle name="Note 7 5 2" xfId="627"/>
    <cellStyle name="Note 7 5 2 2" xfId="1577"/>
    <cellStyle name="Note 7 5 2 3" xfId="3928"/>
    <cellStyle name="Note 7 5 2 4" xfId="3929"/>
    <cellStyle name="Note 7 5 2 5" xfId="3930"/>
    <cellStyle name="Note 7 5 2_GCSEs" xfId="7275"/>
    <cellStyle name="Note 7 5 3" xfId="1578"/>
    <cellStyle name="Note 7 5 4" xfId="3931"/>
    <cellStyle name="Note 7 5 5" xfId="3932"/>
    <cellStyle name="Note 7 5 6" xfId="3933"/>
    <cellStyle name="Note 7 5_GCSEs" xfId="7274"/>
    <cellStyle name="Note 7 6" xfId="628"/>
    <cellStyle name="Note 7 6 2" xfId="629"/>
    <cellStyle name="Note 7 6 2 2" xfId="1575"/>
    <cellStyle name="Note 7 6 2 3" xfId="3934"/>
    <cellStyle name="Note 7 6 2 4" xfId="3935"/>
    <cellStyle name="Note 7 6 2 5" xfId="3936"/>
    <cellStyle name="Note 7 6 2_GCSEs" xfId="7277"/>
    <cellStyle name="Note 7 6 3" xfId="1576"/>
    <cellStyle name="Note 7 6 4" xfId="3937"/>
    <cellStyle name="Note 7 6 5" xfId="3938"/>
    <cellStyle name="Note 7 6 6" xfId="3939"/>
    <cellStyle name="Note 7 6_GCSEs" xfId="7276"/>
    <cellStyle name="Note 7 7" xfId="630"/>
    <cellStyle name="Note 7 7 2" xfId="631"/>
    <cellStyle name="Note 7 7 2 2" xfId="1573"/>
    <cellStyle name="Note 7 7 2 3" xfId="3940"/>
    <cellStyle name="Note 7 7 2 4" xfId="3941"/>
    <cellStyle name="Note 7 7 2 5" xfId="3942"/>
    <cellStyle name="Note 7 7 2_GCSEs" xfId="7279"/>
    <cellStyle name="Note 7 7 3" xfId="1574"/>
    <cellStyle name="Note 7 7 4" xfId="3943"/>
    <cellStyle name="Note 7 7 5" xfId="3944"/>
    <cellStyle name="Note 7 7 6" xfId="3945"/>
    <cellStyle name="Note 7 7_GCSEs" xfId="7278"/>
    <cellStyle name="Note 7 8" xfId="632"/>
    <cellStyle name="Note 7 8 2" xfId="633"/>
    <cellStyle name="Note 7 8 2 2" xfId="1571"/>
    <cellStyle name="Note 7 8 2 3" xfId="3946"/>
    <cellStyle name="Note 7 8 2 4" xfId="3947"/>
    <cellStyle name="Note 7 8 2 5" xfId="3948"/>
    <cellStyle name="Note 7 8 2_GCSEs" xfId="7281"/>
    <cellStyle name="Note 7 8 3" xfId="1572"/>
    <cellStyle name="Note 7 8 4" xfId="3949"/>
    <cellStyle name="Note 7 8 5" xfId="3950"/>
    <cellStyle name="Note 7 8 6" xfId="3951"/>
    <cellStyle name="Note 7 8_GCSEs" xfId="7280"/>
    <cellStyle name="Note 7 9" xfId="634"/>
    <cellStyle name="Note 7 9 2" xfId="635"/>
    <cellStyle name="Note 7 9 2 2" xfId="1569"/>
    <cellStyle name="Note 7 9 2 3" xfId="3952"/>
    <cellStyle name="Note 7 9 2 4" xfId="3953"/>
    <cellStyle name="Note 7 9 2 5" xfId="3954"/>
    <cellStyle name="Note 7 9 2_GCSEs" xfId="7283"/>
    <cellStyle name="Note 7 9 3" xfId="1570"/>
    <cellStyle name="Note 7 9 4" xfId="3955"/>
    <cellStyle name="Note 7 9 5" xfId="3956"/>
    <cellStyle name="Note 7 9 6" xfId="3957"/>
    <cellStyle name="Note 7 9_GCSEs" xfId="7282"/>
    <cellStyle name="Note 7_GCSEs" xfId="7265"/>
    <cellStyle name="Note 8" xfId="636"/>
    <cellStyle name="Note 8 10" xfId="637"/>
    <cellStyle name="Note 8 10 2" xfId="1567"/>
    <cellStyle name="Note 8 10 3" xfId="3958"/>
    <cellStyle name="Note 8 10 4" xfId="3959"/>
    <cellStyle name="Note 8 10 5" xfId="3960"/>
    <cellStyle name="Note 8 10_GCSEs" xfId="7285"/>
    <cellStyle name="Note 8 11" xfId="638"/>
    <cellStyle name="Note 8 11 2" xfId="1566"/>
    <cellStyle name="Note 8 11 3" xfId="3961"/>
    <cellStyle name="Note 8 11 4" xfId="3962"/>
    <cellStyle name="Note 8 11 5" xfId="3963"/>
    <cellStyle name="Note 8 11_GCSEs" xfId="7286"/>
    <cellStyle name="Note 8 12" xfId="1568"/>
    <cellStyle name="Note 8 12 2" xfId="3964"/>
    <cellStyle name="Note 8 12 3" xfId="3965"/>
    <cellStyle name="Note 8 12 4" xfId="3966"/>
    <cellStyle name="Note 8 12 5" xfId="3967"/>
    <cellStyle name="Note 8 13" xfId="3968"/>
    <cellStyle name="Note 8 14" xfId="3969"/>
    <cellStyle name="Note 8 15" xfId="3970"/>
    <cellStyle name="Note 8 16" xfId="3971"/>
    <cellStyle name="Note 8 2" xfId="639"/>
    <cellStyle name="Note 8 2 2" xfId="640"/>
    <cellStyle name="Note 8 2 2 2" xfId="1564"/>
    <cellStyle name="Note 8 2 2 3" xfId="3972"/>
    <cellStyle name="Note 8 2 2 4" xfId="3973"/>
    <cellStyle name="Note 8 2 2 5" xfId="3974"/>
    <cellStyle name="Note 8 2 2_GCSEs" xfId="7288"/>
    <cellStyle name="Note 8 2 3" xfId="1565"/>
    <cellStyle name="Note 8 2 4" xfId="3975"/>
    <cellStyle name="Note 8 2 5" xfId="3976"/>
    <cellStyle name="Note 8 2 6" xfId="3977"/>
    <cellStyle name="Note 8 2_GCSEs" xfId="7287"/>
    <cellStyle name="Note 8 3" xfId="641"/>
    <cellStyle name="Note 8 3 2" xfId="642"/>
    <cellStyle name="Note 8 3 2 2" xfId="1562"/>
    <cellStyle name="Note 8 3 2 3" xfId="3978"/>
    <cellStyle name="Note 8 3 2 4" xfId="3979"/>
    <cellStyle name="Note 8 3 2 5" xfId="3980"/>
    <cellStyle name="Note 8 3 2_GCSEs" xfId="7290"/>
    <cellStyle name="Note 8 3 3" xfId="1563"/>
    <cellStyle name="Note 8 3 4" xfId="3981"/>
    <cellStyle name="Note 8 3 5" xfId="3982"/>
    <cellStyle name="Note 8 3 6" xfId="3983"/>
    <cellStyle name="Note 8 3_GCSEs" xfId="7289"/>
    <cellStyle name="Note 8 4" xfId="643"/>
    <cellStyle name="Note 8 4 2" xfId="644"/>
    <cellStyle name="Note 8 4 2 2" xfId="1560"/>
    <cellStyle name="Note 8 4 2 3" xfId="3984"/>
    <cellStyle name="Note 8 4 2 4" xfId="3985"/>
    <cellStyle name="Note 8 4 2 5" xfId="3986"/>
    <cellStyle name="Note 8 4 2_GCSEs" xfId="7292"/>
    <cellStyle name="Note 8 4 3" xfId="1561"/>
    <cellStyle name="Note 8 4 4" xfId="3987"/>
    <cellStyle name="Note 8 4 5" xfId="3988"/>
    <cellStyle name="Note 8 4 6" xfId="3989"/>
    <cellStyle name="Note 8 4_GCSEs" xfId="7291"/>
    <cellStyle name="Note 8 5" xfId="645"/>
    <cellStyle name="Note 8 5 2" xfId="646"/>
    <cellStyle name="Note 8 5 2 2" xfId="1558"/>
    <cellStyle name="Note 8 5 2 3" xfId="3990"/>
    <cellStyle name="Note 8 5 2 4" xfId="3991"/>
    <cellStyle name="Note 8 5 2 5" xfId="3992"/>
    <cellStyle name="Note 8 5 2_GCSEs" xfId="7294"/>
    <cellStyle name="Note 8 5 3" xfId="1559"/>
    <cellStyle name="Note 8 5 4" xfId="3993"/>
    <cellStyle name="Note 8 5 5" xfId="3994"/>
    <cellStyle name="Note 8 5 6" xfId="3995"/>
    <cellStyle name="Note 8 5_GCSEs" xfId="7293"/>
    <cellStyle name="Note 8 6" xfId="647"/>
    <cellStyle name="Note 8 6 2" xfId="648"/>
    <cellStyle name="Note 8 6 2 2" xfId="1556"/>
    <cellStyle name="Note 8 6 2 3" xfId="3996"/>
    <cellStyle name="Note 8 6 2 4" xfId="3997"/>
    <cellStyle name="Note 8 6 2 5" xfId="3998"/>
    <cellStyle name="Note 8 6 2_GCSEs" xfId="7296"/>
    <cellStyle name="Note 8 6 3" xfId="1557"/>
    <cellStyle name="Note 8 6 4" xfId="3999"/>
    <cellStyle name="Note 8 6 5" xfId="4000"/>
    <cellStyle name="Note 8 6 6" xfId="4001"/>
    <cellStyle name="Note 8 6_GCSEs" xfId="7295"/>
    <cellStyle name="Note 8 7" xfId="649"/>
    <cellStyle name="Note 8 7 2" xfId="650"/>
    <cellStyle name="Note 8 7 2 2" xfId="1554"/>
    <cellStyle name="Note 8 7 2 3" xfId="4002"/>
    <cellStyle name="Note 8 7 2 4" xfId="4003"/>
    <cellStyle name="Note 8 7 2 5" xfId="4004"/>
    <cellStyle name="Note 8 7 2_GCSEs" xfId="7298"/>
    <cellStyle name="Note 8 7 3" xfId="1555"/>
    <cellStyle name="Note 8 7 4" xfId="4005"/>
    <cellStyle name="Note 8 7 5" xfId="4006"/>
    <cellStyle name="Note 8 7 6" xfId="4007"/>
    <cellStyle name="Note 8 7_GCSEs" xfId="7297"/>
    <cellStyle name="Note 8 8" xfId="651"/>
    <cellStyle name="Note 8 8 2" xfId="652"/>
    <cellStyle name="Note 8 8 2 2" xfId="1552"/>
    <cellStyle name="Note 8 8 2 3" xfId="4008"/>
    <cellStyle name="Note 8 8 2 4" xfId="4009"/>
    <cellStyle name="Note 8 8 2 5" xfId="4010"/>
    <cellStyle name="Note 8 8 2_GCSEs" xfId="7300"/>
    <cellStyle name="Note 8 8 3" xfId="1553"/>
    <cellStyle name="Note 8 8 4" xfId="4011"/>
    <cellStyle name="Note 8 8 5" xfId="4012"/>
    <cellStyle name="Note 8 8 6" xfId="4013"/>
    <cellStyle name="Note 8 8_GCSEs" xfId="7299"/>
    <cellStyle name="Note 8 9" xfId="653"/>
    <cellStyle name="Note 8 9 2" xfId="654"/>
    <cellStyle name="Note 8 9 2 2" xfId="1550"/>
    <cellStyle name="Note 8 9 2 3" xfId="4014"/>
    <cellStyle name="Note 8 9 2 4" xfId="4015"/>
    <cellStyle name="Note 8 9 2 5" xfId="4016"/>
    <cellStyle name="Note 8 9 2_GCSEs" xfId="7302"/>
    <cellStyle name="Note 8 9 3" xfId="1551"/>
    <cellStyle name="Note 8 9 4" xfId="4017"/>
    <cellStyle name="Note 8 9 5" xfId="4018"/>
    <cellStyle name="Note 8 9 6" xfId="4019"/>
    <cellStyle name="Note 8 9_GCSEs" xfId="7301"/>
    <cellStyle name="Note 8_GCSEs" xfId="7284"/>
    <cellStyle name="Note 9" xfId="655"/>
    <cellStyle name="Note 9 10" xfId="656"/>
    <cellStyle name="Note 9 10 2" xfId="1548"/>
    <cellStyle name="Note 9 10 3" xfId="4020"/>
    <cellStyle name="Note 9 10 4" xfId="4021"/>
    <cellStyle name="Note 9 10 5" xfId="4022"/>
    <cellStyle name="Note 9 10_GCSEs" xfId="7304"/>
    <cellStyle name="Note 9 11" xfId="657"/>
    <cellStyle name="Note 9 11 2" xfId="1547"/>
    <cellStyle name="Note 9 11 3" xfId="4023"/>
    <cellStyle name="Note 9 11 4" xfId="4024"/>
    <cellStyle name="Note 9 11 5" xfId="4025"/>
    <cellStyle name="Note 9 11_GCSEs" xfId="7305"/>
    <cellStyle name="Note 9 12" xfId="1549"/>
    <cellStyle name="Note 9 12 2" xfId="4026"/>
    <cellStyle name="Note 9 12 3" xfId="4027"/>
    <cellStyle name="Note 9 12 4" xfId="4028"/>
    <cellStyle name="Note 9 12 5" xfId="4029"/>
    <cellStyle name="Note 9 13" xfId="4030"/>
    <cellStyle name="Note 9 14" xfId="4031"/>
    <cellStyle name="Note 9 15" xfId="4032"/>
    <cellStyle name="Note 9 16" xfId="4033"/>
    <cellStyle name="Note 9 2" xfId="658"/>
    <cellStyle name="Note 9 2 2" xfId="659"/>
    <cellStyle name="Note 9 2 2 2" xfId="1545"/>
    <cellStyle name="Note 9 2 2 3" xfId="4034"/>
    <cellStyle name="Note 9 2 2 4" xfId="4035"/>
    <cellStyle name="Note 9 2 2 5" xfId="4036"/>
    <cellStyle name="Note 9 2 2_GCSEs" xfId="7307"/>
    <cellStyle name="Note 9 2 3" xfId="1546"/>
    <cellStyle name="Note 9 2 4" xfId="4037"/>
    <cellStyle name="Note 9 2 5" xfId="4038"/>
    <cellStyle name="Note 9 2 6" xfId="4039"/>
    <cellStyle name="Note 9 2_GCSEs" xfId="7306"/>
    <cellStyle name="Note 9 3" xfId="660"/>
    <cellStyle name="Note 9 3 2" xfId="661"/>
    <cellStyle name="Note 9 3 2 2" xfId="1543"/>
    <cellStyle name="Note 9 3 2 3" xfId="4040"/>
    <cellStyle name="Note 9 3 2 4" xfId="4041"/>
    <cellStyle name="Note 9 3 2 5" xfId="4042"/>
    <cellStyle name="Note 9 3 2_GCSEs" xfId="7309"/>
    <cellStyle name="Note 9 3 3" xfId="1544"/>
    <cellStyle name="Note 9 3 4" xfId="4043"/>
    <cellStyle name="Note 9 3 5" xfId="4044"/>
    <cellStyle name="Note 9 3 6" xfId="4045"/>
    <cellStyle name="Note 9 3_GCSEs" xfId="7308"/>
    <cellStyle name="Note 9 4" xfId="662"/>
    <cellStyle name="Note 9 4 2" xfId="663"/>
    <cellStyle name="Note 9 4 2 2" xfId="1541"/>
    <cellStyle name="Note 9 4 2 3" xfId="4046"/>
    <cellStyle name="Note 9 4 2 4" xfId="4047"/>
    <cellStyle name="Note 9 4 2 5" xfId="4048"/>
    <cellStyle name="Note 9 4 2_GCSEs" xfId="7311"/>
    <cellStyle name="Note 9 4 3" xfId="1542"/>
    <cellStyle name="Note 9 4 4" xfId="4049"/>
    <cellStyle name="Note 9 4 5" xfId="4050"/>
    <cellStyle name="Note 9 4 6" xfId="4051"/>
    <cellStyle name="Note 9 4_GCSEs" xfId="7310"/>
    <cellStyle name="Note 9 5" xfId="664"/>
    <cellStyle name="Note 9 5 2" xfId="665"/>
    <cellStyle name="Note 9 5 2 2" xfId="1539"/>
    <cellStyle name="Note 9 5 2 3" xfId="4052"/>
    <cellStyle name="Note 9 5 2 4" xfId="4053"/>
    <cellStyle name="Note 9 5 2 5" xfId="4054"/>
    <cellStyle name="Note 9 5 2_GCSEs" xfId="7313"/>
    <cellStyle name="Note 9 5 3" xfId="1540"/>
    <cellStyle name="Note 9 5 4" xfId="4055"/>
    <cellStyle name="Note 9 5 5" xfId="4056"/>
    <cellStyle name="Note 9 5 6" xfId="4057"/>
    <cellStyle name="Note 9 5_GCSEs" xfId="7312"/>
    <cellStyle name="Note 9 6" xfId="666"/>
    <cellStyle name="Note 9 6 2" xfId="667"/>
    <cellStyle name="Note 9 6 2 2" xfId="1537"/>
    <cellStyle name="Note 9 6 2 3" xfId="4058"/>
    <cellStyle name="Note 9 6 2 4" xfId="4059"/>
    <cellStyle name="Note 9 6 2 5" xfId="4060"/>
    <cellStyle name="Note 9 6 2_GCSEs" xfId="7315"/>
    <cellStyle name="Note 9 6 3" xfId="1538"/>
    <cellStyle name="Note 9 6 4" xfId="4061"/>
    <cellStyle name="Note 9 6 5" xfId="4062"/>
    <cellStyle name="Note 9 6 6" xfId="4063"/>
    <cellStyle name="Note 9 6_GCSEs" xfId="7314"/>
    <cellStyle name="Note 9 7" xfId="668"/>
    <cellStyle name="Note 9 7 2" xfId="669"/>
    <cellStyle name="Note 9 7 2 2" xfId="1535"/>
    <cellStyle name="Note 9 7 2 3" xfId="4064"/>
    <cellStyle name="Note 9 7 2 4" xfId="4065"/>
    <cellStyle name="Note 9 7 2 5" xfId="4066"/>
    <cellStyle name="Note 9 7 2_GCSEs" xfId="7317"/>
    <cellStyle name="Note 9 7 3" xfId="1536"/>
    <cellStyle name="Note 9 7 4" xfId="4067"/>
    <cellStyle name="Note 9 7 5" xfId="4068"/>
    <cellStyle name="Note 9 7 6" xfId="4069"/>
    <cellStyle name="Note 9 7_GCSEs" xfId="7316"/>
    <cellStyle name="Note 9 8" xfId="670"/>
    <cellStyle name="Note 9 8 2" xfId="671"/>
    <cellStyle name="Note 9 8 2 2" xfId="1533"/>
    <cellStyle name="Note 9 8 2 3" xfId="4070"/>
    <cellStyle name="Note 9 8 2 4" xfId="4071"/>
    <cellStyle name="Note 9 8 2 5" xfId="4072"/>
    <cellStyle name="Note 9 8 2_GCSEs" xfId="7319"/>
    <cellStyle name="Note 9 8 3" xfId="1534"/>
    <cellStyle name="Note 9 8 4" xfId="4073"/>
    <cellStyle name="Note 9 8 5" xfId="4074"/>
    <cellStyle name="Note 9 8 6" xfId="4075"/>
    <cellStyle name="Note 9 8_GCSEs" xfId="7318"/>
    <cellStyle name="Note 9 9" xfId="672"/>
    <cellStyle name="Note 9 9 2" xfId="673"/>
    <cellStyle name="Note 9 9 2 2" xfId="1531"/>
    <cellStyle name="Note 9 9 2 3" xfId="4076"/>
    <cellStyle name="Note 9 9 2 4" xfId="4077"/>
    <cellStyle name="Note 9 9 2 5" xfId="4078"/>
    <cellStyle name="Note 9 9 2_GCSEs" xfId="7321"/>
    <cellStyle name="Note 9 9 3" xfId="1532"/>
    <cellStyle name="Note 9 9 4" xfId="4079"/>
    <cellStyle name="Note 9 9 5" xfId="4080"/>
    <cellStyle name="Note 9 9 6" xfId="4081"/>
    <cellStyle name="Note 9 9_GCSEs" xfId="7320"/>
    <cellStyle name="Note 9_GCSEs" xfId="7303"/>
    <cellStyle name="Notiz 2" xfId="9387"/>
    <cellStyle name="numbers" xfId="9388"/>
    <cellStyle name="numbers 2" xfId="9389"/>
    <cellStyle name="numbers 3" xfId="9390"/>
    <cellStyle name="numbers 4" xfId="9391"/>
    <cellStyle name="numbers 5" xfId="9392"/>
    <cellStyle name="Output" xfId="8779" builtinId="21" customBuiltin="1"/>
    <cellStyle name="Output 10" xfId="674"/>
    <cellStyle name="Output 10 10" xfId="675"/>
    <cellStyle name="Output 10 10 2" xfId="1529"/>
    <cellStyle name="Output 10 10 3" xfId="4082"/>
    <cellStyle name="Output 10 10 4" xfId="4083"/>
    <cellStyle name="Output 10 10 5" xfId="4084"/>
    <cellStyle name="Output 10 10_GCSEs" xfId="7323"/>
    <cellStyle name="Output 10 11" xfId="676"/>
    <cellStyle name="Output 10 11 2" xfId="1528"/>
    <cellStyle name="Output 10 11 3" xfId="4085"/>
    <cellStyle name="Output 10 11 4" xfId="4086"/>
    <cellStyle name="Output 10 11 5" xfId="4087"/>
    <cellStyle name="Output 10 11_GCSEs" xfId="7324"/>
    <cellStyle name="Output 10 12" xfId="1530"/>
    <cellStyle name="Output 10 12 2" xfId="4088"/>
    <cellStyle name="Output 10 12 3" xfId="4089"/>
    <cellStyle name="Output 10 12 4" xfId="4090"/>
    <cellStyle name="Output 10 12 5" xfId="4091"/>
    <cellStyle name="Output 10 12_GCSEs" xfId="7325"/>
    <cellStyle name="Output 10 13" xfId="4092"/>
    <cellStyle name="Output 10 14" xfId="4093"/>
    <cellStyle name="Output 10 15" xfId="4094"/>
    <cellStyle name="Output 10 16" xfId="4095"/>
    <cellStyle name="Output 10 2" xfId="677"/>
    <cellStyle name="Output 10 2 2" xfId="678"/>
    <cellStyle name="Output 10 2 2 2" xfId="1526"/>
    <cellStyle name="Output 10 2 2 3" xfId="4096"/>
    <cellStyle name="Output 10 2 2 4" xfId="4097"/>
    <cellStyle name="Output 10 2 2 5" xfId="4098"/>
    <cellStyle name="Output 10 2 2_GCSEs" xfId="7327"/>
    <cellStyle name="Output 10 2 3" xfId="1527"/>
    <cellStyle name="Output 10 2 4" xfId="4099"/>
    <cellStyle name="Output 10 2 5" xfId="4100"/>
    <cellStyle name="Output 10 2 6" xfId="4101"/>
    <cellStyle name="Output 10 2_GCSEs" xfId="7326"/>
    <cellStyle name="Output 10 3" xfId="679"/>
    <cellStyle name="Output 10 3 2" xfId="680"/>
    <cellStyle name="Output 10 3 2 2" xfId="1524"/>
    <cellStyle name="Output 10 3 2 3" xfId="4102"/>
    <cellStyle name="Output 10 3 2 4" xfId="4103"/>
    <cellStyle name="Output 10 3 2 5" xfId="4104"/>
    <cellStyle name="Output 10 3 2_GCSEs" xfId="7329"/>
    <cellStyle name="Output 10 3 3" xfId="1525"/>
    <cellStyle name="Output 10 3 4" xfId="4105"/>
    <cellStyle name="Output 10 3 5" xfId="4106"/>
    <cellStyle name="Output 10 3 6" xfId="4107"/>
    <cellStyle name="Output 10 3_GCSEs" xfId="7328"/>
    <cellStyle name="Output 10 4" xfId="681"/>
    <cellStyle name="Output 10 4 2" xfId="682"/>
    <cellStyle name="Output 10 4 2 2" xfId="1522"/>
    <cellStyle name="Output 10 4 2 3" xfId="4108"/>
    <cellStyle name="Output 10 4 2 4" xfId="4109"/>
    <cellStyle name="Output 10 4 2 5" xfId="4110"/>
    <cellStyle name="Output 10 4 2_GCSEs" xfId="7331"/>
    <cellStyle name="Output 10 4 3" xfId="1523"/>
    <cellStyle name="Output 10 4 4" xfId="4111"/>
    <cellStyle name="Output 10 4 5" xfId="4112"/>
    <cellStyle name="Output 10 4 6" xfId="4113"/>
    <cellStyle name="Output 10 4_GCSEs" xfId="7330"/>
    <cellStyle name="Output 10 5" xfId="683"/>
    <cellStyle name="Output 10 5 2" xfId="684"/>
    <cellStyle name="Output 10 5 2 2" xfId="1520"/>
    <cellStyle name="Output 10 5 2 3" xfId="4114"/>
    <cellStyle name="Output 10 5 2 4" xfId="4115"/>
    <cellStyle name="Output 10 5 2 5" xfId="4116"/>
    <cellStyle name="Output 10 5 2_GCSEs" xfId="7333"/>
    <cellStyle name="Output 10 5 3" xfId="1521"/>
    <cellStyle name="Output 10 5 4" xfId="4117"/>
    <cellStyle name="Output 10 5 5" xfId="4118"/>
    <cellStyle name="Output 10 5 6" xfId="4119"/>
    <cellStyle name="Output 10 5_GCSEs" xfId="7332"/>
    <cellStyle name="Output 10 6" xfId="685"/>
    <cellStyle name="Output 10 6 2" xfId="686"/>
    <cellStyle name="Output 10 6 2 2" xfId="1518"/>
    <cellStyle name="Output 10 6 2 3" xfId="4120"/>
    <cellStyle name="Output 10 6 2 4" xfId="4121"/>
    <cellStyle name="Output 10 6 2 5" xfId="4122"/>
    <cellStyle name="Output 10 6 2_GCSEs" xfId="7335"/>
    <cellStyle name="Output 10 6 3" xfId="1519"/>
    <cellStyle name="Output 10 6 4" xfId="4123"/>
    <cellStyle name="Output 10 6 5" xfId="4124"/>
    <cellStyle name="Output 10 6 6" xfId="4125"/>
    <cellStyle name="Output 10 6_GCSEs" xfId="7334"/>
    <cellStyle name="Output 10 7" xfId="687"/>
    <cellStyle name="Output 10 7 2" xfId="688"/>
    <cellStyle name="Output 10 7 2 2" xfId="1516"/>
    <cellStyle name="Output 10 7 2 3" xfId="4126"/>
    <cellStyle name="Output 10 7 2 4" xfId="4127"/>
    <cellStyle name="Output 10 7 2 5" xfId="4128"/>
    <cellStyle name="Output 10 7 2_GCSEs" xfId="7337"/>
    <cellStyle name="Output 10 7 3" xfId="1517"/>
    <cellStyle name="Output 10 7 4" xfId="4129"/>
    <cellStyle name="Output 10 7 5" xfId="4130"/>
    <cellStyle name="Output 10 7 6" xfId="4131"/>
    <cellStyle name="Output 10 7_GCSEs" xfId="7336"/>
    <cellStyle name="Output 10 8" xfId="689"/>
    <cellStyle name="Output 10 8 2" xfId="690"/>
    <cellStyle name="Output 10 8 2 2" xfId="1514"/>
    <cellStyle name="Output 10 8 2 3" xfId="4132"/>
    <cellStyle name="Output 10 8 2 4" xfId="4133"/>
    <cellStyle name="Output 10 8 2 5" xfId="4134"/>
    <cellStyle name="Output 10 8 2_GCSEs" xfId="7339"/>
    <cellStyle name="Output 10 8 3" xfId="1515"/>
    <cellStyle name="Output 10 8 4" xfId="4135"/>
    <cellStyle name="Output 10 8 5" xfId="4136"/>
    <cellStyle name="Output 10 8 6" xfId="4137"/>
    <cellStyle name="Output 10 8_GCSEs" xfId="7338"/>
    <cellStyle name="Output 10 9" xfId="691"/>
    <cellStyle name="Output 10 9 2" xfId="692"/>
    <cellStyle name="Output 10 9 2 2" xfId="1512"/>
    <cellStyle name="Output 10 9 2 3" xfId="4138"/>
    <cellStyle name="Output 10 9 2 4" xfId="4139"/>
    <cellStyle name="Output 10 9 2 5" xfId="4140"/>
    <cellStyle name="Output 10 9 2_GCSEs" xfId="7341"/>
    <cellStyle name="Output 10 9 3" xfId="1513"/>
    <cellStyle name="Output 10 9 4" xfId="4141"/>
    <cellStyle name="Output 10 9 5" xfId="4142"/>
    <cellStyle name="Output 10 9 6" xfId="4143"/>
    <cellStyle name="Output 10 9_GCSEs" xfId="7340"/>
    <cellStyle name="Output 10_GCSEs" xfId="7322"/>
    <cellStyle name="Output 11" xfId="693"/>
    <cellStyle name="Output 11 10" xfId="694"/>
    <cellStyle name="Output 11 10 2" xfId="1510"/>
    <cellStyle name="Output 11 10 3" xfId="4144"/>
    <cellStyle name="Output 11 10 4" xfId="4145"/>
    <cellStyle name="Output 11 10 5" xfId="4146"/>
    <cellStyle name="Output 11 10_GCSEs" xfId="7343"/>
    <cellStyle name="Output 11 11" xfId="1511"/>
    <cellStyle name="Output 11 11 2" xfId="4147"/>
    <cellStyle name="Output 11 11 3" xfId="4148"/>
    <cellStyle name="Output 11 11 4" xfId="4149"/>
    <cellStyle name="Output 11 11 5" xfId="4150"/>
    <cellStyle name="Output 11 11_GCSEs" xfId="7344"/>
    <cellStyle name="Output 11 12" xfId="4151"/>
    <cellStyle name="Output 11 13" xfId="4152"/>
    <cellStyle name="Output 11 14" xfId="4153"/>
    <cellStyle name="Output 11 15" xfId="4154"/>
    <cellStyle name="Output 11 2" xfId="695"/>
    <cellStyle name="Output 11 2 2" xfId="696"/>
    <cellStyle name="Output 11 2 2 2" xfId="1508"/>
    <cellStyle name="Output 11 2 2 3" xfId="4155"/>
    <cellStyle name="Output 11 2 2 4" xfId="4156"/>
    <cellStyle name="Output 11 2 2 5" xfId="4157"/>
    <cellStyle name="Output 11 2 2_GCSEs" xfId="7346"/>
    <cellStyle name="Output 11 2 3" xfId="1509"/>
    <cellStyle name="Output 11 2 4" xfId="4158"/>
    <cellStyle name="Output 11 2 5" xfId="4159"/>
    <cellStyle name="Output 11 2 6" xfId="4160"/>
    <cellStyle name="Output 11 2_GCSEs" xfId="7345"/>
    <cellStyle name="Output 11 3" xfId="697"/>
    <cellStyle name="Output 11 3 2" xfId="698"/>
    <cellStyle name="Output 11 3 2 2" xfId="1506"/>
    <cellStyle name="Output 11 3 2 3" xfId="4161"/>
    <cellStyle name="Output 11 3 2 4" xfId="4162"/>
    <cellStyle name="Output 11 3 2 5" xfId="4163"/>
    <cellStyle name="Output 11 3 2_GCSEs" xfId="7348"/>
    <cellStyle name="Output 11 3 3" xfId="1507"/>
    <cellStyle name="Output 11 3 4" xfId="4164"/>
    <cellStyle name="Output 11 3 5" xfId="4165"/>
    <cellStyle name="Output 11 3 6" xfId="4166"/>
    <cellStyle name="Output 11 3_GCSEs" xfId="7347"/>
    <cellStyle name="Output 11 4" xfId="699"/>
    <cellStyle name="Output 11 4 2" xfId="700"/>
    <cellStyle name="Output 11 4 2 2" xfId="1504"/>
    <cellStyle name="Output 11 4 2 3" xfId="4167"/>
    <cellStyle name="Output 11 4 2 4" xfId="4168"/>
    <cellStyle name="Output 11 4 2 5" xfId="4169"/>
    <cellStyle name="Output 11 4 2_GCSEs" xfId="7350"/>
    <cellStyle name="Output 11 4 3" xfId="1505"/>
    <cellStyle name="Output 11 4 4" xfId="4170"/>
    <cellStyle name="Output 11 4 5" xfId="4171"/>
    <cellStyle name="Output 11 4 6" xfId="4172"/>
    <cellStyle name="Output 11 4_GCSEs" xfId="7349"/>
    <cellStyle name="Output 11 5" xfId="701"/>
    <cellStyle name="Output 11 5 2" xfId="702"/>
    <cellStyle name="Output 11 5 2 2" xfId="1502"/>
    <cellStyle name="Output 11 5 2 3" xfId="4173"/>
    <cellStyle name="Output 11 5 2 4" xfId="4174"/>
    <cellStyle name="Output 11 5 2 5" xfId="4175"/>
    <cellStyle name="Output 11 5 2_GCSEs" xfId="7352"/>
    <cellStyle name="Output 11 5 3" xfId="1503"/>
    <cellStyle name="Output 11 5 4" xfId="4176"/>
    <cellStyle name="Output 11 5 5" xfId="4177"/>
    <cellStyle name="Output 11 5 6" xfId="4178"/>
    <cellStyle name="Output 11 5_GCSEs" xfId="7351"/>
    <cellStyle name="Output 11 6" xfId="703"/>
    <cellStyle name="Output 11 6 2" xfId="704"/>
    <cellStyle name="Output 11 6 2 2" xfId="1500"/>
    <cellStyle name="Output 11 6 2 3" xfId="4179"/>
    <cellStyle name="Output 11 6 2 4" xfId="4180"/>
    <cellStyle name="Output 11 6 2 5" xfId="4181"/>
    <cellStyle name="Output 11 6 2_GCSEs" xfId="7354"/>
    <cellStyle name="Output 11 6 3" xfId="1501"/>
    <cellStyle name="Output 11 6 4" xfId="4182"/>
    <cellStyle name="Output 11 6 5" xfId="4183"/>
    <cellStyle name="Output 11 6 6" xfId="4184"/>
    <cellStyle name="Output 11 6_GCSEs" xfId="7353"/>
    <cellStyle name="Output 11 7" xfId="705"/>
    <cellStyle name="Output 11 7 2" xfId="706"/>
    <cellStyle name="Output 11 7 2 2" xfId="1498"/>
    <cellStyle name="Output 11 7 2 3" xfId="4185"/>
    <cellStyle name="Output 11 7 2 4" xfId="4186"/>
    <cellStyle name="Output 11 7 2 5" xfId="4187"/>
    <cellStyle name="Output 11 7 2_GCSEs" xfId="7356"/>
    <cellStyle name="Output 11 7 3" xfId="1499"/>
    <cellStyle name="Output 11 7 4" xfId="4188"/>
    <cellStyle name="Output 11 7 5" xfId="4189"/>
    <cellStyle name="Output 11 7 6" xfId="4190"/>
    <cellStyle name="Output 11 7_GCSEs" xfId="7355"/>
    <cellStyle name="Output 11 8" xfId="707"/>
    <cellStyle name="Output 11 8 2" xfId="708"/>
    <cellStyle name="Output 11 8 2 2" xfId="1496"/>
    <cellStyle name="Output 11 8 2 3" xfId="4191"/>
    <cellStyle name="Output 11 8 2 4" xfId="4192"/>
    <cellStyle name="Output 11 8 2 5" xfId="4193"/>
    <cellStyle name="Output 11 8 2_GCSEs" xfId="7358"/>
    <cellStyle name="Output 11 8 3" xfId="1497"/>
    <cellStyle name="Output 11 8 4" xfId="4194"/>
    <cellStyle name="Output 11 8 5" xfId="4195"/>
    <cellStyle name="Output 11 8 6" xfId="4196"/>
    <cellStyle name="Output 11 8_GCSEs" xfId="7357"/>
    <cellStyle name="Output 11 9" xfId="709"/>
    <cellStyle name="Output 11 9 2" xfId="1495"/>
    <cellStyle name="Output 11 9 3" xfId="4197"/>
    <cellStyle name="Output 11 9 4" xfId="4198"/>
    <cellStyle name="Output 11 9 5" xfId="4199"/>
    <cellStyle name="Output 11 9_GCSEs" xfId="7359"/>
    <cellStyle name="Output 11_GCSEs" xfId="7342"/>
    <cellStyle name="Output 12" xfId="710"/>
    <cellStyle name="Output 12 2" xfId="711"/>
    <cellStyle name="Output 12 2 2" xfId="1493"/>
    <cellStyle name="Output 12 2 3" xfId="4200"/>
    <cellStyle name="Output 12 2 4" xfId="4201"/>
    <cellStyle name="Output 12 2 5" xfId="4202"/>
    <cellStyle name="Output 12 2_GCSEs" xfId="7361"/>
    <cellStyle name="Output 12 3" xfId="1494"/>
    <cellStyle name="Output 12 4" xfId="4203"/>
    <cellStyle name="Output 12 5" xfId="4204"/>
    <cellStyle name="Output 12 6" xfId="4205"/>
    <cellStyle name="Output 12_GCSEs" xfId="7360"/>
    <cellStyle name="Output 13" xfId="2106"/>
    <cellStyle name="Output 14" xfId="69"/>
    <cellStyle name="Output 15" xfId="6454"/>
    <cellStyle name="Output 2" xfId="712"/>
    <cellStyle name="Output 2 10" xfId="713"/>
    <cellStyle name="Output 2 10 2" xfId="1491"/>
    <cellStyle name="Output 2 10 3" xfId="4206"/>
    <cellStyle name="Output 2 10 4" xfId="4207"/>
    <cellStyle name="Output 2 10 5" xfId="4208"/>
    <cellStyle name="Output 2 10_GCSEs" xfId="7362"/>
    <cellStyle name="Output 2 11" xfId="714"/>
    <cellStyle name="Output 2 11 2" xfId="1490"/>
    <cellStyle name="Output 2 11 3" xfId="4209"/>
    <cellStyle name="Output 2 11 4" xfId="4210"/>
    <cellStyle name="Output 2 11 5" xfId="4211"/>
    <cellStyle name="Output 2 11_GCSEs" xfId="7363"/>
    <cellStyle name="Output 2 12" xfId="1492"/>
    <cellStyle name="Output 2 12 2" xfId="4212"/>
    <cellStyle name="Output 2 12 3" xfId="4213"/>
    <cellStyle name="Output 2 12 4" xfId="4214"/>
    <cellStyle name="Output 2 12 5" xfId="4215"/>
    <cellStyle name="Output 2 12_GCSEs" xfId="7364"/>
    <cellStyle name="Output 2 13" xfId="4216"/>
    <cellStyle name="Output 2 14" xfId="4217"/>
    <cellStyle name="Output 2 15" xfId="4218"/>
    <cellStyle name="Output 2 16" xfId="4219"/>
    <cellStyle name="Output 2 17" xfId="6277"/>
    <cellStyle name="Output 2 18" xfId="6617"/>
    <cellStyle name="Output 2 19" xfId="7807"/>
    <cellStyle name="Output 2 2" xfId="715"/>
    <cellStyle name="Output 2 2 10" xfId="8845"/>
    <cellStyle name="Output 2 2 2" xfId="716"/>
    <cellStyle name="Output 2 2 2 2" xfId="1488"/>
    <cellStyle name="Output 2 2 2 3" xfId="4220"/>
    <cellStyle name="Output 2 2 2 4" xfId="4221"/>
    <cellStyle name="Output 2 2 2 5" xfId="4222"/>
    <cellStyle name="Output 2 2 2_GCSEs" xfId="7366"/>
    <cellStyle name="Output 2 2 3" xfId="1489"/>
    <cellStyle name="Output 2 2 4" xfId="4223"/>
    <cellStyle name="Output 2 2 5" xfId="4224"/>
    <cellStyle name="Output 2 2 6" xfId="4225"/>
    <cellStyle name="Output 2 2 7" xfId="6278"/>
    <cellStyle name="Output 2 2 8" xfId="9395"/>
    <cellStyle name="Output 2 2 9" xfId="9909"/>
    <cellStyle name="Output 2 2_GCSEs" xfId="7365"/>
    <cellStyle name="Output 2 20" xfId="9394"/>
    <cellStyle name="Output 2 21" xfId="9908"/>
    <cellStyle name="Output 2 22" xfId="8844"/>
    <cellStyle name="Output 2 23" xfId="8941"/>
    <cellStyle name="Output 2 24" xfId="10379"/>
    <cellStyle name="Output 2 3" xfId="717"/>
    <cellStyle name="Output 2 3 10" xfId="8847"/>
    <cellStyle name="Output 2 3 2" xfId="718"/>
    <cellStyle name="Output 2 3 2 2" xfId="1486"/>
    <cellStyle name="Output 2 3 2 3" xfId="4226"/>
    <cellStyle name="Output 2 3 2 4" xfId="4227"/>
    <cellStyle name="Output 2 3 2 5" xfId="4228"/>
    <cellStyle name="Output 2 3 2_GCSEs" xfId="7368"/>
    <cellStyle name="Output 2 3 3" xfId="1487"/>
    <cellStyle name="Output 2 3 4" xfId="4229"/>
    <cellStyle name="Output 2 3 5" xfId="4230"/>
    <cellStyle name="Output 2 3 6" xfId="4231"/>
    <cellStyle name="Output 2 3 7" xfId="6279"/>
    <cellStyle name="Output 2 3 8" xfId="9396"/>
    <cellStyle name="Output 2 3 9" xfId="9910"/>
    <cellStyle name="Output 2 3_GCSEs" xfId="7367"/>
    <cellStyle name="Output 2 4" xfId="719"/>
    <cellStyle name="Output 2 4 2" xfId="720"/>
    <cellStyle name="Output 2 4 2 2" xfId="1484"/>
    <cellStyle name="Output 2 4 2 3" xfId="4232"/>
    <cellStyle name="Output 2 4 2 4" xfId="4233"/>
    <cellStyle name="Output 2 4 2 5" xfId="4234"/>
    <cellStyle name="Output 2 4 2_GCSEs" xfId="7370"/>
    <cellStyle name="Output 2 4 3" xfId="1485"/>
    <cellStyle name="Output 2 4 4" xfId="4235"/>
    <cellStyle name="Output 2 4 5" xfId="4236"/>
    <cellStyle name="Output 2 4 6" xfId="4237"/>
    <cellStyle name="Output 2 4_GCSEs" xfId="7369"/>
    <cellStyle name="Output 2 5" xfId="721"/>
    <cellStyle name="Output 2 5 2" xfId="722"/>
    <cellStyle name="Output 2 5 2 2" xfId="1482"/>
    <cellStyle name="Output 2 5 2 3" xfId="4238"/>
    <cellStyle name="Output 2 5 2 4" xfId="4239"/>
    <cellStyle name="Output 2 5 2 5" xfId="4240"/>
    <cellStyle name="Output 2 5 2_GCSEs" xfId="7372"/>
    <cellStyle name="Output 2 5 3" xfId="1483"/>
    <cellStyle name="Output 2 5 4" xfId="4241"/>
    <cellStyle name="Output 2 5 5" xfId="4242"/>
    <cellStyle name="Output 2 5 6" xfId="4243"/>
    <cellStyle name="Output 2 5_GCSEs" xfId="7371"/>
    <cellStyle name="Output 2 6" xfId="723"/>
    <cellStyle name="Output 2 6 2" xfId="724"/>
    <cellStyle name="Output 2 6 2 2" xfId="1480"/>
    <cellStyle name="Output 2 6 2 3" xfId="4244"/>
    <cellStyle name="Output 2 6 2 4" xfId="4245"/>
    <cellStyle name="Output 2 6 2 5" xfId="4246"/>
    <cellStyle name="Output 2 6 2_GCSEs" xfId="7374"/>
    <cellStyle name="Output 2 6 3" xfId="1481"/>
    <cellStyle name="Output 2 6 4" xfId="4247"/>
    <cellStyle name="Output 2 6 5" xfId="4248"/>
    <cellStyle name="Output 2 6 6" xfId="4249"/>
    <cellStyle name="Output 2 6_GCSEs" xfId="7373"/>
    <cellStyle name="Output 2 7" xfId="725"/>
    <cellStyle name="Output 2 7 2" xfId="726"/>
    <cellStyle name="Output 2 7 2 2" xfId="1478"/>
    <cellStyle name="Output 2 7 2 3" xfId="4250"/>
    <cellStyle name="Output 2 7 2 4" xfId="4251"/>
    <cellStyle name="Output 2 7 2 5" xfId="4252"/>
    <cellStyle name="Output 2 7 2_GCSEs" xfId="7376"/>
    <cellStyle name="Output 2 7 3" xfId="1479"/>
    <cellStyle name="Output 2 7 4" xfId="4253"/>
    <cellStyle name="Output 2 7 5" xfId="4254"/>
    <cellStyle name="Output 2 7 6" xfId="4255"/>
    <cellStyle name="Output 2 7_GCSEs" xfId="7375"/>
    <cellStyle name="Output 2 8" xfId="727"/>
    <cellStyle name="Output 2 8 2" xfId="728"/>
    <cellStyle name="Output 2 8 2 2" xfId="1476"/>
    <cellStyle name="Output 2 8 2 3" xfId="4256"/>
    <cellStyle name="Output 2 8 2 4" xfId="4257"/>
    <cellStyle name="Output 2 8 2 5" xfId="4258"/>
    <cellStyle name="Output 2 8 2_GCSEs" xfId="7378"/>
    <cellStyle name="Output 2 8 3" xfId="1477"/>
    <cellStyle name="Output 2 8 4" xfId="4259"/>
    <cellStyle name="Output 2 8 5" xfId="4260"/>
    <cellStyle name="Output 2 8 6" xfId="4261"/>
    <cellStyle name="Output 2 8_GCSEs" xfId="7377"/>
    <cellStyle name="Output 2 9" xfId="729"/>
    <cellStyle name="Output 2 9 2" xfId="730"/>
    <cellStyle name="Output 2 9 2 2" xfId="1474"/>
    <cellStyle name="Output 2 9 2 3" xfId="4262"/>
    <cellStyle name="Output 2 9 2 4" xfId="4263"/>
    <cellStyle name="Output 2 9 2 5" xfId="4264"/>
    <cellStyle name="Output 2 9 2_GCSEs" xfId="7380"/>
    <cellStyle name="Output 2 9 3" xfId="1475"/>
    <cellStyle name="Output 2 9 4" xfId="4265"/>
    <cellStyle name="Output 2 9 5" xfId="4266"/>
    <cellStyle name="Output 2 9 6" xfId="4267"/>
    <cellStyle name="Output 2 9_GCSEs" xfId="7379"/>
    <cellStyle name="Output 2_Analysis File Template" xfId="6280"/>
    <cellStyle name="Output 3" xfId="731"/>
    <cellStyle name="Output 3 10" xfId="732"/>
    <cellStyle name="Output 3 10 2" xfId="1472"/>
    <cellStyle name="Output 3 10 3" xfId="4268"/>
    <cellStyle name="Output 3 10 4" xfId="4269"/>
    <cellStyle name="Output 3 10 5" xfId="4270"/>
    <cellStyle name="Output 3 10_GCSEs" xfId="7382"/>
    <cellStyle name="Output 3 11" xfId="733"/>
    <cellStyle name="Output 3 11 2" xfId="1471"/>
    <cellStyle name="Output 3 11 3" xfId="4271"/>
    <cellStyle name="Output 3 11 4" xfId="4272"/>
    <cellStyle name="Output 3 11 5" xfId="4273"/>
    <cellStyle name="Output 3 11_GCSEs" xfId="7383"/>
    <cellStyle name="Output 3 12" xfId="1473"/>
    <cellStyle name="Output 3 12 2" xfId="4274"/>
    <cellStyle name="Output 3 12 3" xfId="4275"/>
    <cellStyle name="Output 3 12 4" xfId="4276"/>
    <cellStyle name="Output 3 12 5" xfId="4277"/>
    <cellStyle name="Output 3 12_GCSEs" xfId="7384"/>
    <cellStyle name="Output 3 13" xfId="4278"/>
    <cellStyle name="Output 3 14" xfId="4279"/>
    <cellStyle name="Output 3 15" xfId="4280"/>
    <cellStyle name="Output 3 16" xfId="4281"/>
    <cellStyle name="Output 3 17" xfId="6281"/>
    <cellStyle name="Output 3 18" xfId="6618"/>
    <cellStyle name="Output 3 19" xfId="7808"/>
    <cellStyle name="Output 3 2" xfId="734"/>
    <cellStyle name="Output 3 2 2" xfId="735"/>
    <cellStyle name="Output 3 2 2 2" xfId="1469"/>
    <cellStyle name="Output 3 2 2 3" xfId="4282"/>
    <cellStyle name="Output 3 2 2 4" xfId="4283"/>
    <cellStyle name="Output 3 2 2 5" xfId="4284"/>
    <cellStyle name="Output 3 2 2_GCSEs" xfId="7386"/>
    <cellStyle name="Output 3 2 3" xfId="1470"/>
    <cellStyle name="Output 3 2 4" xfId="4285"/>
    <cellStyle name="Output 3 2 5" xfId="4286"/>
    <cellStyle name="Output 3 2 6" xfId="4287"/>
    <cellStyle name="Output 3 2_GCSEs" xfId="7385"/>
    <cellStyle name="Output 3 20" xfId="9397"/>
    <cellStyle name="Output 3 21" xfId="9911"/>
    <cellStyle name="Output 3 22" xfId="8848"/>
    <cellStyle name="Output 3 3" xfId="736"/>
    <cellStyle name="Output 3 3 2" xfId="737"/>
    <cellStyle name="Output 3 3 2 2" xfId="1467"/>
    <cellStyle name="Output 3 3 2 3" xfId="4288"/>
    <cellStyle name="Output 3 3 2 4" xfId="4289"/>
    <cellStyle name="Output 3 3 2 5" xfId="4290"/>
    <cellStyle name="Output 3 3 2_GCSEs" xfId="7388"/>
    <cellStyle name="Output 3 3 3" xfId="1468"/>
    <cellStyle name="Output 3 3 4" xfId="4291"/>
    <cellStyle name="Output 3 3 5" xfId="4292"/>
    <cellStyle name="Output 3 3 6" xfId="4293"/>
    <cellStyle name="Output 3 3_GCSEs" xfId="7387"/>
    <cellStyle name="Output 3 4" xfId="738"/>
    <cellStyle name="Output 3 4 2" xfId="739"/>
    <cellStyle name="Output 3 4 2 2" xfId="1465"/>
    <cellStyle name="Output 3 4 2 3" xfId="4294"/>
    <cellStyle name="Output 3 4 2 4" xfId="4295"/>
    <cellStyle name="Output 3 4 2 5" xfId="4296"/>
    <cellStyle name="Output 3 4 2_GCSEs" xfId="7390"/>
    <cellStyle name="Output 3 4 3" xfId="1466"/>
    <cellStyle name="Output 3 4 4" xfId="4297"/>
    <cellStyle name="Output 3 4 5" xfId="4298"/>
    <cellStyle name="Output 3 4 6" xfId="4299"/>
    <cellStyle name="Output 3 4_GCSEs" xfId="7389"/>
    <cellStyle name="Output 3 5" xfId="740"/>
    <cellStyle name="Output 3 5 2" xfId="741"/>
    <cellStyle name="Output 3 5 2 2" xfId="1463"/>
    <cellStyle name="Output 3 5 2 3" xfId="4300"/>
    <cellStyle name="Output 3 5 2 4" xfId="4301"/>
    <cellStyle name="Output 3 5 2 5" xfId="4302"/>
    <cellStyle name="Output 3 5 2_GCSEs" xfId="7392"/>
    <cellStyle name="Output 3 5 3" xfId="1464"/>
    <cellStyle name="Output 3 5 4" xfId="4303"/>
    <cellStyle name="Output 3 5 5" xfId="4304"/>
    <cellStyle name="Output 3 5 6" xfId="4305"/>
    <cellStyle name="Output 3 5_GCSEs" xfId="7391"/>
    <cellStyle name="Output 3 6" xfId="742"/>
    <cellStyle name="Output 3 6 2" xfId="743"/>
    <cellStyle name="Output 3 6 2 2" xfId="1461"/>
    <cellStyle name="Output 3 6 2 3" xfId="4306"/>
    <cellStyle name="Output 3 6 2 4" xfId="4307"/>
    <cellStyle name="Output 3 6 2 5" xfId="4308"/>
    <cellStyle name="Output 3 6 2_GCSEs" xfId="7394"/>
    <cellStyle name="Output 3 6 3" xfId="1462"/>
    <cellStyle name="Output 3 6 4" xfId="4309"/>
    <cellStyle name="Output 3 6 5" xfId="4310"/>
    <cellStyle name="Output 3 6 6" xfId="4311"/>
    <cellStyle name="Output 3 6_GCSEs" xfId="7393"/>
    <cellStyle name="Output 3 7" xfId="744"/>
    <cellStyle name="Output 3 7 2" xfId="745"/>
    <cellStyle name="Output 3 7 2 2" xfId="1459"/>
    <cellStyle name="Output 3 7 2 3" xfId="4312"/>
    <cellStyle name="Output 3 7 2 4" xfId="4313"/>
    <cellStyle name="Output 3 7 2 5" xfId="4314"/>
    <cellStyle name="Output 3 7 2_GCSEs" xfId="7396"/>
    <cellStyle name="Output 3 7 3" xfId="1460"/>
    <cellStyle name="Output 3 7 4" xfId="4315"/>
    <cellStyle name="Output 3 7 5" xfId="4316"/>
    <cellStyle name="Output 3 7 6" xfId="4317"/>
    <cellStyle name="Output 3 7_GCSEs" xfId="7395"/>
    <cellStyle name="Output 3 8" xfId="746"/>
    <cellStyle name="Output 3 8 2" xfId="747"/>
    <cellStyle name="Output 3 8 2 2" xfId="1457"/>
    <cellStyle name="Output 3 8 2 3" xfId="4318"/>
    <cellStyle name="Output 3 8 2 4" xfId="4319"/>
    <cellStyle name="Output 3 8 2 5" xfId="4320"/>
    <cellStyle name="Output 3 8 2_GCSEs" xfId="7398"/>
    <cellStyle name="Output 3 8 3" xfId="1458"/>
    <cellStyle name="Output 3 8 4" xfId="4321"/>
    <cellStyle name="Output 3 8 5" xfId="4322"/>
    <cellStyle name="Output 3 8 6" xfId="4323"/>
    <cellStyle name="Output 3 8_GCSEs" xfId="7397"/>
    <cellStyle name="Output 3 9" xfId="748"/>
    <cellStyle name="Output 3 9 2" xfId="749"/>
    <cellStyle name="Output 3 9 2 2" xfId="1455"/>
    <cellStyle name="Output 3 9 2 3" xfId="4324"/>
    <cellStyle name="Output 3 9 2 4" xfId="4325"/>
    <cellStyle name="Output 3 9 2 5" xfId="4326"/>
    <cellStyle name="Output 3 9 2_GCSEs" xfId="7400"/>
    <cellStyle name="Output 3 9 3" xfId="1456"/>
    <cellStyle name="Output 3 9 4" xfId="4327"/>
    <cellStyle name="Output 3 9 5" xfId="4328"/>
    <cellStyle name="Output 3 9 6" xfId="4329"/>
    <cellStyle name="Output 3 9_GCSEs" xfId="7399"/>
    <cellStyle name="Output 3_GCSEs" xfId="7381"/>
    <cellStyle name="Output 4" xfId="750"/>
    <cellStyle name="Output 4 10" xfId="751"/>
    <cellStyle name="Output 4 10 2" xfId="1453"/>
    <cellStyle name="Output 4 10 3" xfId="4330"/>
    <cellStyle name="Output 4 10 4" xfId="4331"/>
    <cellStyle name="Output 4 10 5" xfId="4332"/>
    <cellStyle name="Output 4 10_GCSEs" xfId="7402"/>
    <cellStyle name="Output 4 11" xfId="752"/>
    <cellStyle name="Output 4 11 2" xfId="1452"/>
    <cellStyle name="Output 4 11 3" xfId="4333"/>
    <cellStyle name="Output 4 11 4" xfId="4334"/>
    <cellStyle name="Output 4 11 5" xfId="4335"/>
    <cellStyle name="Output 4 11_GCSEs" xfId="7403"/>
    <cellStyle name="Output 4 12" xfId="1454"/>
    <cellStyle name="Output 4 12 2" xfId="4336"/>
    <cellStyle name="Output 4 12 3" xfId="4337"/>
    <cellStyle name="Output 4 12 4" xfId="4338"/>
    <cellStyle name="Output 4 12 5" xfId="4339"/>
    <cellStyle name="Output 4 12_GCSEs" xfId="7404"/>
    <cellStyle name="Output 4 13" xfId="4340"/>
    <cellStyle name="Output 4 14" xfId="4341"/>
    <cellStyle name="Output 4 15" xfId="4342"/>
    <cellStyle name="Output 4 16" xfId="4343"/>
    <cellStyle name="Output 4 17" xfId="6282"/>
    <cellStyle name="Output 4 18" xfId="9398"/>
    <cellStyle name="Output 4 19" xfId="9912"/>
    <cellStyle name="Output 4 2" xfId="753"/>
    <cellStyle name="Output 4 2 2" xfId="754"/>
    <cellStyle name="Output 4 2 2 2" xfId="1450"/>
    <cellStyle name="Output 4 2 2 3" xfId="4344"/>
    <cellStyle name="Output 4 2 2 4" xfId="4345"/>
    <cellStyle name="Output 4 2 2 5" xfId="4346"/>
    <cellStyle name="Output 4 2 2_GCSEs" xfId="7406"/>
    <cellStyle name="Output 4 2 3" xfId="1451"/>
    <cellStyle name="Output 4 2 4" xfId="4347"/>
    <cellStyle name="Output 4 2 5" xfId="4348"/>
    <cellStyle name="Output 4 2 6" xfId="4349"/>
    <cellStyle name="Output 4 2_GCSEs" xfId="7405"/>
    <cellStyle name="Output 4 20" xfId="8849"/>
    <cellStyle name="Output 4 3" xfId="755"/>
    <cellStyle name="Output 4 3 2" xfId="756"/>
    <cellStyle name="Output 4 3 2 2" xfId="1448"/>
    <cellStyle name="Output 4 3 2 3" xfId="4350"/>
    <cellStyle name="Output 4 3 2 4" xfId="4351"/>
    <cellStyle name="Output 4 3 2 5" xfId="4352"/>
    <cellStyle name="Output 4 3 2_GCSEs" xfId="7408"/>
    <cellStyle name="Output 4 3 3" xfId="1449"/>
    <cellStyle name="Output 4 3 4" xfId="4353"/>
    <cellStyle name="Output 4 3 5" xfId="4354"/>
    <cellStyle name="Output 4 3 6" xfId="4355"/>
    <cellStyle name="Output 4 3_GCSEs" xfId="7407"/>
    <cellStyle name="Output 4 4" xfId="757"/>
    <cellStyle name="Output 4 4 2" xfId="758"/>
    <cellStyle name="Output 4 4 2 2" xfId="1446"/>
    <cellStyle name="Output 4 4 2 3" xfId="4356"/>
    <cellStyle name="Output 4 4 2 4" xfId="4357"/>
    <cellStyle name="Output 4 4 2 5" xfId="4358"/>
    <cellStyle name="Output 4 4 2_GCSEs" xfId="7410"/>
    <cellStyle name="Output 4 4 3" xfId="1447"/>
    <cellStyle name="Output 4 4 4" xfId="4359"/>
    <cellStyle name="Output 4 4 5" xfId="4360"/>
    <cellStyle name="Output 4 4 6" xfId="4361"/>
    <cellStyle name="Output 4 4_GCSEs" xfId="7409"/>
    <cellStyle name="Output 4 5" xfId="759"/>
    <cellStyle name="Output 4 5 2" xfId="760"/>
    <cellStyle name="Output 4 5 2 2" xfId="1444"/>
    <cellStyle name="Output 4 5 2 3" xfId="4362"/>
    <cellStyle name="Output 4 5 2 4" xfId="4363"/>
    <cellStyle name="Output 4 5 2 5" xfId="4364"/>
    <cellStyle name="Output 4 5 2_GCSEs" xfId="7412"/>
    <cellStyle name="Output 4 5 3" xfId="1445"/>
    <cellStyle name="Output 4 5 4" xfId="4365"/>
    <cellStyle name="Output 4 5 5" xfId="4366"/>
    <cellStyle name="Output 4 5 6" xfId="4367"/>
    <cellStyle name="Output 4 5_GCSEs" xfId="7411"/>
    <cellStyle name="Output 4 6" xfId="761"/>
    <cellStyle name="Output 4 6 2" xfId="762"/>
    <cellStyle name="Output 4 6 2 2" xfId="1442"/>
    <cellStyle name="Output 4 6 2 3" xfId="4368"/>
    <cellStyle name="Output 4 6 2 4" xfId="4369"/>
    <cellStyle name="Output 4 6 2 5" xfId="4370"/>
    <cellStyle name="Output 4 6 2_GCSEs" xfId="7414"/>
    <cellStyle name="Output 4 6 3" xfId="1443"/>
    <cellStyle name="Output 4 6 4" xfId="4371"/>
    <cellStyle name="Output 4 6 5" xfId="4372"/>
    <cellStyle name="Output 4 6 6" xfId="4373"/>
    <cellStyle name="Output 4 6_GCSEs" xfId="7413"/>
    <cellStyle name="Output 4 7" xfId="763"/>
    <cellStyle name="Output 4 7 2" xfId="764"/>
    <cellStyle name="Output 4 7 2 2" xfId="1440"/>
    <cellStyle name="Output 4 7 2 3" xfId="4374"/>
    <cellStyle name="Output 4 7 2 4" xfId="4375"/>
    <cellStyle name="Output 4 7 2 5" xfId="4376"/>
    <cellStyle name="Output 4 7 2_GCSEs" xfId="7416"/>
    <cellStyle name="Output 4 7 3" xfId="1441"/>
    <cellStyle name="Output 4 7 4" xfId="4377"/>
    <cellStyle name="Output 4 7 5" xfId="4378"/>
    <cellStyle name="Output 4 7 6" xfId="4379"/>
    <cellStyle name="Output 4 7_GCSEs" xfId="7415"/>
    <cellStyle name="Output 4 8" xfId="765"/>
    <cellStyle name="Output 4 8 2" xfId="766"/>
    <cellStyle name="Output 4 8 2 2" xfId="1438"/>
    <cellStyle name="Output 4 8 2 3" xfId="4380"/>
    <cellStyle name="Output 4 8 2 4" xfId="4381"/>
    <cellStyle name="Output 4 8 2 5" xfId="4382"/>
    <cellStyle name="Output 4 8 2_GCSEs" xfId="7418"/>
    <cellStyle name="Output 4 8 3" xfId="1439"/>
    <cellStyle name="Output 4 8 4" xfId="4383"/>
    <cellStyle name="Output 4 8 5" xfId="4384"/>
    <cellStyle name="Output 4 8 6" xfId="4385"/>
    <cellStyle name="Output 4 8_GCSEs" xfId="7417"/>
    <cellStyle name="Output 4 9" xfId="767"/>
    <cellStyle name="Output 4 9 2" xfId="768"/>
    <cellStyle name="Output 4 9 2 2" xfId="1436"/>
    <cellStyle name="Output 4 9 2 3" xfId="4386"/>
    <cellStyle name="Output 4 9 2 4" xfId="4387"/>
    <cellStyle name="Output 4 9 2 5" xfId="4388"/>
    <cellStyle name="Output 4 9 2_GCSEs" xfId="7420"/>
    <cellStyle name="Output 4 9 3" xfId="1437"/>
    <cellStyle name="Output 4 9 4" xfId="4389"/>
    <cellStyle name="Output 4 9 5" xfId="4390"/>
    <cellStyle name="Output 4 9 6" xfId="4391"/>
    <cellStyle name="Output 4 9_GCSEs" xfId="7419"/>
    <cellStyle name="Output 4_GCSEs" xfId="7401"/>
    <cellStyle name="Output 5" xfId="769"/>
    <cellStyle name="Output 5 10" xfId="770"/>
    <cellStyle name="Output 5 10 2" xfId="1434"/>
    <cellStyle name="Output 5 10 3" xfId="4392"/>
    <cellStyle name="Output 5 10 4" xfId="4393"/>
    <cellStyle name="Output 5 10 5" xfId="4394"/>
    <cellStyle name="Output 5 10_GCSEs" xfId="7422"/>
    <cellStyle name="Output 5 11" xfId="771"/>
    <cellStyle name="Output 5 11 2" xfId="1433"/>
    <cellStyle name="Output 5 11 3" xfId="4395"/>
    <cellStyle name="Output 5 11 4" xfId="4396"/>
    <cellStyle name="Output 5 11 5" xfId="4397"/>
    <cellStyle name="Output 5 11_GCSEs" xfId="7423"/>
    <cellStyle name="Output 5 12" xfId="1435"/>
    <cellStyle name="Output 5 12 2" xfId="4398"/>
    <cellStyle name="Output 5 12 3" xfId="4399"/>
    <cellStyle name="Output 5 12 4" xfId="4400"/>
    <cellStyle name="Output 5 12 5" xfId="4401"/>
    <cellStyle name="Output 5 12_GCSEs" xfId="7424"/>
    <cellStyle name="Output 5 13" xfId="4402"/>
    <cellStyle name="Output 5 14" xfId="4403"/>
    <cellStyle name="Output 5 15" xfId="4404"/>
    <cellStyle name="Output 5 16" xfId="4405"/>
    <cellStyle name="Output 5 17" xfId="6283"/>
    <cellStyle name="Output 5 2" xfId="772"/>
    <cellStyle name="Output 5 2 2" xfId="773"/>
    <cellStyle name="Output 5 2 2 2" xfId="1431"/>
    <cellStyle name="Output 5 2 2 3" xfId="4406"/>
    <cellStyle name="Output 5 2 2 4" xfId="4407"/>
    <cellStyle name="Output 5 2 2 5" xfId="4408"/>
    <cellStyle name="Output 5 2 2_GCSEs" xfId="7426"/>
    <cellStyle name="Output 5 2 3" xfId="1432"/>
    <cellStyle name="Output 5 2 4" xfId="4409"/>
    <cellStyle name="Output 5 2 5" xfId="4410"/>
    <cellStyle name="Output 5 2 6" xfId="4411"/>
    <cellStyle name="Output 5 2_GCSEs" xfId="7425"/>
    <cellStyle name="Output 5 3" xfId="774"/>
    <cellStyle name="Output 5 3 2" xfId="775"/>
    <cellStyle name="Output 5 3 2 2" xfId="1429"/>
    <cellStyle name="Output 5 3 2 3" xfId="4412"/>
    <cellStyle name="Output 5 3 2 4" xfId="4413"/>
    <cellStyle name="Output 5 3 2 5" xfId="4414"/>
    <cellStyle name="Output 5 3 2_GCSEs" xfId="7428"/>
    <cellStyle name="Output 5 3 3" xfId="1430"/>
    <cellStyle name="Output 5 3 4" xfId="4415"/>
    <cellStyle name="Output 5 3 5" xfId="4416"/>
    <cellStyle name="Output 5 3 6" xfId="4417"/>
    <cellStyle name="Output 5 3_GCSEs" xfId="7427"/>
    <cellStyle name="Output 5 4" xfId="776"/>
    <cellStyle name="Output 5 4 2" xfId="777"/>
    <cellStyle name="Output 5 4 2 2" xfId="1427"/>
    <cellStyle name="Output 5 4 2 3" xfId="4418"/>
    <cellStyle name="Output 5 4 2 4" xfId="4419"/>
    <cellStyle name="Output 5 4 2 5" xfId="4420"/>
    <cellStyle name="Output 5 4 2_GCSEs" xfId="7430"/>
    <cellStyle name="Output 5 4 3" xfId="1428"/>
    <cellStyle name="Output 5 4 4" xfId="4421"/>
    <cellStyle name="Output 5 4 5" xfId="4422"/>
    <cellStyle name="Output 5 4 6" xfId="4423"/>
    <cellStyle name="Output 5 4_GCSEs" xfId="7429"/>
    <cellStyle name="Output 5 5" xfId="778"/>
    <cellStyle name="Output 5 5 2" xfId="779"/>
    <cellStyle name="Output 5 5 2 2" xfId="1425"/>
    <cellStyle name="Output 5 5 2 3" xfId="4424"/>
    <cellStyle name="Output 5 5 2 4" xfId="4425"/>
    <cellStyle name="Output 5 5 2 5" xfId="4426"/>
    <cellStyle name="Output 5 5 2_GCSEs" xfId="7432"/>
    <cellStyle name="Output 5 5 3" xfId="1426"/>
    <cellStyle name="Output 5 5 4" xfId="4427"/>
    <cellStyle name="Output 5 5 5" xfId="4428"/>
    <cellStyle name="Output 5 5 6" xfId="4429"/>
    <cellStyle name="Output 5 5_GCSEs" xfId="7431"/>
    <cellStyle name="Output 5 6" xfId="780"/>
    <cellStyle name="Output 5 6 2" xfId="781"/>
    <cellStyle name="Output 5 6 2 2" xfId="1423"/>
    <cellStyle name="Output 5 6 2 3" xfId="4430"/>
    <cellStyle name="Output 5 6 2 4" xfId="4431"/>
    <cellStyle name="Output 5 6 2 5" xfId="4432"/>
    <cellStyle name="Output 5 6 2_GCSEs" xfId="7434"/>
    <cellStyle name="Output 5 6 3" xfId="1424"/>
    <cellStyle name="Output 5 6 4" xfId="4433"/>
    <cellStyle name="Output 5 6 5" xfId="4434"/>
    <cellStyle name="Output 5 6 6" xfId="4435"/>
    <cellStyle name="Output 5 6_GCSEs" xfId="7433"/>
    <cellStyle name="Output 5 7" xfId="782"/>
    <cellStyle name="Output 5 7 2" xfId="783"/>
    <cellStyle name="Output 5 7 2 2" xfId="1421"/>
    <cellStyle name="Output 5 7 2 3" xfId="4436"/>
    <cellStyle name="Output 5 7 2 4" xfId="4437"/>
    <cellStyle name="Output 5 7 2 5" xfId="4438"/>
    <cellStyle name="Output 5 7 2_GCSEs" xfId="7436"/>
    <cellStyle name="Output 5 7 3" xfId="1422"/>
    <cellStyle name="Output 5 7 4" xfId="4439"/>
    <cellStyle name="Output 5 7 5" xfId="4440"/>
    <cellStyle name="Output 5 7 6" xfId="4441"/>
    <cellStyle name="Output 5 7_GCSEs" xfId="7435"/>
    <cellStyle name="Output 5 8" xfId="784"/>
    <cellStyle name="Output 5 8 2" xfId="785"/>
    <cellStyle name="Output 5 8 2 2" xfId="1419"/>
    <cellStyle name="Output 5 8 2 3" xfId="4442"/>
    <cellStyle name="Output 5 8 2 4" xfId="4443"/>
    <cellStyle name="Output 5 8 2 5" xfId="4444"/>
    <cellStyle name="Output 5 8 2_GCSEs" xfId="7438"/>
    <cellStyle name="Output 5 8 3" xfId="1420"/>
    <cellStyle name="Output 5 8 4" xfId="4445"/>
    <cellStyle name="Output 5 8 5" xfId="4446"/>
    <cellStyle name="Output 5 8 6" xfId="4447"/>
    <cellStyle name="Output 5 8_GCSEs" xfId="7437"/>
    <cellStyle name="Output 5 9" xfId="786"/>
    <cellStyle name="Output 5 9 2" xfId="787"/>
    <cellStyle name="Output 5 9 2 2" xfId="1417"/>
    <cellStyle name="Output 5 9 2 3" xfId="4448"/>
    <cellStyle name="Output 5 9 2 4" xfId="4449"/>
    <cellStyle name="Output 5 9 2 5" xfId="4450"/>
    <cellStyle name="Output 5 9 2_GCSEs" xfId="7440"/>
    <cellStyle name="Output 5 9 3" xfId="1418"/>
    <cellStyle name="Output 5 9 4" xfId="4451"/>
    <cellStyle name="Output 5 9 5" xfId="4452"/>
    <cellStyle name="Output 5 9 6" xfId="4453"/>
    <cellStyle name="Output 5 9_GCSEs" xfId="7439"/>
    <cellStyle name="Output 5_GCSEs" xfId="7421"/>
    <cellStyle name="Output 6" xfId="788"/>
    <cellStyle name="Output 6 10" xfId="789"/>
    <cellStyle name="Output 6 10 2" xfId="1415"/>
    <cellStyle name="Output 6 10 3" xfId="4454"/>
    <cellStyle name="Output 6 10 4" xfId="4455"/>
    <cellStyle name="Output 6 10 5" xfId="4456"/>
    <cellStyle name="Output 6 10_GCSEs" xfId="7442"/>
    <cellStyle name="Output 6 11" xfId="790"/>
    <cellStyle name="Output 6 11 2" xfId="1414"/>
    <cellStyle name="Output 6 11 3" xfId="4457"/>
    <cellStyle name="Output 6 11 4" xfId="4458"/>
    <cellStyle name="Output 6 11 5" xfId="4459"/>
    <cellStyle name="Output 6 11_GCSEs" xfId="7443"/>
    <cellStyle name="Output 6 12" xfId="1416"/>
    <cellStyle name="Output 6 12 2" xfId="4460"/>
    <cellStyle name="Output 6 12 3" xfId="4461"/>
    <cellStyle name="Output 6 12 4" xfId="4462"/>
    <cellStyle name="Output 6 12 5" xfId="4463"/>
    <cellStyle name="Output 6 12_GCSEs" xfId="7444"/>
    <cellStyle name="Output 6 13" xfId="4464"/>
    <cellStyle name="Output 6 14" xfId="4465"/>
    <cellStyle name="Output 6 15" xfId="4466"/>
    <cellStyle name="Output 6 16" xfId="4467"/>
    <cellStyle name="Output 6 2" xfId="791"/>
    <cellStyle name="Output 6 2 2" xfId="792"/>
    <cellStyle name="Output 6 2 2 2" xfId="1412"/>
    <cellStyle name="Output 6 2 2 3" xfId="4468"/>
    <cellStyle name="Output 6 2 2 4" xfId="4469"/>
    <cellStyle name="Output 6 2 2 5" xfId="4470"/>
    <cellStyle name="Output 6 2 2_GCSEs" xfId="7446"/>
    <cellStyle name="Output 6 2 3" xfId="1413"/>
    <cellStyle name="Output 6 2 4" xfId="4471"/>
    <cellStyle name="Output 6 2 5" xfId="4472"/>
    <cellStyle name="Output 6 2 6" xfId="4473"/>
    <cellStyle name="Output 6 2_GCSEs" xfId="7445"/>
    <cellStyle name="Output 6 3" xfId="793"/>
    <cellStyle name="Output 6 3 2" xfId="794"/>
    <cellStyle name="Output 6 3 2 2" xfId="1410"/>
    <cellStyle name="Output 6 3 2 3" xfId="4474"/>
    <cellStyle name="Output 6 3 2 4" xfId="4475"/>
    <cellStyle name="Output 6 3 2 5" xfId="4476"/>
    <cellStyle name="Output 6 3 2_GCSEs" xfId="7448"/>
    <cellStyle name="Output 6 3 3" xfId="1411"/>
    <cellStyle name="Output 6 3 4" xfId="4477"/>
    <cellStyle name="Output 6 3 5" xfId="4478"/>
    <cellStyle name="Output 6 3 6" xfId="4479"/>
    <cellStyle name="Output 6 3_GCSEs" xfId="7447"/>
    <cellStyle name="Output 6 4" xfId="795"/>
    <cellStyle name="Output 6 4 2" xfId="796"/>
    <cellStyle name="Output 6 4 2 2" xfId="1408"/>
    <cellStyle name="Output 6 4 2 3" xfId="4480"/>
    <cellStyle name="Output 6 4 2 4" xfId="4481"/>
    <cellStyle name="Output 6 4 2 5" xfId="4482"/>
    <cellStyle name="Output 6 4 2_GCSEs" xfId="7450"/>
    <cellStyle name="Output 6 4 3" xfId="1409"/>
    <cellStyle name="Output 6 4 4" xfId="4483"/>
    <cellStyle name="Output 6 4 5" xfId="4484"/>
    <cellStyle name="Output 6 4 6" xfId="4485"/>
    <cellStyle name="Output 6 4_GCSEs" xfId="7449"/>
    <cellStyle name="Output 6 5" xfId="797"/>
    <cellStyle name="Output 6 5 2" xfId="798"/>
    <cellStyle name="Output 6 5 2 2" xfId="1406"/>
    <cellStyle name="Output 6 5 2 3" xfId="4486"/>
    <cellStyle name="Output 6 5 2 4" xfId="4487"/>
    <cellStyle name="Output 6 5 2 5" xfId="4488"/>
    <cellStyle name="Output 6 5 2_GCSEs" xfId="7452"/>
    <cellStyle name="Output 6 5 3" xfId="1407"/>
    <cellStyle name="Output 6 5 4" xfId="4489"/>
    <cellStyle name="Output 6 5 5" xfId="4490"/>
    <cellStyle name="Output 6 5 6" xfId="4491"/>
    <cellStyle name="Output 6 5_GCSEs" xfId="7451"/>
    <cellStyle name="Output 6 6" xfId="799"/>
    <cellStyle name="Output 6 6 2" xfId="800"/>
    <cellStyle name="Output 6 6 2 2" xfId="1404"/>
    <cellStyle name="Output 6 6 2 3" xfId="4492"/>
    <cellStyle name="Output 6 6 2 4" xfId="4493"/>
    <cellStyle name="Output 6 6 2 5" xfId="4494"/>
    <cellStyle name="Output 6 6 2_GCSEs" xfId="7454"/>
    <cellStyle name="Output 6 6 3" xfId="1405"/>
    <cellStyle name="Output 6 6 4" xfId="4495"/>
    <cellStyle name="Output 6 6 5" xfId="4496"/>
    <cellStyle name="Output 6 6 6" xfId="4497"/>
    <cellStyle name="Output 6 6_GCSEs" xfId="7453"/>
    <cellStyle name="Output 6 7" xfId="801"/>
    <cellStyle name="Output 6 7 2" xfId="802"/>
    <cellStyle name="Output 6 7 2 2" xfId="1402"/>
    <cellStyle name="Output 6 7 2 3" xfId="4498"/>
    <cellStyle name="Output 6 7 2 4" xfId="4499"/>
    <cellStyle name="Output 6 7 2 5" xfId="4500"/>
    <cellStyle name="Output 6 7 2_GCSEs" xfId="7456"/>
    <cellStyle name="Output 6 7 3" xfId="1403"/>
    <cellStyle name="Output 6 7 4" xfId="4501"/>
    <cellStyle name="Output 6 7 5" xfId="4502"/>
    <cellStyle name="Output 6 7 6" xfId="4503"/>
    <cellStyle name="Output 6 7_GCSEs" xfId="7455"/>
    <cellStyle name="Output 6 8" xfId="803"/>
    <cellStyle name="Output 6 8 2" xfId="804"/>
    <cellStyle name="Output 6 8 2 2" xfId="1400"/>
    <cellStyle name="Output 6 8 2 3" xfId="4504"/>
    <cellStyle name="Output 6 8 2 4" xfId="4505"/>
    <cellStyle name="Output 6 8 2 5" xfId="4506"/>
    <cellStyle name="Output 6 8 2_GCSEs" xfId="7458"/>
    <cellStyle name="Output 6 8 3" xfId="1401"/>
    <cellStyle name="Output 6 8 4" xfId="4507"/>
    <cellStyle name="Output 6 8 5" xfId="4508"/>
    <cellStyle name="Output 6 8 6" xfId="4509"/>
    <cellStyle name="Output 6 8_GCSEs" xfId="7457"/>
    <cellStyle name="Output 6 9" xfId="805"/>
    <cellStyle name="Output 6 9 2" xfId="806"/>
    <cellStyle name="Output 6 9 2 2" xfId="1192"/>
    <cellStyle name="Output 6 9 2 3" xfId="4510"/>
    <cellStyle name="Output 6 9 2 4" xfId="4511"/>
    <cellStyle name="Output 6 9 2 5" xfId="4512"/>
    <cellStyle name="Output 6 9 2_GCSEs" xfId="7460"/>
    <cellStyle name="Output 6 9 3" xfId="1399"/>
    <cellStyle name="Output 6 9 4" xfId="4513"/>
    <cellStyle name="Output 6 9 5" xfId="4514"/>
    <cellStyle name="Output 6 9 6" xfId="4515"/>
    <cellStyle name="Output 6 9_GCSEs" xfId="7459"/>
    <cellStyle name="Output 6_GCSEs" xfId="7441"/>
    <cellStyle name="Output 7" xfId="807"/>
    <cellStyle name="Output 7 10" xfId="808"/>
    <cellStyle name="Output 7 10 2" xfId="2155"/>
    <cellStyle name="Output 7 10 3" xfId="4516"/>
    <cellStyle name="Output 7 10 4" xfId="4517"/>
    <cellStyle name="Output 7 10 5" xfId="4518"/>
    <cellStyle name="Output 7 10_GCSEs" xfId="7462"/>
    <cellStyle name="Output 7 11" xfId="809"/>
    <cellStyle name="Output 7 11 2" xfId="1191"/>
    <cellStyle name="Output 7 11 3" xfId="4519"/>
    <cellStyle name="Output 7 11 4" xfId="4520"/>
    <cellStyle name="Output 7 11 5" xfId="4521"/>
    <cellStyle name="Output 7 11_GCSEs" xfId="7463"/>
    <cellStyle name="Output 7 12" xfId="1398"/>
    <cellStyle name="Output 7 12 2" xfId="4522"/>
    <cellStyle name="Output 7 12 3" xfId="4523"/>
    <cellStyle name="Output 7 12 4" xfId="4524"/>
    <cellStyle name="Output 7 12 5" xfId="4525"/>
    <cellStyle name="Output 7 12_GCSEs" xfId="7464"/>
    <cellStyle name="Output 7 13" xfId="4526"/>
    <cellStyle name="Output 7 14" xfId="4527"/>
    <cellStyle name="Output 7 15" xfId="4528"/>
    <cellStyle name="Output 7 16" xfId="4529"/>
    <cellStyle name="Output 7 2" xfId="810"/>
    <cellStyle name="Output 7 2 2" xfId="811"/>
    <cellStyle name="Output 7 2 2 2" xfId="1190"/>
    <cellStyle name="Output 7 2 2 3" xfId="4530"/>
    <cellStyle name="Output 7 2 2 4" xfId="4531"/>
    <cellStyle name="Output 7 2 2 5" xfId="4532"/>
    <cellStyle name="Output 7 2 2_GCSEs" xfId="7466"/>
    <cellStyle name="Output 7 2 3" xfId="2154"/>
    <cellStyle name="Output 7 2 4" xfId="4533"/>
    <cellStyle name="Output 7 2 5" xfId="4534"/>
    <cellStyle name="Output 7 2 6" xfId="4535"/>
    <cellStyle name="Output 7 2_GCSEs" xfId="7465"/>
    <cellStyle name="Output 7 3" xfId="812"/>
    <cellStyle name="Output 7 3 2" xfId="813"/>
    <cellStyle name="Output 7 3 2 2" xfId="1189"/>
    <cellStyle name="Output 7 3 2 3" xfId="4536"/>
    <cellStyle name="Output 7 3 2 4" xfId="4537"/>
    <cellStyle name="Output 7 3 2 5" xfId="4538"/>
    <cellStyle name="Output 7 3 2_GCSEs" xfId="7468"/>
    <cellStyle name="Output 7 3 3" xfId="2153"/>
    <cellStyle name="Output 7 3 4" xfId="4539"/>
    <cellStyle name="Output 7 3 5" xfId="4540"/>
    <cellStyle name="Output 7 3 6" xfId="4541"/>
    <cellStyle name="Output 7 3_GCSEs" xfId="7467"/>
    <cellStyle name="Output 7 4" xfId="814"/>
    <cellStyle name="Output 7 4 2" xfId="815"/>
    <cellStyle name="Output 7 4 2 2" xfId="1188"/>
    <cellStyle name="Output 7 4 2 3" xfId="4542"/>
    <cellStyle name="Output 7 4 2 4" xfId="4543"/>
    <cellStyle name="Output 7 4 2 5" xfId="4544"/>
    <cellStyle name="Output 7 4 2_GCSEs" xfId="7470"/>
    <cellStyle name="Output 7 4 3" xfId="2152"/>
    <cellStyle name="Output 7 4 4" xfId="4545"/>
    <cellStyle name="Output 7 4 5" xfId="4546"/>
    <cellStyle name="Output 7 4 6" xfId="4547"/>
    <cellStyle name="Output 7 4_GCSEs" xfId="7469"/>
    <cellStyle name="Output 7 5" xfId="816"/>
    <cellStyle name="Output 7 5 2" xfId="817"/>
    <cellStyle name="Output 7 5 2 2" xfId="1187"/>
    <cellStyle name="Output 7 5 2 3" xfId="4548"/>
    <cellStyle name="Output 7 5 2 4" xfId="4549"/>
    <cellStyle name="Output 7 5 2 5" xfId="4550"/>
    <cellStyle name="Output 7 5 2_GCSEs" xfId="7472"/>
    <cellStyle name="Output 7 5 3" xfId="2151"/>
    <cellStyle name="Output 7 5 4" xfId="4551"/>
    <cellStyle name="Output 7 5 5" xfId="4552"/>
    <cellStyle name="Output 7 5 6" xfId="4553"/>
    <cellStyle name="Output 7 5_GCSEs" xfId="7471"/>
    <cellStyle name="Output 7 6" xfId="818"/>
    <cellStyle name="Output 7 6 2" xfId="819"/>
    <cellStyle name="Output 7 6 2 2" xfId="1186"/>
    <cellStyle name="Output 7 6 2 3" xfId="4554"/>
    <cellStyle name="Output 7 6 2 4" xfId="4555"/>
    <cellStyle name="Output 7 6 2 5" xfId="4556"/>
    <cellStyle name="Output 7 6 2_GCSEs" xfId="7474"/>
    <cellStyle name="Output 7 6 3" xfId="2150"/>
    <cellStyle name="Output 7 6 4" xfId="4557"/>
    <cellStyle name="Output 7 6 5" xfId="4558"/>
    <cellStyle name="Output 7 6 6" xfId="4559"/>
    <cellStyle name="Output 7 6_GCSEs" xfId="7473"/>
    <cellStyle name="Output 7 7" xfId="820"/>
    <cellStyle name="Output 7 7 2" xfId="821"/>
    <cellStyle name="Output 7 7 2 2" xfId="1185"/>
    <cellStyle name="Output 7 7 2 3" xfId="4560"/>
    <cellStyle name="Output 7 7 2 4" xfId="4561"/>
    <cellStyle name="Output 7 7 2 5" xfId="4562"/>
    <cellStyle name="Output 7 7 2_GCSEs" xfId="7476"/>
    <cellStyle name="Output 7 7 3" xfId="2149"/>
    <cellStyle name="Output 7 7 4" xfId="4563"/>
    <cellStyle name="Output 7 7 5" xfId="4564"/>
    <cellStyle name="Output 7 7 6" xfId="4565"/>
    <cellStyle name="Output 7 7_GCSEs" xfId="7475"/>
    <cellStyle name="Output 7 8" xfId="822"/>
    <cellStyle name="Output 7 8 2" xfId="823"/>
    <cellStyle name="Output 7 8 2 2" xfId="1183"/>
    <cellStyle name="Output 7 8 2 3" xfId="4566"/>
    <cellStyle name="Output 7 8 2 4" xfId="4567"/>
    <cellStyle name="Output 7 8 2 5" xfId="4568"/>
    <cellStyle name="Output 7 8 2_GCSEs" xfId="7478"/>
    <cellStyle name="Output 7 8 3" xfId="2146"/>
    <cellStyle name="Output 7 8 4" xfId="4569"/>
    <cellStyle name="Output 7 8 5" xfId="4570"/>
    <cellStyle name="Output 7 8 6" xfId="4571"/>
    <cellStyle name="Output 7 8_GCSEs" xfId="7477"/>
    <cellStyle name="Output 7 9" xfId="824"/>
    <cellStyle name="Output 7 9 2" xfId="825"/>
    <cellStyle name="Output 7 9 2 2" xfId="1396"/>
    <cellStyle name="Output 7 9 2 3" xfId="4572"/>
    <cellStyle name="Output 7 9 2 4" xfId="4573"/>
    <cellStyle name="Output 7 9 2 5" xfId="4574"/>
    <cellStyle name="Output 7 9 2_GCSEs" xfId="7480"/>
    <cellStyle name="Output 7 9 3" xfId="1397"/>
    <cellStyle name="Output 7 9 4" xfId="4575"/>
    <cellStyle name="Output 7 9 5" xfId="4576"/>
    <cellStyle name="Output 7 9 6" xfId="4577"/>
    <cellStyle name="Output 7 9_GCSEs" xfId="7479"/>
    <cellStyle name="Output 7_GCSEs" xfId="7461"/>
    <cellStyle name="Output 8" xfId="826"/>
    <cellStyle name="Output 8 10" xfId="827"/>
    <cellStyle name="Output 8 10 2" xfId="1394"/>
    <cellStyle name="Output 8 10 3" xfId="4578"/>
    <cellStyle name="Output 8 10 4" xfId="4579"/>
    <cellStyle name="Output 8 10 5" xfId="4580"/>
    <cellStyle name="Output 8 10_GCSEs" xfId="7482"/>
    <cellStyle name="Output 8 11" xfId="828"/>
    <cellStyle name="Output 8 11 2" xfId="1393"/>
    <cellStyle name="Output 8 11 3" xfId="4581"/>
    <cellStyle name="Output 8 11 4" xfId="4582"/>
    <cellStyle name="Output 8 11 5" xfId="4583"/>
    <cellStyle name="Output 8 11_GCSEs" xfId="7483"/>
    <cellStyle name="Output 8 12" xfId="1395"/>
    <cellStyle name="Output 8 12 2" xfId="4584"/>
    <cellStyle name="Output 8 12 3" xfId="4585"/>
    <cellStyle name="Output 8 12 4" xfId="4586"/>
    <cellStyle name="Output 8 12 5" xfId="4587"/>
    <cellStyle name="Output 8 12_GCSEs" xfId="7484"/>
    <cellStyle name="Output 8 13" xfId="4588"/>
    <cellStyle name="Output 8 14" xfId="4589"/>
    <cellStyle name="Output 8 15" xfId="4590"/>
    <cellStyle name="Output 8 16" xfId="4591"/>
    <cellStyle name="Output 8 2" xfId="829"/>
    <cellStyle name="Output 8 2 2" xfId="830"/>
    <cellStyle name="Output 8 2 2 2" xfId="1391"/>
    <cellStyle name="Output 8 2 2 3" xfId="4592"/>
    <cellStyle name="Output 8 2 2 4" xfId="4593"/>
    <cellStyle name="Output 8 2 2 5" xfId="4594"/>
    <cellStyle name="Output 8 2 2_GCSEs" xfId="7486"/>
    <cellStyle name="Output 8 2 3" xfId="1392"/>
    <cellStyle name="Output 8 2 4" xfId="4595"/>
    <cellStyle name="Output 8 2 5" xfId="4596"/>
    <cellStyle name="Output 8 2 6" xfId="4597"/>
    <cellStyle name="Output 8 2_GCSEs" xfId="7485"/>
    <cellStyle name="Output 8 3" xfId="831"/>
    <cellStyle name="Output 8 3 2" xfId="832"/>
    <cellStyle name="Output 8 3 2 2" xfId="1389"/>
    <cellStyle name="Output 8 3 2 3" xfId="4598"/>
    <cellStyle name="Output 8 3 2 4" xfId="4599"/>
    <cellStyle name="Output 8 3 2 5" xfId="4600"/>
    <cellStyle name="Output 8 3 2_GCSEs" xfId="7488"/>
    <cellStyle name="Output 8 3 3" xfId="1390"/>
    <cellStyle name="Output 8 3 4" xfId="4601"/>
    <cellStyle name="Output 8 3 5" xfId="4602"/>
    <cellStyle name="Output 8 3 6" xfId="4603"/>
    <cellStyle name="Output 8 3_GCSEs" xfId="7487"/>
    <cellStyle name="Output 8 4" xfId="833"/>
    <cellStyle name="Output 8 4 2" xfId="834"/>
    <cellStyle name="Output 8 4 2 2" xfId="1387"/>
    <cellStyle name="Output 8 4 2 3" xfId="4604"/>
    <cellStyle name="Output 8 4 2 4" xfId="4605"/>
    <cellStyle name="Output 8 4 2 5" xfId="4606"/>
    <cellStyle name="Output 8 4 2_GCSEs" xfId="7490"/>
    <cellStyle name="Output 8 4 3" xfId="1388"/>
    <cellStyle name="Output 8 4 4" xfId="4607"/>
    <cellStyle name="Output 8 4 5" xfId="4608"/>
    <cellStyle name="Output 8 4 6" xfId="4609"/>
    <cellStyle name="Output 8 4_GCSEs" xfId="7489"/>
    <cellStyle name="Output 8 5" xfId="835"/>
    <cellStyle name="Output 8 5 2" xfId="836"/>
    <cellStyle name="Output 8 5 2 2" xfId="1385"/>
    <cellStyle name="Output 8 5 2 3" xfId="4610"/>
    <cellStyle name="Output 8 5 2 4" xfId="4611"/>
    <cellStyle name="Output 8 5 2 5" xfId="4612"/>
    <cellStyle name="Output 8 5 2_GCSEs" xfId="7492"/>
    <cellStyle name="Output 8 5 3" xfId="1386"/>
    <cellStyle name="Output 8 5 4" xfId="4613"/>
    <cellStyle name="Output 8 5 5" xfId="4614"/>
    <cellStyle name="Output 8 5 6" xfId="4615"/>
    <cellStyle name="Output 8 5_GCSEs" xfId="7491"/>
    <cellStyle name="Output 8 6" xfId="837"/>
    <cellStyle name="Output 8 6 2" xfId="838"/>
    <cellStyle name="Output 8 6 2 2" xfId="1383"/>
    <cellStyle name="Output 8 6 2 3" xfId="4616"/>
    <cellStyle name="Output 8 6 2 4" xfId="4617"/>
    <cellStyle name="Output 8 6 2 5" xfId="4618"/>
    <cellStyle name="Output 8 6 2_GCSEs" xfId="7494"/>
    <cellStyle name="Output 8 6 3" xfId="1384"/>
    <cellStyle name="Output 8 6 4" xfId="4619"/>
    <cellStyle name="Output 8 6 5" xfId="4620"/>
    <cellStyle name="Output 8 6 6" xfId="4621"/>
    <cellStyle name="Output 8 6_GCSEs" xfId="7493"/>
    <cellStyle name="Output 8 7" xfId="839"/>
    <cellStyle name="Output 8 7 2" xfId="840"/>
    <cellStyle name="Output 8 7 2 2" xfId="1381"/>
    <cellStyle name="Output 8 7 2 3" xfId="4622"/>
    <cellStyle name="Output 8 7 2 4" xfId="4623"/>
    <cellStyle name="Output 8 7 2 5" xfId="4624"/>
    <cellStyle name="Output 8 7 2_GCSEs" xfId="7496"/>
    <cellStyle name="Output 8 7 3" xfId="1382"/>
    <cellStyle name="Output 8 7 4" xfId="4625"/>
    <cellStyle name="Output 8 7 5" xfId="4626"/>
    <cellStyle name="Output 8 7 6" xfId="4627"/>
    <cellStyle name="Output 8 7_GCSEs" xfId="7495"/>
    <cellStyle name="Output 8 8" xfId="841"/>
    <cellStyle name="Output 8 8 2" xfId="842"/>
    <cellStyle name="Output 8 8 2 2" xfId="1379"/>
    <cellStyle name="Output 8 8 2 3" xfId="4628"/>
    <cellStyle name="Output 8 8 2 4" xfId="4629"/>
    <cellStyle name="Output 8 8 2 5" xfId="4630"/>
    <cellStyle name="Output 8 8 2_GCSEs" xfId="7498"/>
    <cellStyle name="Output 8 8 3" xfId="1380"/>
    <cellStyle name="Output 8 8 4" xfId="4631"/>
    <cellStyle name="Output 8 8 5" xfId="4632"/>
    <cellStyle name="Output 8 8 6" xfId="4633"/>
    <cellStyle name="Output 8 8_GCSEs" xfId="7497"/>
    <cellStyle name="Output 8 9" xfId="843"/>
    <cellStyle name="Output 8 9 2" xfId="844"/>
    <cellStyle name="Output 8 9 2 2" xfId="1377"/>
    <cellStyle name="Output 8 9 2 3" xfId="4634"/>
    <cellStyle name="Output 8 9 2 4" xfId="4635"/>
    <cellStyle name="Output 8 9 2 5" xfId="4636"/>
    <cellStyle name="Output 8 9 2_GCSEs" xfId="7500"/>
    <cellStyle name="Output 8 9 3" xfId="1378"/>
    <cellStyle name="Output 8 9 4" xfId="4637"/>
    <cellStyle name="Output 8 9 5" xfId="4638"/>
    <cellStyle name="Output 8 9 6" xfId="4639"/>
    <cellStyle name="Output 8 9_GCSEs" xfId="7499"/>
    <cellStyle name="Output 8_GCSEs" xfId="7481"/>
    <cellStyle name="Output 9" xfId="845"/>
    <cellStyle name="Output 9 10" xfId="846"/>
    <cellStyle name="Output 9 10 2" xfId="1375"/>
    <cellStyle name="Output 9 10 3" xfId="4640"/>
    <cellStyle name="Output 9 10 4" xfId="4641"/>
    <cellStyle name="Output 9 10 5" xfId="4642"/>
    <cellStyle name="Output 9 10_GCSEs" xfId="7502"/>
    <cellStyle name="Output 9 11" xfId="847"/>
    <cellStyle name="Output 9 11 2" xfId="1374"/>
    <cellStyle name="Output 9 11 3" xfId="4643"/>
    <cellStyle name="Output 9 11 4" xfId="4644"/>
    <cellStyle name="Output 9 11 5" xfId="4645"/>
    <cellStyle name="Output 9 11_GCSEs" xfId="7503"/>
    <cellStyle name="Output 9 12" xfId="1376"/>
    <cellStyle name="Output 9 12 2" xfId="4646"/>
    <cellStyle name="Output 9 12 3" xfId="4647"/>
    <cellStyle name="Output 9 12 4" xfId="4648"/>
    <cellStyle name="Output 9 12 5" xfId="4649"/>
    <cellStyle name="Output 9 12_GCSEs" xfId="7504"/>
    <cellStyle name="Output 9 13" xfId="4650"/>
    <cellStyle name="Output 9 14" xfId="4651"/>
    <cellStyle name="Output 9 15" xfId="4652"/>
    <cellStyle name="Output 9 16" xfId="4653"/>
    <cellStyle name="Output 9 2" xfId="848"/>
    <cellStyle name="Output 9 2 2" xfId="849"/>
    <cellStyle name="Output 9 2 2 2" xfId="1372"/>
    <cellStyle name="Output 9 2 2 3" xfId="4654"/>
    <cellStyle name="Output 9 2 2 4" xfId="4655"/>
    <cellStyle name="Output 9 2 2 5" xfId="4656"/>
    <cellStyle name="Output 9 2 2_GCSEs" xfId="7506"/>
    <cellStyle name="Output 9 2 3" xfId="1373"/>
    <cellStyle name="Output 9 2 4" xfId="4657"/>
    <cellStyle name="Output 9 2 5" xfId="4658"/>
    <cellStyle name="Output 9 2 6" xfId="4659"/>
    <cellStyle name="Output 9 2_GCSEs" xfId="7505"/>
    <cellStyle name="Output 9 3" xfId="850"/>
    <cellStyle name="Output 9 3 2" xfId="851"/>
    <cellStyle name="Output 9 3 2 2" xfId="1370"/>
    <cellStyle name="Output 9 3 2 3" xfId="4660"/>
    <cellStyle name="Output 9 3 2 4" xfId="4661"/>
    <cellStyle name="Output 9 3 2 5" xfId="4662"/>
    <cellStyle name="Output 9 3 2_GCSEs" xfId="7508"/>
    <cellStyle name="Output 9 3 3" xfId="1371"/>
    <cellStyle name="Output 9 3 4" xfId="4663"/>
    <cellStyle name="Output 9 3 5" xfId="4664"/>
    <cellStyle name="Output 9 3 6" xfId="4665"/>
    <cellStyle name="Output 9 3_GCSEs" xfId="7507"/>
    <cellStyle name="Output 9 4" xfId="852"/>
    <cellStyle name="Output 9 4 2" xfId="853"/>
    <cellStyle name="Output 9 4 2 2" xfId="1368"/>
    <cellStyle name="Output 9 4 2 3" xfId="4666"/>
    <cellStyle name="Output 9 4 2 4" xfId="4667"/>
    <cellStyle name="Output 9 4 2 5" xfId="4668"/>
    <cellStyle name="Output 9 4 2_GCSEs" xfId="7510"/>
    <cellStyle name="Output 9 4 3" xfId="1369"/>
    <cellStyle name="Output 9 4 4" xfId="4669"/>
    <cellStyle name="Output 9 4 5" xfId="4670"/>
    <cellStyle name="Output 9 4 6" xfId="4671"/>
    <cellStyle name="Output 9 4_GCSEs" xfId="7509"/>
    <cellStyle name="Output 9 5" xfId="854"/>
    <cellStyle name="Output 9 5 2" xfId="855"/>
    <cellStyle name="Output 9 5 2 2" xfId="1366"/>
    <cellStyle name="Output 9 5 2 3" xfId="4672"/>
    <cellStyle name="Output 9 5 2 4" xfId="4673"/>
    <cellStyle name="Output 9 5 2 5" xfId="4674"/>
    <cellStyle name="Output 9 5 2_GCSEs" xfId="7512"/>
    <cellStyle name="Output 9 5 3" xfId="1367"/>
    <cellStyle name="Output 9 5 4" xfId="4675"/>
    <cellStyle name="Output 9 5 5" xfId="4676"/>
    <cellStyle name="Output 9 5 6" xfId="4677"/>
    <cellStyle name="Output 9 5_GCSEs" xfId="7511"/>
    <cellStyle name="Output 9 6" xfId="856"/>
    <cellStyle name="Output 9 6 2" xfId="857"/>
    <cellStyle name="Output 9 6 2 2" xfId="1364"/>
    <cellStyle name="Output 9 6 2 3" xfId="4678"/>
    <cellStyle name="Output 9 6 2 4" xfId="4679"/>
    <cellStyle name="Output 9 6 2 5" xfId="4680"/>
    <cellStyle name="Output 9 6 2_GCSEs" xfId="7514"/>
    <cellStyle name="Output 9 6 3" xfId="1365"/>
    <cellStyle name="Output 9 6 4" xfId="4681"/>
    <cellStyle name="Output 9 6 5" xfId="4682"/>
    <cellStyle name="Output 9 6 6" xfId="4683"/>
    <cellStyle name="Output 9 6_GCSEs" xfId="7513"/>
    <cellStyle name="Output 9 7" xfId="858"/>
    <cellStyle name="Output 9 7 2" xfId="859"/>
    <cellStyle name="Output 9 7 2 2" xfId="1362"/>
    <cellStyle name="Output 9 7 2 3" xfId="4684"/>
    <cellStyle name="Output 9 7 2 4" xfId="4685"/>
    <cellStyle name="Output 9 7 2 5" xfId="4686"/>
    <cellStyle name="Output 9 7 2_GCSEs" xfId="7516"/>
    <cellStyle name="Output 9 7 3" xfId="1363"/>
    <cellStyle name="Output 9 7 4" xfId="4687"/>
    <cellStyle name="Output 9 7 5" xfId="4688"/>
    <cellStyle name="Output 9 7 6" xfId="4689"/>
    <cellStyle name="Output 9 7_GCSEs" xfId="7515"/>
    <cellStyle name="Output 9 8" xfId="860"/>
    <cellStyle name="Output 9 8 2" xfId="861"/>
    <cellStyle name="Output 9 8 2 2" xfId="1360"/>
    <cellStyle name="Output 9 8 2 3" xfId="4690"/>
    <cellStyle name="Output 9 8 2 4" xfId="4691"/>
    <cellStyle name="Output 9 8 2 5" xfId="4692"/>
    <cellStyle name="Output 9 8 2_GCSEs" xfId="7518"/>
    <cellStyle name="Output 9 8 3" xfId="1361"/>
    <cellStyle name="Output 9 8 4" xfId="4693"/>
    <cellStyle name="Output 9 8 5" xfId="4694"/>
    <cellStyle name="Output 9 8 6" xfId="4695"/>
    <cellStyle name="Output 9 8_GCSEs" xfId="7517"/>
    <cellStyle name="Output 9 9" xfId="862"/>
    <cellStyle name="Output 9 9 2" xfId="863"/>
    <cellStyle name="Output 9 9 2 2" xfId="1358"/>
    <cellStyle name="Output 9 9 2 3" xfId="4696"/>
    <cellStyle name="Output 9 9 2 4" xfId="4697"/>
    <cellStyle name="Output 9 9 2 5" xfId="4698"/>
    <cellStyle name="Output 9 9 2_GCSEs" xfId="7520"/>
    <cellStyle name="Output 9 9 3" xfId="1359"/>
    <cellStyle name="Output 9 9 4" xfId="4699"/>
    <cellStyle name="Output 9 9 5" xfId="4700"/>
    <cellStyle name="Output 9 9 6" xfId="4701"/>
    <cellStyle name="Output 9 9_GCSEs" xfId="7519"/>
    <cellStyle name="Output 9_GCSEs" xfId="7501"/>
    <cellStyle name="Output Amounts" xfId="10550"/>
    <cellStyle name="Output Column Headings" xfId="10551"/>
    <cellStyle name="Output Line Items" xfId="10552"/>
    <cellStyle name="Output Report Heading" xfId="10553"/>
    <cellStyle name="Output Report Title" xfId="10554"/>
    <cellStyle name="P" xfId="10555"/>
    <cellStyle name="P 2" xfId="10556"/>
    <cellStyle name="Percent" xfId="24" builtinId="5"/>
    <cellStyle name="Percent [2]" xfId="10557"/>
    <cellStyle name="Percent 10" xfId="6284"/>
    <cellStyle name="Percent 10 2" xfId="6285"/>
    <cellStyle name="Percent 10 2 2" xfId="9401"/>
    <cellStyle name="Percent 10 3" xfId="9400"/>
    <cellStyle name="Percent 100" xfId="9402"/>
    <cellStyle name="Percent 101" xfId="9403"/>
    <cellStyle name="Percent 102" xfId="9404"/>
    <cellStyle name="Percent 103" xfId="9405"/>
    <cellStyle name="Percent 104" xfId="9406"/>
    <cellStyle name="Percent 105" xfId="9407"/>
    <cellStyle name="Percent 11" xfId="6286"/>
    <cellStyle name="Percent 11 2" xfId="6287"/>
    <cellStyle name="Percent 11 3" xfId="9410"/>
    <cellStyle name="Percent 11 4" xfId="9408"/>
    <cellStyle name="Percent 12" xfId="6444"/>
    <cellStyle name="Percent 12 2" xfId="9412"/>
    <cellStyle name="Percent 12 3" xfId="9413"/>
    <cellStyle name="Percent 12 4" xfId="9411"/>
    <cellStyle name="Percent 13" xfId="9414"/>
    <cellStyle name="Percent 13 2" xfId="9415"/>
    <cellStyle name="Percent 13 3" xfId="9416"/>
    <cellStyle name="Percent 14" xfId="9417"/>
    <cellStyle name="Percent 14 2" xfId="9418"/>
    <cellStyle name="Percent 14 3" xfId="9419"/>
    <cellStyle name="Percent 15" xfId="9420"/>
    <cellStyle name="Percent 15 2" xfId="9421"/>
    <cellStyle name="Percent 15 3" xfId="9422"/>
    <cellStyle name="Percent 16" xfId="9423"/>
    <cellStyle name="Percent 16 2" xfId="9424"/>
    <cellStyle name="Percent 16 3" xfId="9425"/>
    <cellStyle name="Percent 17" xfId="9426"/>
    <cellStyle name="Percent 18" xfId="9427"/>
    <cellStyle name="Percent 18 2" xfId="9428"/>
    <cellStyle name="Percent 19" xfId="9429"/>
    <cellStyle name="Percent 2" xfId="18"/>
    <cellStyle name="Percent 2 10" xfId="4702"/>
    <cellStyle name="Percent 2 11" xfId="4703"/>
    <cellStyle name="Percent 2 12" xfId="5448"/>
    <cellStyle name="Percent 2 13" xfId="6619"/>
    <cellStyle name="Percent 2 14" xfId="7809"/>
    <cellStyle name="Percent 2 15" xfId="9927"/>
    <cellStyle name="Percent 2 16" xfId="9943"/>
    <cellStyle name="Percent 2 2" xfId="864"/>
    <cellStyle name="Percent 2 2 10" xfId="5466"/>
    <cellStyle name="Percent 2 2 11" xfId="6288"/>
    <cellStyle name="Percent 2 2 12" xfId="6620"/>
    <cellStyle name="Percent 2 2 13" xfId="10375"/>
    <cellStyle name="Percent 2 2 2" xfId="865"/>
    <cellStyle name="Percent 2 2 2 2" xfId="1138"/>
    <cellStyle name="Percent 2 2 2 2 2" xfId="5421"/>
    <cellStyle name="Percent 2 2 2 3" xfId="1968"/>
    <cellStyle name="Percent 2 2 2 4" xfId="4704"/>
    <cellStyle name="Percent 2 2 2 5" xfId="4705"/>
    <cellStyle name="Percent 2 2 2 6" xfId="5378"/>
    <cellStyle name="Percent 2 2 2 7" xfId="9431"/>
    <cellStyle name="Percent 2 2 3" xfId="866"/>
    <cellStyle name="Percent 2 2 3 2" xfId="1139"/>
    <cellStyle name="Percent 2 2 3 2 2" xfId="5422"/>
    <cellStyle name="Percent 2 2 3 3" xfId="1969"/>
    <cellStyle name="Percent 2 2 3 4" xfId="4706"/>
    <cellStyle name="Percent 2 2 3 5" xfId="4707"/>
    <cellStyle name="Percent 2 2 3 6" xfId="5379"/>
    <cellStyle name="Percent 2 2 3 7" xfId="9432"/>
    <cellStyle name="Percent 2 2 4" xfId="1068"/>
    <cellStyle name="Percent 2 2 4 2" xfId="1150"/>
    <cellStyle name="Percent 2 2 4 2 2" xfId="5433"/>
    <cellStyle name="Percent 2 2 4 3" xfId="2115"/>
    <cellStyle name="Percent 2 2 4 4" xfId="4708"/>
    <cellStyle name="Percent 2 2 4 5" xfId="4709"/>
    <cellStyle name="Percent 2 2 4 6" xfId="5390"/>
    <cellStyle name="Percent 2 2 4 7" xfId="9433"/>
    <cellStyle name="Percent 2 2 5" xfId="1074"/>
    <cellStyle name="Percent 2 2 5 2" xfId="1156"/>
    <cellStyle name="Percent 2 2 5 2 2" xfId="5439"/>
    <cellStyle name="Percent 2 2 5 3" xfId="2121"/>
    <cellStyle name="Percent 2 2 5 4" xfId="5396"/>
    <cellStyle name="Percent 2 2 6" xfId="1137"/>
    <cellStyle name="Percent 2 2 6 2" xfId="5420"/>
    <cellStyle name="Percent 2 2 7" xfId="1967"/>
    <cellStyle name="Percent 2 2 8" xfId="4710"/>
    <cellStyle name="Percent 2 2 9" xfId="5377"/>
    <cellStyle name="Percent 2 3" xfId="23"/>
    <cellStyle name="Percent 2 3 10" xfId="867"/>
    <cellStyle name="Percent 2 3 11" xfId="6289"/>
    <cellStyle name="Percent 2 3 12" xfId="9434"/>
    <cellStyle name="Percent 2 3 2" xfId="868"/>
    <cellStyle name="Percent 2 3 2 2" xfId="1141"/>
    <cellStyle name="Percent 2 3 2 2 2" xfId="5424"/>
    <cellStyle name="Percent 2 3 2 2 3" xfId="6291"/>
    <cellStyle name="Percent 2 3 2 3" xfId="1971"/>
    <cellStyle name="Percent 2 3 2 3 2" xfId="6292"/>
    <cellStyle name="Percent 2 3 2 4" xfId="4711"/>
    <cellStyle name="Percent 2 3 2 5" xfId="4712"/>
    <cellStyle name="Percent 2 3 2 6" xfId="5381"/>
    <cellStyle name="Percent 2 3 2 7" xfId="6290"/>
    <cellStyle name="Percent 2 3 2 8" xfId="9435"/>
    <cellStyle name="Percent 2 3 3" xfId="869"/>
    <cellStyle name="Percent 2 3 3 2" xfId="1142"/>
    <cellStyle name="Percent 2 3 3 2 2" xfId="5425"/>
    <cellStyle name="Percent 2 3 3 3" xfId="1972"/>
    <cellStyle name="Percent 2 3 3 4" xfId="4713"/>
    <cellStyle name="Percent 2 3 3 5" xfId="4714"/>
    <cellStyle name="Percent 2 3 3 6" xfId="5382"/>
    <cellStyle name="Percent 2 3 3 7" xfId="6293"/>
    <cellStyle name="Percent 2 3 4" xfId="1140"/>
    <cellStyle name="Percent 2 3 4 2" xfId="4715"/>
    <cellStyle name="Percent 2 3 4 3" xfId="4716"/>
    <cellStyle name="Percent 2 3 4 4" xfId="4717"/>
    <cellStyle name="Percent 2 3 4 5" xfId="4718"/>
    <cellStyle name="Percent 2 3 4 6" xfId="5423"/>
    <cellStyle name="Percent 2 3 5" xfId="1970"/>
    <cellStyle name="Percent 2 3 6" xfId="4719"/>
    <cellStyle name="Percent 2 3 7" xfId="4720"/>
    <cellStyle name="Percent 2 3 8" xfId="4721"/>
    <cellStyle name="Percent 2 3 9" xfId="5380"/>
    <cellStyle name="Percent 2 4" xfId="870"/>
    <cellStyle name="Percent 2 4 2" xfId="1143"/>
    <cellStyle name="Percent 2 4 2 2" xfId="5426"/>
    <cellStyle name="Percent 2 4 2 3" xfId="6295"/>
    <cellStyle name="Percent 2 4 3" xfId="1973"/>
    <cellStyle name="Percent 2 4 4" xfId="4722"/>
    <cellStyle name="Percent 2 4 5" xfId="4723"/>
    <cellStyle name="Percent 2 4 6" xfId="5383"/>
    <cellStyle name="Percent 2 4 7" xfId="6294"/>
    <cellStyle name="Percent 2 5" xfId="871"/>
    <cellStyle name="Percent 2 5 2" xfId="1144"/>
    <cellStyle name="Percent 2 5 2 2" xfId="5427"/>
    <cellStyle name="Percent 2 5 3" xfId="1974"/>
    <cellStyle name="Percent 2 5 4" xfId="4724"/>
    <cellStyle name="Percent 2 5 5" xfId="4725"/>
    <cellStyle name="Percent 2 5 6" xfId="5384"/>
    <cellStyle name="Percent 2 5 7" xfId="6296"/>
    <cellStyle name="Percent 2 5 8" xfId="9437"/>
    <cellStyle name="Percent 2 6" xfId="4726"/>
    <cellStyle name="Percent 2 6 2" xfId="4727"/>
    <cellStyle name="Percent 2 6 3" xfId="4728"/>
    <cellStyle name="Percent 2 6 4" xfId="4729"/>
    <cellStyle name="Percent 2 6 5" xfId="4730"/>
    <cellStyle name="Percent 2 6 6" xfId="9438"/>
    <cellStyle name="Percent 2 7" xfId="4731"/>
    <cellStyle name="Percent 2 7 2" xfId="9439"/>
    <cellStyle name="Percent 2 8" xfId="4732"/>
    <cellStyle name="Percent 2 8 2" xfId="9440"/>
    <cellStyle name="Percent 2 9" xfId="4733"/>
    <cellStyle name="Percent 20" xfId="9441"/>
    <cellStyle name="Percent 20 2" xfId="9442"/>
    <cellStyle name="Percent 21" xfId="9443"/>
    <cellStyle name="Percent 22" xfId="9444"/>
    <cellStyle name="Percent 23" xfId="9445"/>
    <cellStyle name="Percent 24" xfId="9446"/>
    <cellStyle name="Percent 25" xfId="9447"/>
    <cellStyle name="Percent 26" xfId="9448"/>
    <cellStyle name="Percent 26 2" xfId="9449"/>
    <cellStyle name="Percent 27" xfId="9450"/>
    <cellStyle name="Percent 3" xfId="872"/>
    <cellStyle name="Percent 3 10" xfId="7810"/>
    <cellStyle name="Percent 3 11" xfId="9932"/>
    <cellStyle name="Percent 3 2" xfId="6298"/>
    <cellStyle name="Percent 3 2 2" xfId="9453"/>
    <cellStyle name="Percent 3 2 3" xfId="9454"/>
    <cellStyle name="Percent 3 2 4" xfId="9452"/>
    <cellStyle name="Percent 3 2 5" xfId="10558"/>
    <cellStyle name="Percent 3 3" xfId="6299"/>
    <cellStyle name="Percent 3 3 2" xfId="9455"/>
    <cellStyle name="Percent 3 4" xfId="6300"/>
    <cellStyle name="Percent 3 4 2" xfId="9456"/>
    <cellStyle name="Percent 3 5" xfId="6301"/>
    <cellStyle name="Percent 3 5 2" xfId="6302"/>
    <cellStyle name="Percent 3 5 2 2" xfId="6303"/>
    <cellStyle name="Percent 3 5 3" xfId="6304"/>
    <cellStyle name="Percent 3 5 4" xfId="9457"/>
    <cellStyle name="Percent 3 6" xfId="6305"/>
    <cellStyle name="Percent 3 6 2" xfId="6306"/>
    <cellStyle name="Percent 3 7" xfId="6307"/>
    <cellStyle name="Percent 3 8" xfId="6297"/>
    <cellStyle name="Percent 3 9" xfId="6621"/>
    <cellStyle name="Percent 4" xfId="6308"/>
    <cellStyle name="Percent 4 2" xfId="6622"/>
    <cellStyle name="Percent 4 2 2" xfId="9460"/>
    <cellStyle name="Percent 4 2 3" xfId="9459"/>
    <cellStyle name="Percent 4 2 4" xfId="10559"/>
    <cellStyle name="Percent 4 3" xfId="9461"/>
    <cellStyle name="Percent 4 4" xfId="9462"/>
    <cellStyle name="Percent 4 5" xfId="9458"/>
    <cellStyle name="Percent 4 6" xfId="8939"/>
    <cellStyle name="Percent 5" xfId="6309"/>
    <cellStyle name="Percent 5 2" xfId="6310"/>
    <cellStyle name="Percent 5 2 2" xfId="6311"/>
    <cellStyle name="Percent 5 2 2 2" xfId="9465"/>
    <cellStyle name="Percent 5 2 3" xfId="9464"/>
    <cellStyle name="Percent 5 3" xfId="6312"/>
    <cellStyle name="Percent 5 3 2" xfId="9466"/>
    <cellStyle name="Percent 5 4" xfId="9463"/>
    <cellStyle name="Percent 6" xfId="6313"/>
    <cellStyle name="Percent 6 2" xfId="9468"/>
    <cellStyle name="Percent 6 2 2" xfId="9469"/>
    <cellStyle name="Percent 6 3" xfId="9470"/>
    <cellStyle name="Percent 6 4" xfId="9471"/>
    <cellStyle name="Percent 6 5" xfId="9467"/>
    <cellStyle name="Percent 6 6" xfId="10560"/>
    <cellStyle name="Percent 7" xfId="6314"/>
    <cellStyle name="Percent 7 2" xfId="6315"/>
    <cellStyle name="Percent 7 2 2" xfId="6316"/>
    <cellStyle name="Percent 7 2 2 2" xfId="9474"/>
    <cellStyle name="Percent 7 2 3" xfId="9473"/>
    <cellStyle name="Percent 7 3" xfId="6317"/>
    <cellStyle name="Percent 7 3 2" xfId="9475"/>
    <cellStyle name="Percent 7 4" xfId="9476"/>
    <cellStyle name="Percent 7 5" xfId="9472"/>
    <cellStyle name="Percent 8" xfId="6318"/>
    <cellStyle name="Percent 8 2" xfId="6319"/>
    <cellStyle name="Percent 8 2 2" xfId="9478"/>
    <cellStyle name="Percent 8 3" xfId="9479"/>
    <cellStyle name="Percent 8 4" xfId="9477"/>
    <cellStyle name="Percent 89" xfId="9480"/>
    <cellStyle name="Percent 9" xfId="6320"/>
    <cellStyle name="Percent 9 2" xfId="6321"/>
    <cellStyle name="Percent 9 3" xfId="9482"/>
    <cellStyle name="Percent 9 4" xfId="9481"/>
    <cellStyle name="Percent 9 5" xfId="10717"/>
    <cellStyle name="Percent 90" xfId="9483"/>
    <cellStyle name="Percent 91" xfId="9484"/>
    <cellStyle name="Percent 92" xfId="9485"/>
    <cellStyle name="Percent 93" xfId="9486"/>
    <cellStyle name="Percent 94" xfId="9487"/>
    <cellStyle name="Percent 95" xfId="9488"/>
    <cellStyle name="Percent 96" xfId="9489"/>
    <cellStyle name="Percent 97" xfId="9490"/>
    <cellStyle name="Percent 98" xfId="9491"/>
    <cellStyle name="Percent 99" xfId="9492"/>
    <cellStyle name="Prozent 2" xfId="9493"/>
    <cellStyle name="Refdb standard" xfId="10561"/>
    <cellStyle name="ReportData" xfId="10562"/>
    <cellStyle name="ReportElements" xfId="10563"/>
    <cellStyle name="ReportHeader" xfId="10564"/>
    <cellStyle name="Row_CategoryHeadings" xfId="9494"/>
    <cellStyle name="Rowcount" xfId="9495"/>
    <cellStyle name="rowfield" xfId="6623"/>
    <cellStyle name="rowfield 2" xfId="6624"/>
    <cellStyle name="rowfield 2 2" xfId="7812"/>
    <cellStyle name="rowfield 3" xfId="7811"/>
    <cellStyle name="rowfield 4" xfId="9988"/>
    <cellStyle name="SAPBEXaggData" xfId="10565"/>
    <cellStyle name="SAPBEXaggDataEmph" xfId="10566"/>
    <cellStyle name="SAPBEXaggItem" xfId="10567"/>
    <cellStyle name="SAPBEXaggItemX" xfId="10568"/>
    <cellStyle name="SAPBEXchaText" xfId="10569"/>
    <cellStyle name="SAPBEXexcBad7" xfId="10570"/>
    <cellStyle name="SAPBEXexcBad8" xfId="10571"/>
    <cellStyle name="SAPBEXexcBad9" xfId="10572"/>
    <cellStyle name="SAPBEXexcCritical4" xfId="10573"/>
    <cellStyle name="SAPBEXexcCritical5" xfId="10574"/>
    <cellStyle name="SAPBEXexcCritical6" xfId="10575"/>
    <cellStyle name="SAPBEXexcGood1" xfId="10576"/>
    <cellStyle name="SAPBEXexcGood2" xfId="10577"/>
    <cellStyle name="SAPBEXexcGood3" xfId="10578"/>
    <cellStyle name="SAPBEXfilterDrill" xfId="10579"/>
    <cellStyle name="SAPBEXfilterItem" xfId="10580"/>
    <cellStyle name="SAPBEXfilterText" xfId="10581"/>
    <cellStyle name="SAPBEXformats" xfId="10582"/>
    <cellStyle name="SAPBEXheaderItem" xfId="10583"/>
    <cellStyle name="SAPBEXheaderText" xfId="10584"/>
    <cellStyle name="SAPBEXHLevel0" xfId="10585"/>
    <cellStyle name="SAPBEXHLevel0X" xfId="10586"/>
    <cellStyle name="SAPBEXHLevel1" xfId="10587"/>
    <cellStyle name="SAPBEXHLevel1X" xfId="10588"/>
    <cellStyle name="SAPBEXHLevel2" xfId="10589"/>
    <cellStyle name="SAPBEXHLevel2X" xfId="10590"/>
    <cellStyle name="SAPBEXHLevel3" xfId="10591"/>
    <cellStyle name="SAPBEXHLevel3X" xfId="10592"/>
    <cellStyle name="SAPBEXresData" xfId="10593"/>
    <cellStyle name="SAPBEXresDataEmph" xfId="10594"/>
    <cellStyle name="SAPBEXresItem" xfId="10595"/>
    <cellStyle name="SAPBEXresItemX" xfId="10596"/>
    <cellStyle name="SAPBEXstdData" xfId="10597"/>
    <cellStyle name="SAPBEXstdDataEmph" xfId="10598"/>
    <cellStyle name="SAPBEXstdItem" xfId="10599"/>
    <cellStyle name="SAPBEXstdItemX" xfId="10600"/>
    <cellStyle name="SAPBEXtitle" xfId="10601"/>
    <cellStyle name="SAPBEXundefined" xfId="10602"/>
    <cellStyle name="Schlecht 2" xfId="9496"/>
    <cellStyle name="Sheet Title" xfId="6322"/>
    <cellStyle name="Source" xfId="9497"/>
    <cellStyle name="Source 2" xfId="9498"/>
    <cellStyle name="Source 3" xfId="9499"/>
    <cellStyle name="Source 3 2" xfId="9500"/>
    <cellStyle name="Source 3 3" xfId="9501"/>
    <cellStyle name="Source 4" xfId="9502"/>
    <cellStyle name="Source 5" xfId="9503"/>
    <cellStyle name="Source_1_1" xfId="9176"/>
    <cellStyle name="SPSS" xfId="9504"/>
    <cellStyle name="Standard 2" xfId="9505"/>
    <cellStyle name="Stil 1" xfId="9506"/>
    <cellStyle name="Style 1" xfId="9507"/>
    <cellStyle name="Style 1 2" xfId="9508"/>
    <cellStyle name="Style 1 3" xfId="10388"/>
    <cellStyle name="Style1" xfId="10603"/>
    <cellStyle name="style1415104331817" xfId="7825"/>
    <cellStyle name="style1415104331817 2" xfId="7915"/>
    <cellStyle name="style1415104331817 2 2" xfId="8372"/>
    <cellStyle name="style1415104331817 3" xfId="8008"/>
    <cellStyle name="style1415104331817 3 2" xfId="8464"/>
    <cellStyle name="style1415104331817 4" xfId="8098"/>
    <cellStyle name="style1415104331817 4 2" xfId="8556"/>
    <cellStyle name="style1415104331817 5" xfId="8189"/>
    <cellStyle name="style1415104331817 5 2" xfId="8648"/>
    <cellStyle name="style1415104331817 6" xfId="8281"/>
    <cellStyle name="style1415104331942" xfId="7826"/>
    <cellStyle name="style1415104331942 2" xfId="7916"/>
    <cellStyle name="style1415104331942 2 2" xfId="8373"/>
    <cellStyle name="style1415104331942 3" xfId="8009"/>
    <cellStyle name="style1415104331942 3 2" xfId="8465"/>
    <cellStyle name="style1415104331942 4" xfId="8099"/>
    <cellStyle name="style1415104331942 4 2" xfId="8557"/>
    <cellStyle name="style1415104331942 5" xfId="8190"/>
    <cellStyle name="style1415104331942 5 2" xfId="8649"/>
    <cellStyle name="style1415104331942 6" xfId="8282"/>
    <cellStyle name="style1415104331989" xfId="7827"/>
    <cellStyle name="style1415104331989 2" xfId="7917"/>
    <cellStyle name="style1415104331989 2 2" xfId="8374"/>
    <cellStyle name="style1415104331989 3" xfId="8010"/>
    <cellStyle name="style1415104331989 3 2" xfId="8466"/>
    <cellStyle name="style1415104331989 4" xfId="8100"/>
    <cellStyle name="style1415104331989 4 2" xfId="8558"/>
    <cellStyle name="style1415104331989 5" xfId="8191"/>
    <cellStyle name="style1415104331989 5 2" xfId="8650"/>
    <cellStyle name="style1415104331989 6" xfId="8283"/>
    <cellStyle name="style1415104332036" xfId="7828"/>
    <cellStyle name="style1415104332036 2" xfId="7918"/>
    <cellStyle name="style1415104332036 2 2" xfId="8375"/>
    <cellStyle name="style1415104332036 3" xfId="8011"/>
    <cellStyle name="style1415104332036 3 2" xfId="8467"/>
    <cellStyle name="style1415104332036 4" xfId="8101"/>
    <cellStyle name="style1415104332036 4 2" xfId="8559"/>
    <cellStyle name="style1415104332036 5" xfId="8192"/>
    <cellStyle name="style1415104332036 5 2" xfId="8651"/>
    <cellStyle name="style1415104332036 6" xfId="8284"/>
    <cellStyle name="style1415104332083" xfId="7829"/>
    <cellStyle name="style1415104332083 2" xfId="7919"/>
    <cellStyle name="style1415104332083 2 2" xfId="8376"/>
    <cellStyle name="style1415104332083 3" xfId="8012"/>
    <cellStyle name="style1415104332083 3 2" xfId="8468"/>
    <cellStyle name="style1415104332083 4" xfId="8102"/>
    <cellStyle name="style1415104332083 4 2" xfId="8560"/>
    <cellStyle name="style1415104332083 5" xfId="8193"/>
    <cellStyle name="style1415104332083 5 2" xfId="8652"/>
    <cellStyle name="style1415104332083 6" xfId="8285"/>
    <cellStyle name="style1415104332129" xfId="7830"/>
    <cellStyle name="style1415104332129 2" xfId="7920"/>
    <cellStyle name="style1415104332129 2 2" xfId="8377"/>
    <cellStyle name="style1415104332129 3" xfId="8013"/>
    <cellStyle name="style1415104332129 3 2" xfId="8469"/>
    <cellStyle name="style1415104332129 4" xfId="8103"/>
    <cellStyle name="style1415104332129 4 2" xfId="8561"/>
    <cellStyle name="style1415104332129 5" xfId="8194"/>
    <cellStyle name="style1415104332129 5 2" xfId="8653"/>
    <cellStyle name="style1415104332129 6" xfId="8286"/>
    <cellStyle name="style1415104332207" xfId="7831"/>
    <cellStyle name="style1415104332207 2" xfId="7921"/>
    <cellStyle name="style1415104332207 2 2" xfId="8378"/>
    <cellStyle name="style1415104332207 3" xfId="8014"/>
    <cellStyle name="style1415104332207 3 2" xfId="8470"/>
    <cellStyle name="style1415104332207 4" xfId="8104"/>
    <cellStyle name="style1415104332207 4 2" xfId="8562"/>
    <cellStyle name="style1415104332207 5" xfId="8195"/>
    <cellStyle name="style1415104332207 5 2" xfId="8654"/>
    <cellStyle name="style1415104332207 6" xfId="8287"/>
    <cellStyle name="style1415104332254" xfId="7832"/>
    <cellStyle name="style1415104332254 2" xfId="7922"/>
    <cellStyle name="style1415104332254 2 2" xfId="8379"/>
    <cellStyle name="style1415104332254 3" xfId="8015"/>
    <cellStyle name="style1415104332254 3 2" xfId="8471"/>
    <cellStyle name="style1415104332254 4" xfId="8105"/>
    <cellStyle name="style1415104332254 4 2" xfId="8563"/>
    <cellStyle name="style1415104332254 5" xfId="8196"/>
    <cellStyle name="style1415104332254 5 2" xfId="8655"/>
    <cellStyle name="style1415104332254 6" xfId="8288"/>
    <cellStyle name="style1415104332285" xfId="7833"/>
    <cellStyle name="style1415104332285 2" xfId="7923"/>
    <cellStyle name="style1415104332285 2 2" xfId="8380"/>
    <cellStyle name="style1415104332285 3" xfId="8016"/>
    <cellStyle name="style1415104332285 3 2" xfId="8472"/>
    <cellStyle name="style1415104332285 4" xfId="8106"/>
    <cellStyle name="style1415104332285 4 2" xfId="8564"/>
    <cellStyle name="style1415104332285 5" xfId="8197"/>
    <cellStyle name="style1415104332285 5 2" xfId="8656"/>
    <cellStyle name="style1415104332285 6" xfId="8289"/>
    <cellStyle name="style1415104332332" xfId="7834"/>
    <cellStyle name="style1415104332332 2" xfId="7924"/>
    <cellStyle name="style1415104332332 2 2" xfId="8381"/>
    <cellStyle name="style1415104332332 3" xfId="8017"/>
    <cellStyle name="style1415104332332 3 2" xfId="8473"/>
    <cellStyle name="style1415104332332 4" xfId="8107"/>
    <cellStyle name="style1415104332332 4 2" xfId="8565"/>
    <cellStyle name="style1415104332332 5" xfId="8198"/>
    <cellStyle name="style1415104332332 5 2" xfId="8657"/>
    <cellStyle name="style1415104332332 6" xfId="8290"/>
    <cellStyle name="style1415104332379" xfId="7835"/>
    <cellStyle name="style1415104332379 2" xfId="7925"/>
    <cellStyle name="style1415104332379 2 2" xfId="8382"/>
    <cellStyle name="style1415104332379 3" xfId="8018"/>
    <cellStyle name="style1415104332379 3 2" xfId="8474"/>
    <cellStyle name="style1415104332379 4" xfId="8108"/>
    <cellStyle name="style1415104332379 4 2" xfId="8566"/>
    <cellStyle name="style1415104332379 5" xfId="8199"/>
    <cellStyle name="style1415104332379 5 2" xfId="8658"/>
    <cellStyle name="style1415104332379 6" xfId="8291"/>
    <cellStyle name="style1415104332441" xfId="7836"/>
    <cellStyle name="style1415104332441 2" xfId="7926"/>
    <cellStyle name="style1415104332441 2 2" xfId="8383"/>
    <cellStyle name="style1415104332441 3" xfId="8019"/>
    <cellStyle name="style1415104332441 3 2" xfId="8475"/>
    <cellStyle name="style1415104332441 4" xfId="8109"/>
    <cellStyle name="style1415104332441 4 2" xfId="8567"/>
    <cellStyle name="style1415104332441 5" xfId="8200"/>
    <cellStyle name="style1415104332441 5 2" xfId="8659"/>
    <cellStyle name="style1415104332441 6" xfId="8292"/>
    <cellStyle name="style1415104332488" xfId="7837"/>
    <cellStyle name="style1415104332488 2" xfId="7927"/>
    <cellStyle name="style1415104332488 2 2" xfId="8384"/>
    <cellStyle name="style1415104332488 3" xfId="8020"/>
    <cellStyle name="style1415104332488 3 2" xfId="8476"/>
    <cellStyle name="style1415104332488 4" xfId="8110"/>
    <cellStyle name="style1415104332488 4 2" xfId="8568"/>
    <cellStyle name="style1415104332488 5" xfId="8201"/>
    <cellStyle name="style1415104332488 5 2" xfId="8660"/>
    <cellStyle name="style1415104332488 6" xfId="8293"/>
    <cellStyle name="style1415104332551" xfId="7838"/>
    <cellStyle name="style1415104332551 2" xfId="7928"/>
    <cellStyle name="style1415104332551 2 2" xfId="8385"/>
    <cellStyle name="style1415104332551 3" xfId="8021"/>
    <cellStyle name="style1415104332551 3 2" xfId="8477"/>
    <cellStyle name="style1415104332551 4" xfId="8111"/>
    <cellStyle name="style1415104332551 4 2" xfId="8569"/>
    <cellStyle name="style1415104332551 5" xfId="8202"/>
    <cellStyle name="style1415104332551 5 2" xfId="8661"/>
    <cellStyle name="style1415104332551 6" xfId="8294"/>
    <cellStyle name="style1415104332629" xfId="7839"/>
    <cellStyle name="style1415104332629 2" xfId="7929"/>
    <cellStyle name="style1415104332629 2 2" xfId="8386"/>
    <cellStyle name="style1415104332629 3" xfId="8022"/>
    <cellStyle name="style1415104332629 3 2" xfId="8478"/>
    <cellStyle name="style1415104332629 4" xfId="8112"/>
    <cellStyle name="style1415104332629 4 2" xfId="8570"/>
    <cellStyle name="style1415104332629 5" xfId="8203"/>
    <cellStyle name="style1415104332629 5 2" xfId="8662"/>
    <cellStyle name="style1415104332629 6" xfId="8295"/>
    <cellStyle name="style1415104332675" xfId="7840"/>
    <cellStyle name="style1415104332675 2" xfId="7930"/>
    <cellStyle name="style1415104332675 2 2" xfId="8387"/>
    <cellStyle name="style1415104332675 3" xfId="8023"/>
    <cellStyle name="style1415104332675 3 2" xfId="8479"/>
    <cellStyle name="style1415104332675 4" xfId="8113"/>
    <cellStyle name="style1415104332675 4 2" xfId="8571"/>
    <cellStyle name="style1415104332675 5" xfId="8204"/>
    <cellStyle name="style1415104332675 5 2" xfId="8663"/>
    <cellStyle name="style1415104332675 6" xfId="8296"/>
    <cellStyle name="style1415104332722" xfId="7841"/>
    <cellStyle name="style1415104332722 2" xfId="7931"/>
    <cellStyle name="style1415104332722 2 2" xfId="8388"/>
    <cellStyle name="style1415104332722 3" xfId="8024"/>
    <cellStyle name="style1415104332722 3 2" xfId="8480"/>
    <cellStyle name="style1415104332722 4" xfId="8114"/>
    <cellStyle name="style1415104332722 4 2" xfId="8572"/>
    <cellStyle name="style1415104332722 5" xfId="8205"/>
    <cellStyle name="style1415104332722 5 2" xfId="8664"/>
    <cellStyle name="style1415104332722 6" xfId="8297"/>
    <cellStyle name="style1415104332785" xfId="7842"/>
    <cellStyle name="style1415104332785 2" xfId="7932"/>
    <cellStyle name="style1415104332785 2 2" xfId="8389"/>
    <cellStyle name="style1415104332785 3" xfId="8025"/>
    <cellStyle name="style1415104332785 3 2" xfId="8481"/>
    <cellStyle name="style1415104332785 4" xfId="8115"/>
    <cellStyle name="style1415104332785 4 2" xfId="8573"/>
    <cellStyle name="style1415104332785 5" xfId="8206"/>
    <cellStyle name="style1415104332785 5 2" xfId="8665"/>
    <cellStyle name="style1415104332785 6" xfId="8298"/>
    <cellStyle name="style1415104332831" xfId="7843"/>
    <cellStyle name="style1415104332831 2" xfId="7933"/>
    <cellStyle name="style1415104332831 2 2" xfId="8390"/>
    <cellStyle name="style1415104332831 3" xfId="8026"/>
    <cellStyle name="style1415104332831 3 2" xfId="8482"/>
    <cellStyle name="style1415104332831 4" xfId="8116"/>
    <cellStyle name="style1415104332831 4 2" xfId="8574"/>
    <cellStyle name="style1415104332831 5" xfId="8207"/>
    <cellStyle name="style1415104332831 5 2" xfId="8666"/>
    <cellStyle name="style1415104332831 6" xfId="8299"/>
    <cellStyle name="style1415104332909" xfId="7844"/>
    <cellStyle name="style1415104332909 2" xfId="7934"/>
    <cellStyle name="style1415104332909 2 2" xfId="8391"/>
    <cellStyle name="style1415104332909 3" xfId="8027"/>
    <cellStyle name="style1415104332909 3 2" xfId="8483"/>
    <cellStyle name="style1415104332909 4" xfId="8117"/>
    <cellStyle name="style1415104332909 4 2" xfId="8575"/>
    <cellStyle name="style1415104332909 5" xfId="8208"/>
    <cellStyle name="style1415104332909 5 2" xfId="8667"/>
    <cellStyle name="style1415104332909 6" xfId="8300"/>
    <cellStyle name="style1415104332941" xfId="7845"/>
    <cellStyle name="style1415104332941 2" xfId="7935"/>
    <cellStyle name="style1415104332941 2 2" xfId="8392"/>
    <cellStyle name="style1415104332941 3" xfId="8028"/>
    <cellStyle name="style1415104332941 3 2" xfId="8484"/>
    <cellStyle name="style1415104332941 4" xfId="8118"/>
    <cellStyle name="style1415104332941 4 2" xfId="8576"/>
    <cellStyle name="style1415104332941 5" xfId="8209"/>
    <cellStyle name="style1415104332941 5 2" xfId="8668"/>
    <cellStyle name="style1415104332941 6" xfId="8301"/>
    <cellStyle name="style1415104333533" xfId="7846"/>
    <cellStyle name="style1415104333533 2" xfId="7936"/>
    <cellStyle name="style1415104333533 2 2" xfId="8393"/>
    <cellStyle name="style1415104333533 3" xfId="8029"/>
    <cellStyle name="style1415104333533 3 2" xfId="8485"/>
    <cellStyle name="style1415104333533 4" xfId="8119"/>
    <cellStyle name="style1415104333533 4 2" xfId="8577"/>
    <cellStyle name="style1415104333533 5" xfId="8210"/>
    <cellStyle name="style1415104333533 5 2" xfId="8669"/>
    <cellStyle name="style1415104333533 6" xfId="8302"/>
    <cellStyle name="style1415104333580" xfId="7847"/>
    <cellStyle name="style1415104333580 2" xfId="7937"/>
    <cellStyle name="style1415104333580 2 2" xfId="8394"/>
    <cellStyle name="style1415104333580 3" xfId="8030"/>
    <cellStyle name="style1415104333580 3 2" xfId="8486"/>
    <cellStyle name="style1415104333580 4" xfId="8120"/>
    <cellStyle name="style1415104333580 4 2" xfId="8578"/>
    <cellStyle name="style1415104333580 5" xfId="8211"/>
    <cellStyle name="style1415104333580 5 2" xfId="8670"/>
    <cellStyle name="style1415104333580 6" xfId="8303"/>
    <cellStyle name="style1415104333611" xfId="7848"/>
    <cellStyle name="style1415104333611 2" xfId="7938"/>
    <cellStyle name="style1415104333611 2 2" xfId="8395"/>
    <cellStyle name="style1415104333611 3" xfId="8031"/>
    <cellStyle name="style1415104333611 3 2" xfId="8487"/>
    <cellStyle name="style1415104333611 4" xfId="8121"/>
    <cellStyle name="style1415104333611 4 2" xfId="8579"/>
    <cellStyle name="style1415104333611 5" xfId="8212"/>
    <cellStyle name="style1415104333611 5 2" xfId="8671"/>
    <cellStyle name="style1415104333611 6" xfId="8304"/>
    <cellStyle name="style1415104333674" xfId="7849"/>
    <cellStyle name="style1415104333674 2" xfId="7939"/>
    <cellStyle name="style1415104333674 2 2" xfId="8396"/>
    <cellStyle name="style1415104333674 3" xfId="8032"/>
    <cellStyle name="style1415104333674 3 2" xfId="8488"/>
    <cellStyle name="style1415104333674 4" xfId="8122"/>
    <cellStyle name="style1415104333674 4 2" xfId="8580"/>
    <cellStyle name="style1415104333674 5" xfId="8213"/>
    <cellStyle name="style1415104333674 5 2" xfId="8672"/>
    <cellStyle name="style1415104333674 6" xfId="8305"/>
    <cellStyle name="style1415104333767" xfId="7850"/>
    <cellStyle name="style1415104333767 2" xfId="7940"/>
    <cellStyle name="style1415104333767 2 2" xfId="8397"/>
    <cellStyle name="style1415104333767 3" xfId="8033"/>
    <cellStyle name="style1415104333767 3 2" xfId="8489"/>
    <cellStyle name="style1415104333767 4" xfId="8123"/>
    <cellStyle name="style1415104333767 4 2" xfId="8581"/>
    <cellStyle name="style1415104333767 5" xfId="8214"/>
    <cellStyle name="style1415104333767 5 2" xfId="8673"/>
    <cellStyle name="style1415104333767 6" xfId="8306"/>
    <cellStyle name="style1415104333799" xfId="7851"/>
    <cellStyle name="style1415104333799 2" xfId="7941"/>
    <cellStyle name="style1415104333799 2 2" xfId="8398"/>
    <cellStyle name="style1415104333799 3" xfId="8034"/>
    <cellStyle name="style1415104333799 3 2" xfId="8490"/>
    <cellStyle name="style1415104333799 4" xfId="8124"/>
    <cellStyle name="style1415104333799 4 2" xfId="8582"/>
    <cellStyle name="style1415104333799 5" xfId="8215"/>
    <cellStyle name="style1415104333799 5 2" xfId="8674"/>
    <cellStyle name="style1415104333799 6" xfId="8307"/>
    <cellStyle name="style1415104333877" xfId="7852"/>
    <cellStyle name="style1415104333877 2" xfId="7942"/>
    <cellStyle name="style1415104333877 2 2" xfId="8399"/>
    <cellStyle name="style1415104333877 3" xfId="8035"/>
    <cellStyle name="style1415104333877 3 2" xfId="8491"/>
    <cellStyle name="style1415104333877 4" xfId="8125"/>
    <cellStyle name="style1415104333877 4 2" xfId="8583"/>
    <cellStyle name="style1415104333877 5" xfId="8216"/>
    <cellStyle name="style1415104333877 5 2" xfId="8675"/>
    <cellStyle name="style1415104333877 6" xfId="8308"/>
    <cellStyle name="style1415104333908" xfId="7853"/>
    <cellStyle name="style1415104333908 2" xfId="7943"/>
    <cellStyle name="style1415104333908 2 2" xfId="8400"/>
    <cellStyle name="style1415104333908 3" xfId="8036"/>
    <cellStyle name="style1415104333908 3 2" xfId="8492"/>
    <cellStyle name="style1415104333908 4" xfId="8126"/>
    <cellStyle name="style1415104333908 4 2" xfId="8584"/>
    <cellStyle name="style1415104333908 5" xfId="8217"/>
    <cellStyle name="style1415104333908 5 2" xfId="8676"/>
    <cellStyle name="style1415104333908 6" xfId="8309"/>
    <cellStyle name="style1415104333955" xfId="7854"/>
    <cellStyle name="style1415104333955 2" xfId="7944"/>
    <cellStyle name="style1415104333955 2 2" xfId="8401"/>
    <cellStyle name="style1415104333955 3" xfId="8037"/>
    <cellStyle name="style1415104333955 3 2" xfId="8493"/>
    <cellStyle name="style1415104333955 4" xfId="8127"/>
    <cellStyle name="style1415104333955 4 2" xfId="8585"/>
    <cellStyle name="style1415104333955 5" xfId="8218"/>
    <cellStyle name="style1415104333955 5 2" xfId="8677"/>
    <cellStyle name="style1415104333955 6" xfId="8310"/>
    <cellStyle name="style1415104334017" xfId="7855"/>
    <cellStyle name="style1415104334017 2" xfId="7945"/>
    <cellStyle name="style1415104334017 2 2" xfId="8402"/>
    <cellStyle name="style1415104334017 3" xfId="8038"/>
    <cellStyle name="style1415104334017 3 2" xfId="8494"/>
    <cellStyle name="style1415104334017 4" xfId="8128"/>
    <cellStyle name="style1415104334017 4 2" xfId="8586"/>
    <cellStyle name="style1415104334017 5" xfId="8219"/>
    <cellStyle name="style1415104334017 5 2" xfId="8678"/>
    <cellStyle name="style1415104334017 6" xfId="8311"/>
    <cellStyle name="style1415104334064" xfId="7856"/>
    <cellStyle name="style1415104334064 2" xfId="7946"/>
    <cellStyle name="style1415104334064 2 2" xfId="8403"/>
    <cellStyle name="style1415104334064 3" xfId="8039"/>
    <cellStyle name="style1415104334064 3 2" xfId="8495"/>
    <cellStyle name="style1415104334064 4" xfId="8129"/>
    <cellStyle name="style1415104334064 4 2" xfId="8587"/>
    <cellStyle name="style1415104334064 5" xfId="8220"/>
    <cellStyle name="style1415104334064 5 2" xfId="8679"/>
    <cellStyle name="style1415104334064 6" xfId="8312"/>
    <cellStyle name="style1415104334111" xfId="7857"/>
    <cellStyle name="style1415104334111 2" xfId="7947"/>
    <cellStyle name="style1415104334111 2 2" xfId="8404"/>
    <cellStyle name="style1415104334111 3" xfId="8040"/>
    <cellStyle name="style1415104334111 3 2" xfId="8496"/>
    <cellStyle name="style1415104334111 4" xfId="8130"/>
    <cellStyle name="style1415104334111 4 2" xfId="8588"/>
    <cellStyle name="style1415104334111 5" xfId="8221"/>
    <cellStyle name="style1415104334111 5 2" xfId="8680"/>
    <cellStyle name="style1415104334111 6" xfId="8313"/>
    <cellStyle name="style1415104334157" xfId="7858"/>
    <cellStyle name="style1415104334157 2" xfId="7948"/>
    <cellStyle name="style1415104334157 2 2" xfId="8405"/>
    <cellStyle name="style1415104334157 3" xfId="8041"/>
    <cellStyle name="style1415104334157 3 2" xfId="8497"/>
    <cellStyle name="style1415104334157 4" xfId="8131"/>
    <cellStyle name="style1415104334157 4 2" xfId="8589"/>
    <cellStyle name="style1415104334157 5" xfId="8222"/>
    <cellStyle name="style1415104334157 5 2" xfId="8681"/>
    <cellStyle name="style1415104334157 6" xfId="8314"/>
    <cellStyle name="style1415104334204" xfId="7859"/>
    <cellStyle name="style1415104334204 2" xfId="7949"/>
    <cellStyle name="style1415104334204 2 2" xfId="8406"/>
    <cellStyle name="style1415104334204 3" xfId="8042"/>
    <cellStyle name="style1415104334204 3 2" xfId="8498"/>
    <cellStyle name="style1415104334204 4" xfId="8132"/>
    <cellStyle name="style1415104334204 4 2" xfId="8590"/>
    <cellStyle name="style1415104334204 5" xfId="8223"/>
    <cellStyle name="style1415104334204 5 2" xfId="8682"/>
    <cellStyle name="style1415104334204 6" xfId="8315"/>
    <cellStyle name="style1415104334251" xfId="7860"/>
    <cellStyle name="style1415104334251 2" xfId="7950"/>
    <cellStyle name="style1415104334251 2 2" xfId="8407"/>
    <cellStyle name="style1415104334251 3" xfId="8043"/>
    <cellStyle name="style1415104334251 3 2" xfId="8499"/>
    <cellStyle name="style1415104334251 4" xfId="8133"/>
    <cellStyle name="style1415104334251 4 2" xfId="8591"/>
    <cellStyle name="style1415104334251 5" xfId="8224"/>
    <cellStyle name="style1415104334251 5 2" xfId="8683"/>
    <cellStyle name="style1415104334251 6" xfId="8316"/>
    <cellStyle name="style1415104334298" xfId="7861"/>
    <cellStyle name="style1415104334298 2" xfId="7951"/>
    <cellStyle name="style1415104334298 2 2" xfId="8408"/>
    <cellStyle name="style1415104334298 3" xfId="8044"/>
    <cellStyle name="style1415104334298 3 2" xfId="8500"/>
    <cellStyle name="style1415104334298 4" xfId="8134"/>
    <cellStyle name="style1415104334298 4 2" xfId="8592"/>
    <cellStyle name="style1415104334298 5" xfId="8225"/>
    <cellStyle name="style1415104334298 5 2" xfId="8684"/>
    <cellStyle name="style1415104334298 6" xfId="8317"/>
    <cellStyle name="style1415104334329" xfId="7862"/>
    <cellStyle name="style1415104334329 2" xfId="7952"/>
    <cellStyle name="style1415104334329 2 2" xfId="8409"/>
    <cellStyle name="style1415104334329 3" xfId="8045"/>
    <cellStyle name="style1415104334329 3 2" xfId="8501"/>
    <cellStyle name="style1415104334329 4" xfId="8135"/>
    <cellStyle name="style1415104334329 4 2" xfId="8593"/>
    <cellStyle name="style1415104334329 5" xfId="8226"/>
    <cellStyle name="style1415104334329 5 2" xfId="8685"/>
    <cellStyle name="style1415104334329 6" xfId="8318"/>
    <cellStyle name="style1415104334563" xfId="7863"/>
    <cellStyle name="style1415104334563 2" xfId="7953"/>
    <cellStyle name="style1415104334563 2 2" xfId="8410"/>
    <cellStyle name="style1415104334563 3" xfId="8046"/>
    <cellStyle name="style1415104334563 3 2" xfId="8502"/>
    <cellStyle name="style1415104334563 4" xfId="8136"/>
    <cellStyle name="style1415104334563 4 2" xfId="8594"/>
    <cellStyle name="style1415104334563 5" xfId="8227"/>
    <cellStyle name="style1415104334563 5 2" xfId="8686"/>
    <cellStyle name="style1415104334563 6" xfId="8319"/>
    <cellStyle name="style1415104334610" xfId="7864"/>
    <cellStyle name="style1415104334610 2" xfId="7954"/>
    <cellStyle name="style1415104334610 2 2" xfId="8411"/>
    <cellStyle name="style1415104334610 3" xfId="8047"/>
    <cellStyle name="style1415104334610 3 2" xfId="8503"/>
    <cellStyle name="style1415104334610 4" xfId="8137"/>
    <cellStyle name="style1415104334610 4 2" xfId="8595"/>
    <cellStyle name="style1415104334610 5" xfId="8228"/>
    <cellStyle name="style1415104334610 5 2" xfId="8687"/>
    <cellStyle name="style1415104334610 6" xfId="8320"/>
    <cellStyle name="style1415104334672" xfId="7865"/>
    <cellStyle name="style1415104334672 2" xfId="7955"/>
    <cellStyle name="style1415104334672 2 2" xfId="8412"/>
    <cellStyle name="style1415104334672 3" xfId="8048"/>
    <cellStyle name="style1415104334672 3 2" xfId="8504"/>
    <cellStyle name="style1415104334672 4" xfId="8138"/>
    <cellStyle name="style1415104334672 4 2" xfId="8596"/>
    <cellStyle name="style1415104334672 5" xfId="8229"/>
    <cellStyle name="style1415104334672 5 2" xfId="8688"/>
    <cellStyle name="style1415104334672 6" xfId="8321"/>
    <cellStyle name="style1415104334704" xfId="7866"/>
    <cellStyle name="style1415104334704 2" xfId="7956"/>
    <cellStyle name="style1415104334704 2 2" xfId="8413"/>
    <cellStyle name="style1415104334704 3" xfId="8049"/>
    <cellStyle name="style1415104334704 3 2" xfId="8505"/>
    <cellStyle name="style1415104334704 4" xfId="8139"/>
    <cellStyle name="style1415104334704 4 2" xfId="8597"/>
    <cellStyle name="style1415104334704 5" xfId="8230"/>
    <cellStyle name="style1415104334704 5 2" xfId="8689"/>
    <cellStyle name="style1415104334704 6" xfId="8322"/>
    <cellStyle name="style1415104334735" xfId="7867"/>
    <cellStyle name="style1415104334735 2" xfId="7957"/>
    <cellStyle name="style1415104334735 2 2" xfId="8414"/>
    <cellStyle name="style1415104334735 3" xfId="8050"/>
    <cellStyle name="style1415104334735 3 2" xfId="8506"/>
    <cellStyle name="style1415104334735 4" xfId="8140"/>
    <cellStyle name="style1415104334735 4 2" xfId="8598"/>
    <cellStyle name="style1415104334735 5" xfId="8231"/>
    <cellStyle name="style1415104334735 5 2" xfId="8690"/>
    <cellStyle name="style1415104334735 6" xfId="8323"/>
    <cellStyle name="style1415290116355" xfId="7868"/>
    <cellStyle name="style1415290116355 2" xfId="7958"/>
    <cellStyle name="style1415290116355 2 2" xfId="8415"/>
    <cellStyle name="style1415290116355 3" xfId="8051"/>
    <cellStyle name="style1415290116355 3 2" xfId="8507"/>
    <cellStyle name="style1415290116355 4" xfId="8141"/>
    <cellStyle name="style1415290116355 4 2" xfId="8599"/>
    <cellStyle name="style1415290116355 5" xfId="8232"/>
    <cellStyle name="style1415290116355 5 2" xfId="8691"/>
    <cellStyle name="style1415290116355 6" xfId="8324"/>
    <cellStyle name="style1415290116433" xfId="7869"/>
    <cellStyle name="style1415290116433 2" xfId="7959"/>
    <cellStyle name="style1415290116433 2 2" xfId="8416"/>
    <cellStyle name="style1415290116433 3" xfId="8052"/>
    <cellStyle name="style1415290116433 3 2" xfId="8508"/>
    <cellStyle name="style1415290116433 4" xfId="8142"/>
    <cellStyle name="style1415290116433 4 2" xfId="8600"/>
    <cellStyle name="style1415290116433 5" xfId="8233"/>
    <cellStyle name="style1415290116433 5 2" xfId="8692"/>
    <cellStyle name="style1415290116433 6" xfId="8325"/>
    <cellStyle name="style1415290116526" xfId="7870"/>
    <cellStyle name="style1415290116526 2" xfId="7960"/>
    <cellStyle name="style1415290116526 2 2" xfId="8417"/>
    <cellStyle name="style1415290116526 3" xfId="8053"/>
    <cellStyle name="style1415290116526 3 2" xfId="8509"/>
    <cellStyle name="style1415290116526 4" xfId="8143"/>
    <cellStyle name="style1415290116526 4 2" xfId="8601"/>
    <cellStyle name="style1415290116526 5" xfId="8234"/>
    <cellStyle name="style1415290116526 5 2" xfId="8693"/>
    <cellStyle name="style1415290116526 6" xfId="8326"/>
    <cellStyle name="style1415290116589" xfId="7871"/>
    <cellStyle name="style1415290116589 2" xfId="7961"/>
    <cellStyle name="style1415290116589 2 2" xfId="8418"/>
    <cellStyle name="style1415290116589 3" xfId="8054"/>
    <cellStyle name="style1415290116589 3 2" xfId="8510"/>
    <cellStyle name="style1415290116589 4" xfId="8144"/>
    <cellStyle name="style1415290116589 4 2" xfId="8602"/>
    <cellStyle name="style1415290116589 5" xfId="8235"/>
    <cellStyle name="style1415290116589 5 2" xfId="8694"/>
    <cellStyle name="style1415290116589 6" xfId="8327"/>
    <cellStyle name="style1415290116636" xfId="7872"/>
    <cellStyle name="style1415290116636 2" xfId="7962"/>
    <cellStyle name="style1415290116636 2 2" xfId="8419"/>
    <cellStyle name="style1415290116636 3" xfId="8055"/>
    <cellStyle name="style1415290116636 3 2" xfId="8511"/>
    <cellStyle name="style1415290116636 4" xfId="8145"/>
    <cellStyle name="style1415290116636 4 2" xfId="8603"/>
    <cellStyle name="style1415290116636 5" xfId="8236"/>
    <cellStyle name="style1415290116636 5 2" xfId="8695"/>
    <cellStyle name="style1415290116636 6" xfId="8328"/>
    <cellStyle name="style1415290116682" xfId="7873"/>
    <cellStyle name="style1415290116682 2" xfId="7963"/>
    <cellStyle name="style1415290116682 2 2" xfId="8420"/>
    <cellStyle name="style1415290116682 3" xfId="8056"/>
    <cellStyle name="style1415290116682 3 2" xfId="8512"/>
    <cellStyle name="style1415290116682 4" xfId="8146"/>
    <cellStyle name="style1415290116682 4 2" xfId="8604"/>
    <cellStyle name="style1415290116682 5" xfId="8237"/>
    <cellStyle name="style1415290116682 5 2" xfId="8696"/>
    <cellStyle name="style1415290116682 6" xfId="8329"/>
    <cellStyle name="style1415290116760" xfId="7874"/>
    <cellStyle name="style1415290116760 2" xfId="7964"/>
    <cellStyle name="style1415290116760 2 2" xfId="8421"/>
    <cellStyle name="style1415290116760 3" xfId="8057"/>
    <cellStyle name="style1415290116760 3 2" xfId="8513"/>
    <cellStyle name="style1415290116760 4" xfId="8147"/>
    <cellStyle name="style1415290116760 4 2" xfId="8605"/>
    <cellStyle name="style1415290116760 5" xfId="8238"/>
    <cellStyle name="style1415290116760 5 2" xfId="8697"/>
    <cellStyle name="style1415290116760 6" xfId="8330"/>
    <cellStyle name="style1415290116792" xfId="7875"/>
    <cellStyle name="style1415290116792 2" xfId="7965"/>
    <cellStyle name="style1415290116792 2 2" xfId="8422"/>
    <cellStyle name="style1415290116792 3" xfId="8058"/>
    <cellStyle name="style1415290116792 3 2" xfId="8514"/>
    <cellStyle name="style1415290116792 4" xfId="8148"/>
    <cellStyle name="style1415290116792 4 2" xfId="8606"/>
    <cellStyle name="style1415290116792 5" xfId="8239"/>
    <cellStyle name="style1415290116792 5 2" xfId="8698"/>
    <cellStyle name="style1415290116792 6" xfId="8331"/>
    <cellStyle name="style1415290116854" xfId="7876"/>
    <cellStyle name="style1415290116854 2" xfId="7966"/>
    <cellStyle name="style1415290116854 2 2" xfId="8423"/>
    <cellStyle name="style1415290116854 3" xfId="8059"/>
    <cellStyle name="style1415290116854 3 2" xfId="8515"/>
    <cellStyle name="style1415290116854 4" xfId="8149"/>
    <cellStyle name="style1415290116854 4 2" xfId="8607"/>
    <cellStyle name="style1415290116854 5" xfId="8240"/>
    <cellStyle name="style1415290116854 5 2" xfId="8699"/>
    <cellStyle name="style1415290116854 6" xfId="8332"/>
    <cellStyle name="style1415290117010" xfId="7877"/>
    <cellStyle name="style1415290117010 2" xfId="7967"/>
    <cellStyle name="style1415290117010 2 2" xfId="8424"/>
    <cellStyle name="style1415290117010 3" xfId="8060"/>
    <cellStyle name="style1415290117010 3 2" xfId="8516"/>
    <cellStyle name="style1415290117010 4" xfId="8150"/>
    <cellStyle name="style1415290117010 4 2" xfId="8608"/>
    <cellStyle name="style1415290117010 5" xfId="8241"/>
    <cellStyle name="style1415290117010 5 2" xfId="8700"/>
    <cellStyle name="style1415290117010 6" xfId="8333"/>
    <cellStyle name="style1415290117057" xfId="7878"/>
    <cellStyle name="style1415290117057 2" xfId="7968"/>
    <cellStyle name="style1415290117057 2 2" xfId="8425"/>
    <cellStyle name="style1415290117057 3" xfId="8061"/>
    <cellStyle name="style1415290117057 3 2" xfId="8517"/>
    <cellStyle name="style1415290117057 4" xfId="8151"/>
    <cellStyle name="style1415290117057 4 2" xfId="8609"/>
    <cellStyle name="style1415290117057 5" xfId="8242"/>
    <cellStyle name="style1415290117057 5 2" xfId="8701"/>
    <cellStyle name="style1415290117057 6" xfId="8334"/>
    <cellStyle name="style1415290117119" xfId="7879"/>
    <cellStyle name="style1415290117119 2" xfId="7969"/>
    <cellStyle name="style1415290117119 2 2" xfId="8426"/>
    <cellStyle name="style1415290117119 3" xfId="8062"/>
    <cellStyle name="style1415290117119 3 2" xfId="8518"/>
    <cellStyle name="style1415290117119 4" xfId="8152"/>
    <cellStyle name="style1415290117119 4 2" xfId="8610"/>
    <cellStyle name="style1415290117119 5" xfId="8243"/>
    <cellStyle name="style1415290117119 5 2" xfId="8702"/>
    <cellStyle name="style1415290117119 6" xfId="8335"/>
    <cellStyle name="style1415290117182" xfId="7880"/>
    <cellStyle name="style1415290117182 2" xfId="7970"/>
    <cellStyle name="style1415290117182 2 2" xfId="8427"/>
    <cellStyle name="style1415290117182 3" xfId="8063"/>
    <cellStyle name="style1415290117182 3 2" xfId="8519"/>
    <cellStyle name="style1415290117182 4" xfId="8153"/>
    <cellStyle name="style1415290117182 4 2" xfId="8611"/>
    <cellStyle name="style1415290117182 5" xfId="8244"/>
    <cellStyle name="style1415290117182 5 2" xfId="8703"/>
    <cellStyle name="style1415290117182 6" xfId="8336"/>
    <cellStyle name="style1415290117260" xfId="7881"/>
    <cellStyle name="style1415290117260 2" xfId="7971"/>
    <cellStyle name="style1415290117260 2 2" xfId="8428"/>
    <cellStyle name="style1415290117260 3" xfId="8064"/>
    <cellStyle name="style1415290117260 3 2" xfId="8520"/>
    <cellStyle name="style1415290117260 4" xfId="8154"/>
    <cellStyle name="style1415290117260 4 2" xfId="8612"/>
    <cellStyle name="style1415290117260 5" xfId="8245"/>
    <cellStyle name="style1415290117260 5 2" xfId="8704"/>
    <cellStyle name="style1415290117260 6" xfId="8337"/>
    <cellStyle name="style1415290117322" xfId="7882"/>
    <cellStyle name="style1415290117322 2" xfId="7972"/>
    <cellStyle name="style1415290117322 2 2" xfId="8429"/>
    <cellStyle name="style1415290117322 3" xfId="8065"/>
    <cellStyle name="style1415290117322 3 2" xfId="8521"/>
    <cellStyle name="style1415290117322 4" xfId="8155"/>
    <cellStyle name="style1415290117322 4 2" xfId="8613"/>
    <cellStyle name="style1415290117322 5" xfId="8246"/>
    <cellStyle name="style1415290117322 5 2" xfId="8705"/>
    <cellStyle name="style1415290117322 6" xfId="8338"/>
    <cellStyle name="style1415290117369" xfId="7883"/>
    <cellStyle name="style1415290117369 2" xfId="7973"/>
    <cellStyle name="style1415290117369 2 2" xfId="8430"/>
    <cellStyle name="style1415290117369 3" xfId="8066"/>
    <cellStyle name="style1415290117369 3 2" xfId="8522"/>
    <cellStyle name="style1415290117369 4" xfId="8156"/>
    <cellStyle name="style1415290117369 4 2" xfId="8614"/>
    <cellStyle name="style1415290117369 5" xfId="8247"/>
    <cellStyle name="style1415290117369 5 2" xfId="8706"/>
    <cellStyle name="style1415290117369 6" xfId="8339"/>
    <cellStyle name="style1415290117416" xfId="7884"/>
    <cellStyle name="style1415290117416 2" xfId="7974"/>
    <cellStyle name="style1415290117416 2 2" xfId="8431"/>
    <cellStyle name="style1415290117416 3" xfId="8067"/>
    <cellStyle name="style1415290117416 3 2" xfId="8523"/>
    <cellStyle name="style1415290117416 4" xfId="8157"/>
    <cellStyle name="style1415290117416 4 2" xfId="8615"/>
    <cellStyle name="style1415290117416 5" xfId="8248"/>
    <cellStyle name="style1415290117416 5 2" xfId="8707"/>
    <cellStyle name="style1415290117416 6" xfId="8340"/>
    <cellStyle name="style1415290117494" xfId="7885"/>
    <cellStyle name="style1415290117494 2" xfId="7975"/>
    <cellStyle name="style1415290117494 2 2" xfId="8432"/>
    <cellStyle name="style1415290117494 3" xfId="8068"/>
    <cellStyle name="style1415290117494 3 2" xfId="8524"/>
    <cellStyle name="style1415290117494 4" xfId="8158"/>
    <cellStyle name="style1415290117494 4 2" xfId="8616"/>
    <cellStyle name="style1415290117494 5" xfId="8249"/>
    <cellStyle name="style1415290117494 5 2" xfId="8708"/>
    <cellStyle name="style1415290117494 6" xfId="8341"/>
    <cellStyle name="style1415290117572" xfId="7886"/>
    <cellStyle name="style1415290117572 2" xfId="7976"/>
    <cellStyle name="style1415290117572 2 2" xfId="8433"/>
    <cellStyle name="style1415290117572 3" xfId="8069"/>
    <cellStyle name="style1415290117572 3 2" xfId="8525"/>
    <cellStyle name="style1415290117572 4" xfId="8159"/>
    <cellStyle name="style1415290117572 4 2" xfId="8617"/>
    <cellStyle name="style1415290117572 5" xfId="8250"/>
    <cellStyle name="style1415290117572 5 2" xfId="8709"/>
    <cellStyle name="style1415290117572 6" xfId="8342"/>
    <cellStyle name="style1415290117634" xfId="7887"/>
    <cellStyle name="style1415290117634 2" xfId="7977"/>
    <cellStyle name="style1415290117634 2 2" xfId="8434"/>
    <cellStyle name="style1415290117634 3" xfId="8070"/>
    <cellStyle name="style1415290117634 3 2" xfId="8526"/>
    <cellStyle name="style1415290117634 4" xfId="8160"/>
    <cellStyle name="style1415290117634 4 2" xfId="8618"/>
    <cellStyle name="style1415290117634 5" xfId="8251"/>
    <cellStyle name="style1415290117634 5 2" xfId="8710"/>
    <cellStyle name="style1415290117634 6" xfId="8343"/>
    <cellStyle name="style1415290117743" xfId="7888"/>
    <cellStyle name="style1415290117743 2" xfId="7978"/>
    <cellStyle name="style1415290117743 2 2" xfId="8435"/>
    <cellStyle name="style1415290117743 3" xfId="8071"/>
    <cellStyle name="style1415290117743 3 2" xfId="8527"/>
    <cellStyle name="style1415290117743 4" xfId="8161"/>
    <cellStyle name="style1415290117743 4 2" xfId="8619"/>
    <cellStyle name="style1415290117743 5" xfId="8252"/>
    <cellStyle name="style1415290117743 5 2" xfId="8711"/>
    <cellStyle name="style1415290117743 6" xfId="8344"/>
    <cellStyle name="style1415290117790" xfId="7889"/>
    <cellStyle name="style1415290117790 2" xfId="7979"/>
    <cellStyle name="style1415290117790 2 2" xfId="8436"/>
    <cellStyle name="style1415290117790 3" xfId="8072"/>
    <cellStyle name="style1415290117790 3 2" xfId="8528"/>
    <cellStyle name="style1415290117790 4" xfId="8162"/>
    <cellStyle name="style1415290117790 4 2" xfId="8620"/>
    <cellStyle name="style1415290117790 5" xfId="8253"/>
    <cellStyle name="style1415290117790 5 2" xfId="8712"/>
    <cellStyle name="style1415290117790 6" xfId="8345"/>
    <cellStyle name="style1415290117837" xfId="7890"/>
    <cellStyle name="style1415290117837 2" xfId="7980"/>
    <cellStyle name="style1415290117837 2 2" xfId="8437"/>
    <cellStyle name="style1415290117837 3" xfId="8073"/>
    <cellStyle name="style1415290117837 3 2" xfId="8529"/>
    <cellStyle name="style1415290117837 4" xfId="8163"/>
    <cellStyle name="style1415290117837 4 2" xfId="8621"/>
    <cellStyle name="style1415290117837 5" xfId="8254"/>
    <cellStyle name="style1415290117837 5 2" xfId="8713"/>
    <cellStyle name="style1415290117837 6" xfId="8346"/>
    <cellStyle name="style1415290117884" xfId="7891"/>
    <cellStyle name="style1415290117884 2" xfId="7981"/>
    <cellStyle name="style1415290117884 2 2" xfId="8438"/>
    <cellStyle name="style1415290117884 3" xfId="8074"/>
    <cellStyle name="style1415290117884 3 2" xfId="8530"/>
    <cellStyle name="style1415290117884 4" xfId="8164"/>
    <cellStyle name="style1415290117884 4 2" xfId="8622"/>
    <cellStyle name="style1415290117884 5" xfId="8255"/>
    <cellStyle name="style1415290117884 5 2" xfId="8714"/>
    <cellStyle name="style1415290117884 6" xfId="8347"/>
    <cellStyle name="style1415290117915" xfId="7892"/>
    <cellStyle name="style1415290117915 2" xfId="7982"/>
    <cellStyle name="style1415290117915 2 2" xfId="8439"/>
    <cellStyle name="style1415290117915 3" xfId="8075"/>
    <cellStyle name="style1415290117915 3 2" xfId="8531"/>
    <cellStyle name="style1415290117915 4" xfId="8165"/>
    <cellStyle name="style1415290117915 4 2" xfId="8623"/>
    <cellStyle name="style1415290117915 5" xfId="8256"/>
    <cellStyle name="style1415290117915 5 2" xfId="8715"/>
    <cellStyle name="style1415290117915 6" xfId="8348"/>
    <cellStyle name="style1415290117962" xfId="7893"/>
    <cellStyle name="style1415290117962 2" xfId="7983"/>
    <cellStyle name="style1415290117962 2 2" xfId="8440"/>
    <cellStyle name="style1415290117962 3" xfId="8076"/>
    <cellStyle name="style1415290117962 3 2" xfId="8532"/>
    <cellStyle name="style1415290117962 4" xfId="8166"/>
    <cellStyle name="style1415290117962 4 2" xfId="8624"/>
    <cellStyle name="style1415290117962 5" xfId="8257"/>
    <cellStyle name="style1415290117962 5 2" xfId="8716"/>
    <cellStyle name="style1415290117962 6" xfId="8349"/>
    <cellStyle name="style1415290118009" xfId="7894"/>
    <cellStyle name="style1415290118009 2" xfId="7984"/>
    <cellStyle name="style1415290118009 2 2" xfId="8441"/>
    <cellStyle name="style1415290118009 3" xfId="8077"/>
    <cellStyle name="style1415290118009 3 2" xfId="8533"/>
    <cellStyle name="style1415290118009 4" xfId="8167"/>
    <cellStyle name="style1415290118009 4 2" xfId="8625"/>
    <cellStyle name="style1415290118009 5" xfId="8258"/>
    <cellStyle name="style1415290118009 5 2" xfId="8717"/>
    <cellStyle name="style1415290118009 6" xfId="8350"/>
    <cellStyle name="style1415290118040" xfId="7895"/>
    <cellStyle name="style1415290118040 2" xfId="7985"/>
    <cellStyle name="style1415290118040 2 2" xfId="8442"/>
    <cellStyle name="style1415290118040 3" xfId="8078"/>
    <cellStyle name="style1415290118040 3 2" xfId="8534"/>
    <cellStyle name="style1415290118040 4" xfId="8168"/>
    <cellStyle name="style1415290118040 4 2" xfId="8626"/>
    <cellStyle name="style1415290118040 5" xfId="8259"/>
    <cellStyle name="style1415290118040 5 2" xfId="8718"/>
    <cellStyle name="style1415290118040 6" xfId="8351"/>
    <cellStyle name="style1415290118087" xfId="7896"/>
    <cellStyle name="style1415290118087 2" xfId="7986"/>
    <cellStyle name="style1415290118087 2 2" xfId="8443"/>
    <cellStyle name="style1415290118087 3" xfId="8079"/>
    <cellStyle name="style1415290118087 3 2" xfId="8535"/>
    <cellStyle name="style1415290118087 4" xfId="8169"/>
    <cellStyle name="style1415290118087 4 2" xfId="8627"/>
    <cellStyle name="style1415290118087 5" xfId="8260"/>
    <cellStyle name="style1415290118087 5 2" xfId="8719"/>
    <cellStyle name="style1415290118087 6" xfId="8352"/>
    <cellStyle name="style1415290118118" xfId="7897"/>
    <cellStyle name="style1415290118118 2" xfId="7987"/>
    <cellStyle name="style1415290118118 2 2" xfId="8444"/>
    <cellStyle name="style1415290118118 3" xfId="8080"/>
    <cellStyle name="style1415290118118 3 2" xfId="8536"/>
    <cellStyle name="style1415290118118 4" xfId="8170"/>
    <cellStyle name="style1415290118118 4 2" xfId="8628"/>
    <cellStyle name="style1415290118118 5" xfId="8261"/>
    <cellStyle name="style1415290118118 5 2" xfId="8720"/>
    <cellStyle name="style1415290118118 6" xfId="8353"/>
    <cellStyle name="style1415290118165" xfId="7898"/>
    <cellStyle name="style1415290118165 2" xfId="7988"/>
    <cellStyle name="style1415290118165 2 2" xfId="8445"/>
    <cellStyle name="style1415290118165 3" xfId="8081"/>
    <cellStyle name="style1415290118165 3 2" xfId="8537"/>
    <cellStyle name="style1415290118165 4" xfId="8171"/>
    <cellStyle name="style1415290118165 4 2" xfId="8629"/>
    <cellStyle name="style1415290118165 5" xfId="8262"/>
    <cellStyle name="style1415290118165 5 2" xfId="8721"/>
    <cellStyle name="style1415290118165 6" xfId="8354"/>
    <cellStyle name="style1415290118196" xfId="7899"/>
    <cellStyle name="style1415290118196 2" xfId="7989"/>
    <cellStyle name="style1415290118196 2 2" xfId="8446"/>
    <cellStyle name="style1415290118196 3" xfId="8082"/>
    <cellStyle name="style1415290118196 3 2" xfId="8538"/>
    <cellStyle name="style1415290118196 4" xfId="8172"/>
    <cellStyle name="style1415290118196 4 2" xfId="8630"/>
    <cellStyle name="style1415290118196 5" xfId="8263"/>
    <cellStyle name="style1415290118196 5 2" xfId="8722"/>
    <cellStyle name="style1415290118196 6" xfId="8355"/>
    <cellStyle name="style1415290118336" xfId="7900"/>
    <cellStyle name="style1415290118336 2" xfId="7990"/>
    <cellStyle name="style1415290118336 2 2" xfId="8447"/>
    <cellStyle name="style1415290118336 3" xfId="8083"/>
    <cellStyle name="style1415290118336 3 2" xfId="8539"/>
    <cellStyle name="style1415290118336 4" xfId="8173"/>
    <cellStyle name="style1415290118336 4 2" xfId="8631"/>
    <cellStyle name="style1415290118336 5" xfId="8264"/>
    <cellStyle name="style1415290118336 5 2" xfId="8723"/>
    <cellStyle name="style1415290118336 6" xfId="8356"/>
    <cellStyle name="style1415290118383" xfId="7901"/>
    <cellStyle name="style1415290118383 2" xfId="7991"/>
    <cellStyle name="style1415290118383 2 2" xfId="8448"/>
    <cellStyle name="style1415290118383 3" xfId="8084"/>
    <cellStyle name="style1415290118383 3 2" xfId="8540"/>
    <cellStyle name="style1415290118383 4" xfId="8174"/>
    <cellStyle name="style1415290118383 4 2" xfId="8632"/>
    <cellStyle name="style1415290118383 5" xfId="8265"/>
    <cellStyle name="style1415290118383 5 2" xfId="8724"/>
    <cellStyle name="style1415290118383 6" xfId="8357"/>
    <cellStyle name="style1415290118445" xfId="7902"/>
    <cellStyle name="style1415290118445 2" xfId="7992"/>
    <cellStyle name="style1415290118445 2 2" xfId="8449"/>
    <cellStyle name="style1415290118445 3" xfId="8085"/>
    <cellStyle name="style1415290118445 3 2" xfId="8541"/>
    <cellStyle name="style1415290118445 4" xfId="8175"/>
    <cellStyle name="style1415290118445 4 2" xfId="8633"/>
    <cellStyle name="style1415290118445 5" xfId="8266"/>
    <cellStyle name="style1415290118445 5 2" xfId="8725"/>
    <cellStyle name="style1415290118445 6" xfId="8358"/>
    <cellStyle name="style1415290118477" xfId="7903"/>
    <cellStyle name="style1415290118477 2" xfId="7993"/>
    <cellStyle name="style1415290118477 2 2" xfId="8450"/>
    <cellStyle name="style1415290118477 3" xfId="8086"/>
    <cellStyle name="style1415290118477 3 2" xfId="8542"/>
    <cellStyle name="style1415290118477 4" xfId="8176"/>
    <cellStyle name="style1415290118477 4 2" xfId="8634"/>
    <cellStyle name="style1415290118477 5" xfId="8267"/>
    <cellStyle name="style1415290118477 5 2" xfId="8726"/>
    <cellStyle name="style1415290118477 6" xfId="8359"/>
    <cellStyle name="style1415290118523" xfId="7904"/>
    <cellStyle name="style1415290118523 2" xfId="7994"/>
    <cellStyle name="style1415290118523 2 2" xfId="8451"/>
    <cellStyle name="style1415290118523 3" xfId="8087"/>
    <cellStyle name="style1415290118523 3 2" xfId="8543"/>
    <cellStyle name="style1415290118523 4" xfId="8177"/>
    <cellStyle name="style1415290118523 4 2" xfId="8635"/>
    <cellStyle name="style1415290118523 5" xfId="8268"/>
    <cellStyle name="style1415290118523 5 2" xfId="8727"/>
    <cellStyle name="style1415290118523 6" xfId="8360"/>
    <cellStyle name="style1415290118570" xfId="7905"/>
    <cellStyle name="style1415290118570 2" xfId="7995"/>
    <cellStyle name="style1415290118570 2 2" xfId="8452"/>
    <cellStyle name="style1415290118570 3" xfId="8088"/>
    <cellStyle name="style1415290118570 3 2" xfId="8544"/>
    <cellStyle name="style1415290118570 4" xfId="8178"/>
    <cellStyle name="style1415290118570 4 2" xfId="8636"/>
    <cellStyle name="style1415290118570 5" xfId="8269"/>
    <cellStyle name="style1415290118570 5 2" xfId="8728"/>
    <cellStyle name="style1415290118570 6" xfId="8361"/>
    <cellStyle name="style1415290118617" xfId="7906"/>
    <cellStyle name="style1415290118617 2" xfId="7996"/>
    <cellStyle name="style1415290118617 2 2" xfId="8453"/>
    <cellStyle name="style1415290118617 3" xfId="8089"/>
    <cellStyle name="style1415290118617 3 2" xfId="8545"/>
    <cellStyle name="style1415290118617 4" xfId="8179"/>
    <cellStyle name="style1415290118617 4 2" xfId="8637"/>
    <cellStyle name="style1415290118617 5" xfId="8270"/>
    <cellStyle name="style1415290118617 5 2" xfId="8729"/>
    <cellStyle name="style1415290118617 6" xfId="8362"/>
    <cellStyle name="style1415290118679" xfId="7907"/>
    <cellStyle name="style1415290118679 2" xfId="7997"/>
    <cellStyle name="style1415290118679 2 2" xfId="8454"/>
    <cellStyle name="style1415290118679 3" xfId="8090"/>
    <cellStyle name="style1415290118679 3 2" xfId="8546"/>
    <cellStyle name="style1415290118679 4" xfId="8180"/>
    <cellStyle name="style1415290118679 4 2" xfId="8638"/>
    <cellStyle name="style1415290118679 5" xfId="8271"/>
    <cellStyle name="style1415290118679 5 2" xfId="8730"/>
    <cellStyle name="style1415290118679 6" xfId="8363"/>
    <cellStyle name="style1415290118742" xfId="7908"/>
    <cellStyle name="style1415290118742 2" xfId="7998"/>
    <cellStyle name="style1415290118742 2 2" xfId="8455"/>
    <cellStyle name="style1415290118742 3" xfId="8091"/>
    <cellStyle name="style1415290118742 3 2" xfId="8547"/>
    <cellStyle name="style1415290118742 4" xfId="8181"/>
    <cellStyle name="style1415290118742 4 2" xfId="8639"/>
    <cellStyle name="style1415290118742 5" xfId="8272"/>
    <cellStyle name="style1415290118742 5 2" xfId="8731"/>
    <cellStyle name="style1415290118742 6" xfId="8364"/>
    <cellStyle name="style1415290118789" xfId="7909"/>
    <cellStyle name="style1415290118789 2" xfId="7999"/>
    <cellStyle name="style1415290118789 2 2" xfId="8456"/>
    <cellStyle name="style1415290118789 3" xfId="8092"/>
    <cellStyle name="style1415290118789 3 2" xfId="8548"/>
    <cellStyle name="style1415290118789 4" xfId="8182"/>
    <cellStyle name="style1415290118789 4 2" xfId="8640"/>
    <cellStyle name="style1415290118789 5" xfId="8273"/>
    <cellStyle name="style1415290118789 5 2" xfId="8732"/>
    <cellStyle name="style1415290118789 6" xfId="8365"/>
    <cellStyle name="style1415290119459" xfId="7910"/>
    <cellStyle name="style1415290119459 2" xfId="8000"/>
    <cellStyle name="style1415290119459 2 2" xfId="8457"/>
    <cellStyle name="style1415290119459 3" xfId="8093"/>
    <cellStyle name="style1415290119459 3 2" xfId="8549"/>
    <cellStyle name="style1415290119459 4" xfId="8183"/>
    <cellStyle name="style1415290119459 4 2" xfId="8641"/>
    <cellStyle name="style1415290119459 5" xfId="8274"/>
    <cellStyle name="style1415290119459 5 2" xfId="8733"/>
    <cellStyle name="style1415290119459 6" xfId="8366"/>
    <cellStyle name="style1415290119506" xfId="7911"/>
    <cellStyle name="style1415290119506 2" xfId="8001"/>
    <cellStyle name="style1415290119506 2 2" xfId="8458"/>
    <cellStyle name="style1415290119506 3" xfId="8094"/>
    <cellStyle name="style1415290119506 3 2" xfId="8550"/>
    <cellStyle name="style1415290119506 4" xfId="8184"/>
    <cellStyle name="style1415290119506 4 2" xfId="8642"/>
    <cellStyle name="style1415290119506 5" xfId="8275"/>
    <cellStyle name="style1415290119506 5 2" xfId="8734"/>
    <cellStyle name="style1415290119506 6" xfId="8367"/>
    <cellStyle name="style1415290119569" xfId="7912"/>
    <cellStyle name="style1415290119569 2" xfId="8002"/>
    <cellStyle name="style1415290119569 2 2" xfId="8459"/>
    <cellStyle name="style1415290119569 3" xfId="8095"/>
    <cellStyle name="style1415290119569 3 2" xfId="8551"/>
    <cellStyle name="style1415290119569 4" xfId="8185"/>
    <cellStyle name="style1415290119569 4 2" xfId="8643"/>
    <cellStyle name="style1415290119569 5" xfId="8276"/>
    <cellStyle name="style1415290119569 5 2" xfId="8735"/>
    <cellStyle name="style1415290119569 6" xfId="8368"/>
    <cellStyle name="style1415290119600" xfId="7913"/>
    <cellStyle name="style1415290119600 2" xfId="8003"/>
    <cellStyle name="style1415290119600 2 2" xfId="8460"/>
    <cellStyle name="style1415290119600 3" xfId="8096"/>
    <cellStyle name="style1415290119600 3 2" xfId="8552"/>
    <cellStyle name="style1415290119600 4" xfId="8186"/>
    <cellStyle name="style1415290119600 4 2" xfId="8644"/>
    <cellStyle name="style1415290119600 5" xfId="8277"/>
    <cellStyle name="style1415290119600 5 2" xfId="8736"/>
    <cellStyle name="style1415290119600 6" xfId="8369"/>
    <cellStyle name="style1415290119647" xfId="7914"/>
    <cellStyle name="style1415290119647 2" xfId="8004"/>
    <cellStyle name="style1415290119647 2 2" xfId="8461"/>
    <cellStyle name="style1415290119647 3" xfId="8097"/>
    <cellStyle name="style1415290119647 3 2" xfId="8553"/>
    <cellStyle name="style1415290119647 4" xfId="8187"/>
    <cellStyle name="style1415290119647 4 2" xfId="8645"/>
    <cellStyle name="style1415290119647 5" xfId="8278"/>
    <cellStyle name="style1415290119647 5 2" xfId="8737"/>
    <cellStyle name="style1415290119647 6" xfId="8370"/>
    <cellStyle name="style1420552093405" xfId="9989"/>
    <cellStyle name="style1420552093669" xfId="9990"/>
    <cellStyle name="style1420552093849" xfId="9991"/>
    <cellStyle name="style1420552093938" xfId="9992"/>
    <cellStyle name="style1420728275341" xfId="9993"/>
    <cellStyle name="style1420728275739" xfId="9994"/>
    <cellStyle name="style1420728276078" xfId="9995"/>
    <cellStyle name="style1422020798286" xfId="9996"/>
    <cellStyle name="style1422020798372" xfId="9997"/>
    <cellStyle name="style1422020798463" xfId="9998"/>
    <cellStyle name="style1422020798553" xfId="9999"/>
    <cellStyle name="style1422020798665" xfId="10000"/>
    <cellStyle name="style1422020798799" xfId="10001"/>
    <cellStyle name="style1422020799089" xfId="10002"/>
    <cellStyle name="style1422020799330" xfId="10003"/>
    <cellStyle name="style1422020799413" xfId="10004"/>
    <cellStyle name="style1422020799499" xfId="10005"/>
    <cellStyle name="style1422020799583" xfId="10006"/>
    <cellStyle name="style1422020799652" xfId="10007"/>
    <cellStyle name="style1422020799760" xfId="10008"/>
    <cellStyle name="style1422020799832" xfId="10009"/>
    <cellStyle name="style1422020799927" xfId="10010"/>
    <cellStyle name="style1422020799996" xfId="10011"/>
    <cellStyle name="style1422020800084" xfId="10012"/>
    <cellStyle name="style1422020800168" xfId="10013"/>
    <cellStyle name="style1422020800252" xfId="10014"/>
    <cellStyle name="style1422020800337" xfId="10015"/>
    <cellStyle name="style1422020800420" xfId="10016"/>
    <cellStyle name="style1422020800505" xfId="10017"/>
    <cellStyle name="style1422020800588" xfId="10018"/>
    <cellStyle name="style1422020800677" xfId="10019"/>
    <cellStyle name="style1422020800917" xfId="10020"/>
    <cellStyle name="style1422020801011" xfId="10021"/>
    <cellStyle name="style1422020801101" xfId="10022"/>
    <cellStyle name="style1422020801209" xfId="10023"/>
    <cellStyle name="style1423654562277" xfId="10024"/>
    <cellStyle name="style1423654563666" xfId="10025"/>
    <cellStyle name="style1423654563783" xfId="10026"/>
    <cellStyle name="style1423654563889" xfId="10027"/>
    <cellStyle name="style1423654563987" xfId="10028"/>
    <cellStyle name="style1423654564081" xfId="10029"/>
    <cellStyle name="style1423654564187" xfId="10030"/>
    <cellStyle name="style1423654564269" xfId="10031"/>
    <cellStyle name="style1423654564362" xfId="10032"/>
    <cellStyle name="style1423654564463" xfId="10033"/>
    <cellStyle name="style1423654564561" xfId="10034"/>
    <cellStyle name="style1423654564660" xfId="10035"/>
    <cellStyle name="style1423654564957" xfId="10036"/>
    <cellStyle name="style1423654565052" xfId="10037"/>
    <cellStyle name="style1423654565137" xfId="10038"/>
    <cellStyle name="style1423663616975" xfId="10039"/>
    <cellStyle name="style1423762872170" xfId="10040"/>
    <cellStyle name="style1423762872263" xfId="10041"/>
    <cellStyle name="style1423762872360" xfId="10042"/>
    <cellStyle name="style1423762872457" xfId="10043"/>
    <cellStyle name="style1423762872580" xfId="10044"/>
    <cellStyle name="style1423762872698" xfId="10045"/>
    <cellStyle name="style1423762873227" xfId="10046"/>
    <cellStyle name="style1423762873354" xfId="10047"/>
    <cellStyle name="style1423762873446" xfId="10048"/>
    <cellStyle name="style1423762873534" xfId="10049"/>
    <cellStyle name="style1423762873622" xfId="10050"/>
    <cellStyle name="style1423762873713" xfId="10051"/>
    <cellStyle name="style1423762873803" xfId="10052"/>
    <cellStyle name="style1423762873894" xfId="10053"/>
    <cellStyle name="style1423762873986" xfId="10054"/>
    <cellStyle name="style1423762874078" xfId="10055"/>
    <cellStyle name="style1423762874167" xfId="10056"/>
    <cellStyle name="style1423762874266" xfId="10057"/>
    <cellStyle name="style1423762874402" xfId="10058"/>
    <cellStyle name="style1423762874506" xfId="10059"/>
    <cellStyle name="style1423762874588" xfId="10060"/>
    <cellStyle name="style1423762874689" xfId="10061"/>
    <cellStyle name="style1423762874761" xfId="10062"/>
    <cellStyle name="style1423762874832" xfId="10063"/>
    <cellStyle name="style1423762874907" xfId="10064"/>
    <cellStyle name="style1423762874995" xfId="10065"/>
    <cellStyle name="style1423762875082" xfId="10066"/>
    <cellStyle name="style1423762875168" xfId="10067"/>
    <cellStyle name="style1423762875414" xfId="10068"/>
    <cellStyle name="style1423762875501" xfId="10069"/>
    <cellStyle name="style1423762875588" xfId="10070"/>
    <cellStyle name="style1423762875675" xfId="10071"/>
    <cellStyle name="style1423762875761" xfId="10072"/>
    <cellStyle name="style1437643939999" xfId="10073"/>
    <cellStyle name="style1437643940086" xfId="10074"/>
    <cellStyle name="style1437643940172" xfId="10075"/>
    <cellStyle name="style1437643940224" xfId="10076"/>
    <cellStyle name="style1437643940275" xfId="10077"/>
    <cellStyle name="style1437643940330" xfId="10078"/>
    <cellStyle name="style1437643940393" xfId="10079"/>
    <cellStyle name="style1437643940443" xfId="10080"/>
    <cellStyle name="style1437643940494" xfId="10081"/>
    <cellStyle name="style1437643940542" xfId="10082"/>
    <cellStyle name="style1437643940592" xfId="10083"/>
    <cellStyle name="style1437643940632" xfId="10084"/>
    <cellStyle name="style1437643940678" xfId="10085"/>
    <cellStyle name="style1437643940767" xfId="10086"/>
    <cellStyle name="style1437643940818" xfId="10087"/>
    <cellStyle name="style1437643940870" xfId="10088"/>
    <cellStyle name="style1437643940918" xfId="10089"/>
    <cellStyle name="style1437643940982" xfId="10090"/>
    <cellStyle name="style1437643941033" xfId="10091"/>
    <cellStyle name="style1437643941087" xfId="10092"/>
    <cellStyle name="style1437643941137" xfId="10093"/>
    <cellStyle name="style1437643941188" xfId="10094"/>
    <cellStyle name="style1437643941240" xfId="10095"/>
    <cellStyle name="style1437643941288" xfId="10096"/>
    <cellStyle name="style1437643941376" xfId="10097"/>
    <cellStyle name="style1437643941486" xfId="10098"/>
    <cellStyle name="style1437643941535" xfId="10099"/>
    <cellStyle name="style1437643941574" xfId="10100"/>
    <cellStyle name="style1437643941613" xfId="10101"/>
    <cellStyle name="style1437643941659" xfId="10102"/>
    <cellStyle name="style1437643941710" xfId="10103"/>
    <cellStyle name="style1437643941750" xfId="10104"/>
    <cellStyle name="style1437643941843" xfId="10105"/>
    <cellStyle name="style1437643941910" xfId="10106"/>
    <cellStyle name="style1437643941966" xfId="10107"/>
    <cellStyle name="style1437643942024" xfId="10108"/>
    <cellStyle name="style1437643942071" xfId="10109"/>
    <cellStyle name="style1437643942169" xfId="10110"/>
    <cellStyle name="style1437643942243" xfId="10111"/>
    <cellStyle name="style1437643942296" xfId="10112"/>
    <cellStyle name="style1452611804971" xfId="10178"/>
    <cellStyle name="style1452611805075" xfId="10180"/>
    <cellStyle name="style1452611805144" xfId="10181"/>
    <cellStyle name="style1452611805224" xfId="10182"/>
    <cellStyle name="style1452611805285" xfId="10183"/>
    <cellStyle name="style1452611805367" xfId="10184"/>
    <cellStyle name="style1452611805439" xfId="10185"/>
    <cellStyle name="style1452611805549" xfId="10186"/>
    <cellStyle name="style1452611805634" xfId="10187"/>
    <cellStyle name="style1452611805696" xfId="10188"/>
    <cellStyle name="style1452611805755" xfId="10189"/>
    <cellStyle name="style1452611805931" xfId="10190"/>
    <cellStyle name="style1452611805998" xfId="10191"/>
    <cellStyle name="style1452611806058" xfId="10192"/>
    <cellStyle name="style1452611806120" xfId="10193"/>
    <cellStyle name="style1452611806185" xfId="10194"/>
    <cellStyle name="style1452611806251" xfId="10195"/>
    <cellStyle name="style1452611806315" xfId="10196"/>
    <cellStyle name="style1452611806378" xfId="10197"/>
    <cellStyle name="style1452611806440" xfId="10198"/>
    <cellStyle name="style1452611806524" xfId="10199"/>
    <cellStyle name="style1452611806590" xfId="10200"/>
    <cellStyle name="style1452611806651" xfId="10201"/>
    <cellStyle name="style1452611806720" xfId="10202"/>
    <cellStyle name="style1452611806828" xfId="10203"/>
    <cellStyle name="style1452611806913" xfId="10204"/>
    <cellStyle name="style1452611806984" xfId="10205"/>
    <cellStyle name="style1452611807056" xfId="10206"/>
    <cellStyle name="style1452611807127" xfId="10207"/>
    <cellStyle name="style1487241207989" xfId="10113"/>
    <cellStyle name="style1487241208139" xfId="10114"/>
    <cellStyle name="style1487241208239" xfId="10115"/>
    <cellStyle name="style1487241208349" xfId="10116"/>
    <cellStyle name="style1487241208452" xfId="10117"/>
    <cellStyle name="style1487241208557" xfId="10118"/>
    <cellStyle name="style1487241208653" xfId="10119"/>
    <cellStyle name="style1487241208748" xfId="10120"/>
    <cellStyle name="style1487241208839" xfId="10121"/>
    <cellStyle name="style1487241208925" xfId="10122"/>
    <cellStyle name="style1487241209025" xfId="10123"/>
    <cellStyle name="style1487241209114" xfId="10124"/>
    <cellStyle name="style1487241209205" xfId="10125"/>
    <cellStyle name="style1487241209290" xfId="10126"/>
    <cellStyle name="style1487241209389" xfId="10127"/>
    <cellStyle name="style1487241209506" xfId="10128"/>
    <cellStyle name="style1487241209606" xfId="10129"/>
    <cellStyle name="style1487241209699" xfId="10130"/>
    <cellStyle name="style1487241209787" xfId="10131"/>
    <cellStyle name="style1487241209871" xfId="10132"/>
    <cellStyle name="style1487241209970" xfId="10133"/>
    <cellStyle name="style1487241210046" xfId="10134"/>
    <cellStyle name="style1487241210160" xfId="10135"/>
    <cellStyle name="style1487241210250" xfId="10136"/>
    <cellStyle name="style1487241210341" xfId="10137"/>
    <cellStyle name="style1487241210430" xfId="10138"/>
    <cellStyle name="style1487241210512" xfId="10139"/>
    <cellStyle name="style1487241210601" xfId="10140"/>
    <cellStyle name="style1487241210688" xfId="10141"/>
    <cellStyle name="style1487241210776" xfId="10142"/>
    <cellStyle name="style1487241210878" xfId="10143"/>
    <cellStyle name="style1487241210963" xfId="10144"/>
    <cellStyle name="style1487241211058" xfId="10145"/>
    <cellStyle name="style1487241211160" xfId="10146"/>
    <cellStyle name="style1487241211267" xfId="10147"/>
    <cellStyle name="style1487241211389" xfId="10148"/>
    <cellStyle name="style1487241211475" xfId="10149"/>
    <cellStyle name="style1487241211575" xfId="10150"/>
    <cellStyle name="style1487241211682" xfId="10151"/>
    <cellStyle name="style1487241211834" xfId="10152"/>
    <cellStyle name="style1487241211936" xfId="10153"/>
    <cellStyle name="style1487241212024" xfId="10154"/>
    <cellStyle name="style1487241212109" xfId="10155"/>
    <cellStyle name="style1487241212196" xfId="10156"/>
    <cellStyle name="style1487241212281" xfId="10157"/>
    <cellStyle name="style1487241212392" xfId="10158"/>
    <cellStyle name="style1487241212493" xfId="10159"/>
    <cellStyle name="style1487241212579" xfId="10160"/>
    <cellStyle name="style1487241212878" xfId="10161"/>
    <cellStyle name="style1487241212973" xfId="10162"/>
    <cellStyle name="style1487241213051" xfId="10163"/>
    <cellStyle name="style1487241213197" xfId="10164"/>
    <cellStyle name="style1487241213262" xfId="10165"/>
    <cellStyle name="style1487241213334" xfId="10166"/>
    <cellStyle name="style1487241213471" xfId="10167"/>
    <cellStyle name="style1487241213540" xfId="10168"/>
    <cellStyle name="style1487241213602" xfId="10169"/>
    <cellStyle name="style1492290804815" xfId="8925"/>
    <cellStyle name="style1492290804925" xfId="8924"/>
    <cellStyle name="style1492290804987" xfId="8923"/>
    <cellStyle name="style1492290805034" xfId="8915"/>
    <cellStyle name="style1492290805097" xfId="8914"/>
    <cellStyle name="style1492290805144" xfId="8907"/>
    <cellStyle name="style1492290805190" xfId="8905"/>
    <cellStyle name="style1492290805253" xfId="8921"/>
    <cellStyle name="style1492290805300" xfId="8920"/>
    <cellStyle name="style1492290805347" xfId="8918"/>
    <cellStyle name="style1492290805409" xfId="8912"/>
    <cellStyle name="style1492290805456" xfId="8909"/>
    <cellStyle name="style1492290805503" xfId="8902"/>
    <cellStyle name="style1492290805566" xfId="8908"/>
    <cellStyle name="style1492290805612" xfId="8899"/>
    <cellStyle name="style1492290805659" xfId="8904"/>
    <cellStyle name="style1492290805722" xfId="8890"/>
    <cellStyle name="style1492290805753" xfId="8880"/>
    <cellStyle name="style1492290805800" xfId="8869"/>
    <cellStyle name="style1492290805831" xfId="8887"/>
    <cellStyle name="style1492290805878" xfId="8877"/>
    <cellStyle name="style1492290805925" xfId="8867"/>
    <cellStyle name="style1492290805972" xfId="8886"/>
    <cellStyle name="style1492290806019" xfId="8885"/>
    <cellStyle name="style1492290806065" xfId="8883"/>
    <cellStyle name="style1492290806112" xfId="8882"/>
    <cellStyle name="style1492290806159" xfId="8876"/>
    <cellStyle name="style1492290806206" xfId="8874"/>
    <cellStyle name="style1492290806253" xfId="8871"/>
    <cellStyle name="style1492290806284" xfId="8870"/>
    <cellStyle name="style1492290806347" xfId="8866"/>
    <cellStyle name="style1492290806394" xfId="8864"/>
    <cellStyle name="style1492290806440" xfId="8861"/>
    <cellStyle name="style1492290806487" xfId="8860"/>
    <cellStyle name="style1492290806628" xfId="8852"/>
    <cellStyle name="style1492290806706" xfId="8842"/>
    <cellStyle name="style1492290806753" xfId="8839"/>
    <cellStyle name="style1492290806862" xfId="8838"/>
    <cellStyle name="style1492290807362" xfId="8836"/>
    <cellStyle name="style1492290807409" xfId="8833"/>
    <cellStyle name="style1492290807456" xfId="8832"/>
    <cellStyle name="style1492290807519" xfId="8830"/>
    <cellStyle name="style1492290807565" xfId="8819"/>
    <cellStyle name="style1492290807612" xfId="9547"/>
    <cellStyle name="style1492290807690" xfId="9546"/>
    <cellStyle name="style1492290808097" xfId="9548"/>
    <cellStyle name="style1492290808128" xfId="9549"/>
    <cellStyle name="style1492290808190" xfId="9550"/>
    <cellStyle name="style1492290809331" xfId="9551"/>
    <cellStyle name="style1492290809362" xfId="9552"/>
    <cellStyle name="style1492290809566" xfId="9553"/>
    <cellStyle name="style1493038779982" xfId="9554"/>
    <cellStyle name="style1493038780061" xfId="9555"/>
    <cellStyle name="style1493038780116" xfId="9556"/>
    <cellStyle name="style1493038780161" xfId="9560"/>
    <cellStyle name="style1493038780214" xfId="9561"/>
    <cellStyle name="style1493038780275" xfId="9566"/>
    <cellStyle name="style1493038780329" xfId="9567"/>
    <cellStyle name="style1493038780390" xfId="9557"/>
    <cellStyle name="style1493038780451" xfId="9558"/>
    <cellStyle name="style1493038780511" xfId="9559"/>
    <cellStyle name="style1493038780568" xfId="9562"/>
    <cellStyle name="style1493038780624" xfId="9564"/>
    <cellStyle name="style1493038780682" xfId="9563"/>
    <cellStyle name="style1493038780726" xfId="9569"/>
    <cellStyle name="style1493038780773" xfId="9565"/>
    <cellStyle name="style1493038780825" xfId="9570"/>
    <cellStyle name="style1493038780888" xfId="9568"/>
    <cellStyle name="style1493038780938" xfId="9571"/>
    <cellStyle name="style1493038780987" xfId="9582"/>
    <cellStyle name="style1493038781027" xfId="9589"/>
    <cellStyle name="style1493038781086" xfId="9572"/>
    <cellStyle name="style1493038781124" xfId="9583"/>
    <cellStyle name="style1493038781159" xfId="9590"/>
    <cellStyle name="style1493038781217" xfId="9578"/>
    <cellStyle name="style1493038781276" xfId="9579"/>
    <cellStyle name="style1493038781329" xfId="9580"/>
    <cellStyle name="style1493038781382" xfId="9581"/>
    <cellStyle name="style1493038781435" xfId="9584"/>
    <cellStyle name="style1493038781492" xfId="9585"/>
    <cellStyle name="style1493038781541" xfId="9586"/>
    <cellStyle name="style1493038781583" xfId="9587"/>
    <cellStyle name="style1493038781621" xfId="9588"/>
    <cellStyle name="style1493038781683" xfId="9591"/>
    <cellStyle name="style1493038781731" xfId="9592"/>
    <cellStyle name="style1493038781791" xfId="9593"/>
    <cellStyle name="style1493038781843" xfId="9594"/>
    <cellStyle name="style1493038782039" xfId="9595"/>
    <cellStyle name="style1493038782088" xfId="9596"/>
    <cellStyle name="style1493038782178" xfId="9597"/>
    <cellStyle name="style1493038782242" xfId="9598"/>
    <cellStyle name="style1493038782283" xfId="9599"/>
    <cellStyle name="style1493038782318" xfId="9600"/>
    <cellStyle name="style1493038782364" xfId="9601"/>
    <cellStyle name="style1493038782523" xfId="9602"/>
    <cellStyle name="style1493038782570" xfId="9603"/>
    <cellStyle name="style1493038782613" xfId="9604"/>
    <cellStyle name="style1493038782709" xfId="9605"/>
    <cellStyle name="style1493038782743" xfId="9606"/>
    <cellStyle name="style1493038782788" xfId="9609"/>
    <cellStyle name="style1493038782827" xfId="9607"/>
    <cellStyle name="style1493038782861" xfId="9608"/>
    <cellStyle name="style1493038783324" xfId="9610"/>
    <cellStyle name="style1493038783545" xfId="9611"/>
    <cellStyle name="style1493038783864" xfId="9612"/>
    <cellStyle name="style1493105752498" xfId="9613"/>
    <cellStyle name="style1493105752541" xfId="9614"/>
    <cellStyle name="style1493105752591" xfId="9615"/>
    <cellStyle name="style1493105752626" xfId="9619"/>
    <cellStyle name="style1493105752661" xfId="9620"/>
    <cellStyle name="style1493105752696" xfId="9625"/>
    <cellStyle name="style1493105752731" xfId="9626"/>
    <cellStyle name="style1493105752767" xfId="9616"/>
    <cellStyle name="style1493105752816" xfId="9617"/>
    <cellStyle name="style1493105752852" xfId="9618"/>
    <cellStyle name="style1493105752887" xfId="9621"/>
    <cellStyle name="style1493105752923" xfId="9623"/>
    <cellStyle name="style1493105752959" xfId="9622"/>
    <cellStyle name="style1493105752986" xfId="9628"/>
    <cellStyle name="style1493105753036" xfId="9624"/>
    <cellStyle name="style1493105753072" xfId="9629"/>
    <cellStyle name="style1493105753108" xfId="9627"/>
    <cellStyle name="style1493105753143" xfId="9630"/>
    <cellStyle name="style1493105753170" xfId="9636"/>
    <cellStyle name="style1493105753197" xfId="9643"/>
    <cellStyle name="style1493105753223" xfId="9631"/>
    <cellStyle name="style1493105753269" xfId="9637"/>
    <cellStyle name="style1493105753296" xfId="9644"/>
    <cellStyle name="style1493105753324" xfId="9632"/>
    <cellStyle name="style1493105753324 2" xfId="10712"/>
    <cellStyle name="style1493105753360" xfId="9633"/>
    <cellStyle name="style1493105753395" xfId="9634"/>
    <cellStyle name="style1493105753395 2" xfId="10710"/>
    <cellStyle name="style1493105753423" xfId="9635"/>
    <cellStyle name="style1493105753423 2" xfId="10711"/>
    <cellStyle name="style1493105753458" xfId="9638"/>
    <cellStyle name="style1493105753458 2" xfId="10713"/>
    <cellStyle name="style1493105753541" xfId="9639"/>
    <cellStyle name="style1493105753574" xfId="9640"/>
    <cellStyle name="style1493105753600" xfId="9641"/>
    <cellStyle name="style1493105753600 2" xfId="10714"/>
    <cellStyle name="style1493105753627" xfId="9642"/>
    <cellStyle name="style1493105753660" xfId="9645"/>
    <cellStyle name="style1493105753660 2" xfId="10715"/>
    <cellStyle name="style1493105753695" xfId="9646"/>
    <cellStyle name="style1493105753731" xfId="9647"/>
    <cellStyle name="style1493105753731 2" xfId="10716"/>
    <cellStyle name="style1493105753759" xfId="9648"/>
    <cellStyle name="style1493105753820" xfId="9649"/>
    <cellStyle name="style1493105753850" xfId="9650"/>
    <cellStyle name="style1493105753880" xfId="9651"/>
    <cellStyle name="style1493105753917" xfId="9652"/>
    <cellStyle name="style1493105753948" xfId="9653"/>
    <cellStyle name="style1493105753978" xfId="9654"/>
    <cellStyle name="style1493105754018" xfId="9655"/>
    <cellStyle name="style1493105754150" xfId="9656"/>
    <cellStyle name="style1493105754190" xfId="9657"/>
    <cellStyle name="style1493105754220" xfId="9659"/>
    <cellStyle name="style1493105754263" xfId="9660"/>
    <cellStyle name="style1493105754292" xfId="9661"/>
    <cellStyle name="style1493105754326" xfId="9665"/>
    <cellStyle name="style1493105754357" xfId="9662"/>
    <cellStyle name="style1493105754401" xfId="9664"/>
    <cellStyle name="style1493105754729" xfId="9666"/>
    <cellStyle name="style1493105755120" xfId="9667"/>
    <cellStyle name="style1503061466591" xfId="6440"/>
    <cellStyle name="style1503061466729" xfId="6439"/>
    <cellStyle name="style1503061466856" xfId="6438"/>
    <cellStyle name="style1503061466970" xfId="6437"/>
    <cellStyle name="style1503061467095" xfId="6436"/>
    <cellStyle name="style1503061467187" xfId="6435"/>
    <cellStyle name="style1503061467280" xfId="6434"/>
    <cellStyle name="style1503061467388" xfId="6433"/>
    <cellStyle name="style1503061467497" xfId="6432"/>
    <cellStyle name="style1503061467614" xfId="6431"/>
    <cellStyle name="style1503061467750" xfId="6430"/>
    <cellStyle name="style1503061467870" xfId="6429"/>
    <cellStyle name="style1503061467979" xfId="6428"/>
    <cellStyle name="style1503061468095" xfId="6427"/>
    <cellStyle name="style1503061468216" xfId="6426"/>
    <cellStyle name="style1503061468330" xfId="6425"/>
    <cellStyle name="style1503061468445" xfId="6424"/>
    <cellStyle name="style1503061468556" xfId="6423"/>
    <cellStyle name="style1503061468690" xfId="6422"/>
    <cellStyle name="style1503061468805" xfId="6421"/>
    <cellStyle name="style1503061468944" xfId="6420"/>
    <cellStyle name="style1503061469054" xfId="6419"/>
    <cellStyle name="style1503061469166" xfId="6418"/>
    <cellStyle name="style1503061469288" xfId="6417"/>
    <cellStyle name="style1503061469424" xfId="6416"/>
    <cellStyle name="style1503061469548" xfId="6415"/>
    <cellStyle name="style1503061469690" xfId="6414"/>
    <cellStyle name="style1503061469829" xfId="6413"/>
    <cellStyle name="style1503061469952" xfId="6412"/>
    <cellStyle name="style1503061470058" xfId="6411"/>
    <cellStyle name="style1503061470174" xfId="6410"/>
    <cellStyle name="style1503061470294" xfId="6409"/>
    <cellStyle name="style1503061470412" xfId="6408"/>
    <cellStyle name="style1503061470519" xfId="6407"/>
    <cellStyle name="style1512123069583" xfId="9668"/>
    <cellStyle name="style1512123069771" xfId="9669"/>
    <cellStyle name="style1512123069896" xfId="9670"/>
    <cellStyle name="style1512123070037" xfId="9674"/>
    <cellStyle name="style1512123070162" xfId="9675"/>
    <cellStyle name="style1512123070271" xfId="9680"/>
    <cellStyle name="style1512123070380" xfId="9681"/>
    <cellStyle name="style1512123070505" xfId="9671"/>
    <cellStyle name="style1512123070615" xfId="9672"/>
    <cellStyle name="style1512123070708" xfId="9673"/>
    <cellStyle name="style1512123070802" xfId="9676"/>
    <cellStyle name="style1512123070880" xfId="9678"/>
    <cellStyle name="style1512123070974" xfId="9677"/>
    <cellStyle name="style1512123071037" xfId="9683"/>
    <cellStyle name="style1512123071099" xfId="9679"/>
    <cellStyle name="style1512123071146" xfId="9684"/>
    <cellStyle name="style1512123071208" xfId="9682"/>
    <cellStyle name="style1512123071271" xfId="9685"/>
    <cellStyle name="style1512123071302" xfId="9691"/>
    <cellStyle name="style1512123071333" xfId="9700"/>
    <cellStyle name="style1512123071365" xfId="9686"/>
    <cellStyle name="style1512123071412" xfId="9692"/>
    <cellStyle name="style1512123071458" xfId="9701"/>
    <cellStyle name="style1512123071490" xfId="9687"/>
    <cellStyle name="style1512123071537" xfId="9688"/>
    <cellStyle name="style1512123071583" xfId="9689"/>
    <cellStyle name="style1512123071615" xfId="9690"/>
    <cellStyle name="style1512123071662" xfId="9693"/>
    <cellStyle name="style1512123071708" xfId="9694"/>
    <cellStyle name="style1512123071755" xfId="9696"/>
    <cellStyle name="style1512123071787" xfId="9697"/>
    <cellStyle name="style1512123071818" xfId="9699"/>
    <cellStyle name="style1512123071865" xfId="9702"/>
    <cellStyle name="style1512123071912" xfId="9703"/>
    <cellStyle name="style1512123071958" xfId="9704"/>
    <cellStyle name="style1512123071990" xfId="9705"/>
    <cellStyle name="style1512123072083" xfId="9706"/>
    <cellStyle name="style1512123072130" xfId="9707"/>
    <cellStyle name="style1512123072162" xfId="9708"/>
    <cellStyle name="style1512123072224" xfId="9709"/>
    <cellStyle name="style1512123072271" xfId="9710"/>
    <cellStyle name="style1512123072302" xfId="9711"/>
    <cellStyle name="style1512123072380" xfId="9712"/>
    <cellStyle name="style1512123072615" xfId="9713"/>
    <cellStyle name="style1512123072693" xfId="9714"/>
    <cellStyle name="style1512123072740" xfId="9716"/>
    <cellStyle name="style1512123072802" xfId="9717"/>
    <cellStyle name="style1512123072833" xfId="9718"/>
    <cellStyle name="style1512123072880" xfId="9720"/>
    <cellStyle name="style1512123072927" xfId="9719"/>
    <cellStyle name="style1512123073318" xfId="9721"/>
    <cellStyle name="style1512123073662" xfId="9722"/>
    <cellStyle name="style1512123074583" xfId="9723"/>
    <cellStyle name="style1512138547353" xfId="9724"/>
    <cellStyle name="style1512138547484" xfId="9725"/>
    <cellStyle name="style1512138547597" xfId="9726"/>
    <cellStyle name="style1512138547753" xfId="9730"/>
    <cellStyle name="style1512138547896" xfId="9731"/>
    <cellStyle name="style1512138548167" xfId="9736"/>
    <cellStyle name="style1512138548454" xfId="9737"/>
    <cellStyle name="style1512138548595" xfId="9727"/>
    <cellStyle name="style1512138548710" xfId="9728"/>
    <cellStyle name="style1512138548825" xfId="9729"/>
    <cellStyle name="style1512138548959" xfId="9732"/>
    <cellStyle name="style1512138549065" xfId="9734"/>
    <cellStyle name="style1512138549159" xfId="9733"/>
    <cellStyle name="style1512138549239" xfId="9739"/>
    <cellStyle name="style1512138549347" xfId="9735"/>
    <cellStyle name="style1512138549466" xfId="9740"/>
    <cellStyle name="style1512138549549" xfId="9738"/>
    <cellStyle name="style1512138549619" xfId="9741"/>
    <cellStyle name="style1512138549676" xfId="9752"/>
    <cellStyle name="style1512138549723" xfId="9759"/>
    <cellStyle name="style1512138549777" xfId="9742"/>
    <cellStyle name="style1512138549822" xfId="9753"/>
    <cellStyle name="style1512138549869" xfId="9760"/>
    <cellStyle name="style1512138549913" xfId="9743"/>
    <cellStyle name="style1512138549972" xfId="9744"/>
    <cellStyle name="style1512138550036" xfId="9750"/>
    <cellStyle name="style1512138550079" xfId="9751"/>
    <cellStyle name="style1512138550143" xfId="9754"/>
    <cellStyle name="style1512138550197" xfId="9755"/>
    <cellStyle name="style1512138550251" xfId="9756"/>
    <cellStyle name="style1512138550301" xfId="9757"/>
    <cellStyle name="style1512138550352" xfId="9758"/>
    <cellStyle name="style1512138550417" xfId="9761"/>
    <cellStyle name="style1512138550474" xfId="9762"/>
    <cellStyle name="style1512138550536" xfId="9763"/>
    <cellStyle name="style1512138550649" xfId="9538"/>
    <cellStyle name="style1512138550940" xfId="9764"/>
    <cellStyle name="style1512138551040" xfId="9765"/>
    <cellStyle name="style1512138551129" xfId="9766"/>
    <cellStyle name="style1512138551291" xfId="9767"/>
    <cellStyle name="style1512138551391" xfId="9768"/>
    <cellStyle name="style1512138551487" xfId="9769"/>
    <cellStyle name="style1512138551613" xfId="9770"/>
    <cellStyle name="style1512138552005" xfId="9771"/>
    <cellStyle name="style1512138552072" xfId="9772"/>
    <cellStyle name="style1512138552113" xfId="9773"/>
    <cellStyle name="style1512138552182" xfId="9774"/>
    <cellStyle name="style1512138552223" xfId="9775"/>
    <cellStyle name="style1512138552285" xfId="9777"/>
    <cellStyle name="style1512138552346" xfId="9918"/>
    <cellStyle name="style1512138552413" xfId="9776"/>
    <cellStyle name="style1512138553115" xfId="9778"/>
    <cellStyle name="style1512138554165" xfId="9779"/>
    <cellStyle name="style1522853517170" xfId="9780"/>
    <cellStyle name="style1522853517275" xfId="9781"/>
    <cellStyle name="style1522853517375" xfId="9782"/>
    <cellStyle name="style1522853517504" xfId="9786"/>
    <cellStyle name="style1522853517609" xfId="9787"/>
    <cellStyle name="style1522853517717" xfId="9797"/>
    <cellStyle name="style1522853517813" xfId="9798"/>
    <cellStyle name="style1522853517941" xfId="9783"/>
    <cellStyle name="style1522853518038" xfId="9784"/>
    <cellStyle name="style1522853518137" xfId="9785"/>
    <cellStyle name="style1522853518237" xfId="9788"/>
    <cellStyle name="style1522853518350" xfId="9795"/>
    <cellStyle name="style1522853518456" xfId="9789"/>
    <cellStyle name="style1522853518541" xfId="9800"/>
    <cellStyle name="style1522853518649" xfId="9796"/>
    <cellStyle name="style1522853518779" xfId="9801"/>
    <cellStyle name="style1522853518859" xfId="9799"/>
    <cellStyle name="style1522853518943" xfId="9802"/>
    <cellStyle name="style1522853519017" xfId="9808"/>
    <cellStyle name="style1522853519111" xfId="9815"/>
    <cellStyle name="style1522853519172" xfId="9803"/>
    <cellStyle name="style1522853519234" xfId="9809"/>
    <cellStyle name="style1522853519297" xfId="9816"/>
    <cellStyle name="style1522853519343" xfId="9804"/>
    <cellStyle name="style1522853519425" xfId="9805"/>
    <cellStyle name="style1522853519490" xfId="9806"/>
    <cellStyle name="style1522853519538" xfId="9807"/>
    <cellStyle name="style1522853519601" xfId="9810"/>
    <cellStyle name="style1522853519678" xfId="9811"/>
    <cellStyle name="style1522853519742" xfId="9812"/>
    <cellStyle name="style1522853519792" xfId="9813"/>
    <cellStyle name="style1522853519846" xfId="9814"/>
    <cellStyle name="style1522853519910" xfId="9817"/>
    <cellStyle name="style1522853519992" xfId="9818"/>
    <cellStyle name="style1522853520060" xfId="9819"/>
    <cellStyle name="style1522853520112" xfId="9821"/>
    <cellStyle name="style1522853520201" xfId="9822"/>
    <cellStyle name="style1522853520268" xfId="9823"/>
    <cellStyle name="style1522853520314" xfId="9824"/>
    <cellStyle name="style1522853520378" xfId="9825"/>
    <cellStyle name="style1522853520425" xfId="9826"/>
    <cellStyle name="style1522853520487" xfId="9827"/>
    <cellStyle name="style1522853520551" xfId="9828"/>
    <cellStyle name="style1522853520713" xfId="9829"/>
    <cellStyle name="style1522853520772" xfId="9830"/>
    <cellStyle name="style1522853520815" xfId="9831"/>
    <cellStyle name="style1522853520874" xfId="9832"/>
    <cellStyle name="style1522853520926" xfId="9833"/>
    <cellStyle name="style1522853520971" xfId="9834"/>
    <cellStyle name="style1522853521021" xfId="9838"/>
    <cellStyle name="style1522853521404" xfId="9835"/>
    <cellStyle name="style1522853521832" xfId="9839"/>
    <cellStyle name="style1522853522237" xfId="9841"/>
    <cellStyle name="style1522853522715" xfId="9836"/>
    <cellStyle name="style1523286026089" xfId="9889"/>
    <cellStyle name="style1523286026208" xfId="9888"/>
    <cellStyle name="style1523286026374" xfId="9886"/>
    <cellStyle name="style1523286026474" xfId="9882"/>
    <cellStyle name="style1523286026693" xfId="9880"/>
    <cellStyle name="style1523286026782" xfId="9874"/>
    <cellStyle name="style1523286026822" xfId="9871"/>
    <cellStyle name="style1523286026865" xfId="9885"/>
    <cellStyle name="style1523286026905" xfId="9884"/>
    <cellStyle name="style1523286026946" xfId="9883"/>
    <cellStyle name="style1523286026988" xfId="9894"/>
    <cellStyle name="style1523286027039" xfId="9876"/>
    <cellStyle name="style1523286027080" xfId="9878"/>
    <cellStyle name="style1523286027112" xfId="9869"/>
    <cellStyle name="style1523286027155" xfId="9875"/>
    <cellStyle name="style1523286027197" xfId="9868"/>
    <cellStyle name="style1523286027237" xfId="9870"/>
    <cellStyle name="style1523286027304" xfId="9867"/>
    <cellStyle name="style1523286027338" xfId="9857"/>
    <cellStyle name="style1523286027373" xfId="9849"/>
    <cellStyle name="style1523286027404" xfId="9865"/>
    <cellStyle name="style1523286027435" xfId="9855"/>
    <cellStyle name="style1523286027465" xfId="9847"/>
    <cellStyle name="style1523286027496" xfId="9864"/>
    <cellStyle name="style1523286027545" xfId="9897"/>
    <cellStyle name="style1523286027586" xfId="9861"/>
    <cellStyle name="style1523286027617" xfId="9863"/>
    <cellStyle name="style1523286027650" xfId="9860"/>
    <cellStyle name="style1523286027696" xfId="9854"/>
    <cellStyle name="style1523286027739" xfId="9896"/>
    <cellStyle name="style1523286027784" xfId="9859"/>
    <cellStyle name="style1523286027874" xfId="9853"/>
    <cellStyle name="style1523286027955" xfId="9850"/>
    <cellStyle name="style1523286028056" xfId="9846"/>
    <cellStyle name="style1523286028154" xfId="9895"/>
    <cellStyle name="style1523286028258" xfId="9843"/>
    <cellStyle name="style1523286028327" xfId="9845"/>
    <cellStyle name="style1523286028405" xfId="9842"/>
    <cellStyle name="style1523286028521" xfId="9862"/>
    <cellStyle name="style1523286028601" xfId="9852"/>
    <cellStyle name="style1523286028668" xfId="9844"/>
    <cellStyle name="style1523286028754" xfId="9893"/>
    <cellStyle name="style1523286028810" xfId="9892"/>
    <cellStyle name="style1523286028894" xfId="9891"/>
    <cellStyle name="style1523286028967" xfId="9879"/>
    <cellStyle name="style1523286029034" xfId="9851"/>
    <cellStyle name="style1523286029179" xfId="9887"/>
    <cellStyle name="style1523286029253" xfId="9881"/>
    <cellStyle name="style1523286029353" xfId="9873"/>
    <cellStyle name="style1523286029432" xfId="9866"/>
    <cellStyle name="style1523286029487" xfId="9856"/>
    <cellStyle name="style1523286029550" xfId="9848"/>
    <cellStyle name="style1523286029614" xfId="9890"/>
    <cellStyle name="style1523286031646" xfId="9858"/>
    <cellStyle name="Style2" xfId="10604"/>
    <cellStyle name="Style3" xfId="9509"/>
    <cellStyle name="Style3 2" xfId="10605"/>
    <cellStyle name="Style4" xfId="10606"/>
    <cellStyle name="Style5" xfId="9510"/>
    <cellStyle name="Style5 2" xfId="10607"/>
    <cellStyle name="Style6" xfId="10608"/>
    <cellStyle name="styleDEnormalgray" xfId="9511"/>
    <cellStyle name="Syntax" xfId="9512"/>
    <cellStyle name="table" xfId="9513"/>
    <cellStyle name="Table Cells" xfId="9514"/>
    <cellStyle name="Table Column Headings" xfId="9515"/>
    <cellStyle name="Table Footnote" xfId="10609"/>
    <cellStyle name="Table Footnote 2" xfId="10610"/>
    <cellStyle name="Table Footnote 2 2" xfId="10611"/>
    <cellStyle name="Table Footnote_Table 5.6 sales of assets 23Feb2010" xfId="10612"/>
    <cellStyle name="Table Header" xfId="10613"/>
    <cellStyle name="Table Header 2" xfId="10614"/>
    <cellStyle name="Table Header 2 2" xfId="10615"/>
    <cellStyle name="Table Header_Table 5.6 sales of assets 23Feb2010" xfId="10616"/>
    <cellStyle name="Table Heading 1" xfId="10617"/>
    <cellStyle name="Table Heading 1 2" xfId="10618"/>
    <cellStyle name="Table Heading 1 2 2" xfId="10619"/>
    <cellStyle name="Table Heading 1_Table 5.6 sales of assets 23Feb2010" xfId="10620"/>
    <cellStyle name="Table Heading 2" xfId="10621"/>
    <cellStyle name="Table Heading 2 2" xfId="10622"/>
    <cellStyle name="Table Heading 2_Table 5.6 sales of assets 23Feb2010" xfId="10623"/>
    <cellStyle name="Table Number" xfId="9516"/>
    <cellStyle name="Table Of Which" xfId="10624"/>
    <cellStyle name="Table Of Which 2" xfId="10625"/>
    <cellStyle name="Table Of Which_Table 5.6 sales of assets 23Feb2010" xfId="10626"/>
    <cellStyle name="Table Row Billions" xfId="10627"/>
    <cellStyle name="Table Row Billions 2" xfId="10628"/>
    <cellStyle name="Table Row Billions Check" xfId="10629"/>
    <cellStyle name="Table Row Billions Check 2" xfId="10630"/>
    <cellStyle name="Table Row Billions Check 3" xfId="10631"/>
    <cellStyle name="Table Row Billions Check_asset sales" xfId="10632"/>
    <cellStyle name="Table Row Billions_Table 5.6 sales of assets 23Feb2010" xfId="10633"/>
    <cellStyle name="Table Row Headings" xfId="9517"/>
    <cellStyle name="Table Row Millions" xfId="10634"/>
    <cellStyle name="Table Row Millions 2" xfId="10635"/>
    <cellStyle name="Table Row Millions 2 2" xfId="10636"/>
    <cellStyle name="Table Row Millions Check" xfId="10637"/>
    <cellStyle name="Table Row Millions Check 2" xfId="10638"/>
    <cellStyle name="Table Row Millions Check 3" xfId="10639"/>
    <cellStyle name="Table Row Millions Check 4" xfId="10640"/>
    <cellStyle name="Table Row Millions Check_asset sales" xfId="10641"/>
    <cellStyle name="Table Row Millions_Table 5.6 sales of assets 23Feb2010" xfId="10642"/>
    <cellStyle name="Table Row Percentage" xfId="10643"/>
    <cellStyle name="Table Row Percentage 2" xfId="10644"/>
    <cellStyle name="Table Row Percentage Check" xfId="10645"/>
    <cellStyle name="Table Row Percentage Check 2" xfId="10646"/>
    <cellStyle name="Table Row Percentage Check 3" xfId="10647"/>
    <cellStyle name="Table Row Percentage Check_asset sales" xfId="10648"/>
    <cellStyle name="Table Row Percentage_Table 5.6 sales of assets 23Feb2010" xfId="10649"/>
    <cellStyle name="Table Title" xfId="9518"/>
    <cellStyle name="Table Total Billions" xfId="10650"/>
    <cellStyle name="Table Total Billions 2" xfId="10651"/>
    <cellStyle name="Table Total Billions_Table 5.6 sales of assets 23Feb2010" xfId="10652"/>
    <cellStyle name="Table Total Millions" xfId="10653"/>
    <cellStyle name="Table Total Millions 2" xfId="10654"/>
    <cellStyle name="Table Total Millions 2 2" xfId="10655"/>
    <cellStyle name="Table Total Millions_Table 5.6 sales of assets 23Feb2010" xfId="10656"/>
    <cellStyle name="Table Total Percentage" xfId="10657"/>
    <cellStyle name="Table Total Percentage 2" xfId="10658"/>
    <cellStyle name="Table Total Percentage_Table 5.6 sales of assets 23Feb2010" xfId="10659"/>
    <cellStyle name="Table Units" xfId="10660"/>
    <cellStyle name="Table Units 2" xfId="10661"/>
    <cellStyle name="Table Units 2 2" xfId="10662"/>
    <cellStyle name="Table Units_Table 5.6 sales of assets 23Feb2010" xfId="10663"/>
    <cellStyle name="Table_Name" xfId="9519"/>
    <cellStyle name="Test" xfId="6625"/>
    <cellStyle name="Test 2" xfId="7813"/>
    <cellStyle name="Test 3" xfId="10170"/>
    <cellStyle name="Times New Roman" xfId="10664"/>
    <cellStyle name="Title" xfId="8770" builtinId="15" customBuiltin="1"/>
    <cellStyle name="Title 10" xfId="6703"/>
    <cellStyle name="Title 2" xfId="1112"/>
    <cellStyle name="Title 2 2" xfId="6323"/>
    <cellStyle name="Title 2 2 2" xfId="9521"/>
    <cellStyle name="Title 2 3" xfId="6324"/>
    <cellStyle name="Title 2 4" xfId="6626"/>
    <cellStyle name="Title 2 5" xfId="10232"/>
    <cellStyle name="Title 2_Data" xfId="6325"/>
    <cellStyle name="Title 3" xfId="70"/>
    <cellStyle name="Title 3 2" xfId="6627"/>
    <cellStyle name="Title 3 3" xfId="9522"/>
    <cellStyle name="Title 3 4" xfId="10665"/>
    <cellStyle name="Title 4" xfId="6326"/>
    <cellStyle name="Title 4 2" xfId="10666"/>
    <cellStyle name="Title 5" xfId="6327"/>
    <cellStyle name="Title 6" xfId="6445"/>
    <cellStyle name="Title 7" xfId="6632"/>
    <cellStyle name="Title 8" xfId="6688"/>
    <cellStyle name="Title 9" xfId="6696"/>
    <cellStyle name="Total" xfId="8786" builtinId="25" customBuiltin="1"/>
    <cellStyle name="Total 10" xfId="873"/>
    <cellStyle name="Total 10 10" xfId="874"/>
    <cellStyle name="Total 10 10 2" xfId="1356"/>
    <cellStyle name="Total 10 10 3" xfId="4734"/>
    <cellStyle name="Total 10 10 4" xfId="4735"/>
    <cellStyle name="Total 10 10 5" xfId="4736"/>
    <cellStyle name="Total 10 10_GCSEs" xfId="7522"/>
    <cellStyle name="Total 10 11" xfId="875"/>
    <cellStyle name="Total 10 11 2" xfId="1355"/>
    <cellStyle name="Total 10 11 3" xfId="4737"/>
    <cellStyle name="Total 10 11 4" xfId="4738"/>
    <cellStyle name="Total 10 11 5" xfId="4739"/>
    <cellStyle name="Total 10 11_GCSEs" xfId="7523"/>
    <cellStyle name="Total 10 12" xfId="1357"/>
    <cellStyle name="Total 10 12 2" xfId="4740"/>
    <cellStyle name="Total 10 12 3" xfId="4741"/>
    <cellStyle name="Total 10 12 4" xfId="4742"/>
    <cellStyle name="Total 10 12 5" xfId="4743"/>
    <cellStyle name="Total 10 12_GCSEs" xfId="7524"/>
    <cellStyle name="Total 10 13" xfId="4744"/>
    <cellStyle name="Total 10 14" xfId="4745"/>
    <cellStyle name="Total 10 15" xfId="4746"/>
    <cellStyle name="Total 10 16" xfId="4747"/>
    <cellStyle name="Total 10 2" xfId="876"/>
    <cellStyle name="Total 10 2 2" xfId="877"/>
    <cellStyle name="Total 10 2 2 2" xfId="1353"/>
    <cellStyle name="Total 10 2 2 3" xfId="4748"/>
    <cellStyle name="Total 10 2 2 4" xfId="4749"/>
    <cellStyle name="Total 10 2 2 5" xfId="4750"/>
    <cellStyle name="Total 10 2 2_GCSEs" xfId="7526"/>
    <cellStyle name="Total 10 2 3" xfId="1354"/>
    <cellStyle name="Total 10 2 4" xfId="4751"/>
    <cellStyle name="Total 10 2 5" xfId="4752"/>
    <cellStyle name="Total 10 2 6" xfId="4753"/>
    <cellStyle name="Total 10 2_GCSEs" xfId="7525"/>
    <cellStyle name="Total 10 3" xfId="878"/>
    <cellStyle name="Total 10 3 2" xfId="879"/>
    <cellStyle name="Total 10 3 2 2" xfId="1351"/>
    <cellStyle name="Total 10 3 2 3" xfId="4754"/>
    <cellStyle name="Total 10 3 2 4" xfId="4755"/>
    <cellStyle name="Total 10 3 2 5" xfId="4756"/>
    <cellStyle name="Total 10 3 2_GCSEs" xfId="7528"/>
    <cellStyle name="Total 10 3 3" xfId="1352"/>
    <cellStyle name="Total 10 3 4" xfId="4757"/>
    <cellStyle name="Total 10 3 5" xfId="4758"/>
    <cellStyle name="Total 10 3 6" xfId="4759"/>
    <cellStyle name="Total 10 3_GCSEs" xfId="7527"/>
    <cellStyle name="Total 10 4" xfId="880"/>
    <cellStyle name="Total 10 4 2" xfId="881"/>
    <cellStyle name="Total 10 4 2 2" xfId="1349"/>
    <cellStyle name="Total 10 4 2 3" xfId="4760"/>
    <cellStyle name="Total 10 4 2 4" xfId="4761"/>
    <cellStyle name="Total 10 4 2 5" xfId="4762"/>
    <cellStyle name="Total 10 4 2_GCSEs" xfId="7530"/>
    <cellStyle name="Total 10 4 3" xfId="1350"/>
    <cellStyle name="Total 10 4 4" xfId="4763"/>
    <cellStyle name="Total 10 4 5" xfId="4764"/>
    <cellStyle name="Total 10 4 6" xfId="4765"/>
    <cellStyle name="Total 10 4_GCSEs" xfId="7529"/>
    <cellStyle name="Total 10 5" xfId="882"/>
    <cellStyle name="Total 10 5 2" xfId="883"/>
    <cellStyle name="Total 10 5 2 2" xfId="1347"/>
    <cellStyle name="Total 10 5 2 3" xfId="4766"/>
    <cellStyle name="Total 10 5 2 4" xfId="4767"/>
    <cellStyle name="Total 10 5 2 5" xfId="4768"/>
    <cellStyle name="Total 10 5 2_GCSEs" xfId="7532"/>
    <cellStyle name="Total 10 5 3" xfId="1348"/>
    <cellStyle name="Total 10 5 4" xfId="4769"/>
    <cellStyle name="Total 10 5 5" xfId="4770"/>
    <cellStyle name="Total 10 5 6" xfId="4771"/>
    <cellStyle name="Total 10 5_GCSEs" xfId="7531"/>
    <cellStyle name="Total 10 6" xfId="884"/>
    <cellStyle name="Total 10 6 2" xfId="885"/>
    <cellStyle name="Total 10 6 2 2" xfId="1345"/>
    <cellStyle name="Total 10 6 2 3" xfId="4772"/>
    <cellStyle name="Total 10 6 2 4" xfId="4773"/>
    <cellStyle name="Total 10 6 2 5" xfId="4774"/>
    <cellStyle name="Total 10 6 2_GCSEs" xfId="7534"/>
    <cellStyle name="Total 10 6 3" xfId="1346"/>
    <cellStyle name="Total 10 6 4" xfId="4775"/>
    <cellStyle name="Total 10 6 5" xfId="4776"/>
    <cellStyle name="Total 10 6 6" xfId="4777"/>
    <cellStyle name="Total 10 6_GCSEs" xfId="7533"/>
    <cellStyle name="Total 10 7" xfId="886"/>
    <cellStyle name="Total 10 7 2" xfId="887"/>
    <cellStyle name="Total 10 7 2 2" xfId="1343"/>
    <cellStyle name="Total 10 7 2 3" xfId="4778"/>
    <cellStyle name="Total 10 7 2 4" xfId="4779"/>
    <cellStyle name="Total 10 7 2 5" xfId="4780"/>
    <cellStyle name="Total 10 7 2_GCSEs" xfId="7536"/>
    <cellStyle name="Total 10 7 3" xfId="1344"/>
    <cellStyle name="Total 10 7 4" xfId="4781"/>
    <cellStyle name="Total 10 7 5" xfId="4782"/>
    <cellStyle name="Total 10 7 6" xfId="4783"/>
    <cellStyle name="Total 10 7_GCSEs" xfId="7535"/>
    <cellStyle name="Total 10 8" xfId="888"/>
    <cellStyle name="Total 10 8 2" xfId="889"/>
    <cellStyle name="Total 10 8 2 2" xfId="1341"/>
    <cellStyle name="Total 10 8 2 3" xfId="4784"/>
    <cellStyle name="Total 10 8 2 4" xfId="4785"/>
    <cellStyle name="Total 10 8 2 5" xfId="4786"/>
    <cellStyle name="Total 10 8 2_GCSEs" xfId="7538"/>
    <cellStyle name="Total 10 8 3" xfId="1342"/>
    <cellStyle name="Total 10 8 4" xfId="4787"/>
    <cellStyle name="Total 10 8 5" xfId="4788"/>
    <cellStyle name="Total 10 8 6" xfId="4789"/>
    <cellStyle name="Total 10 8_GCSEs" xfId="7537"/>
    <cellStyle name="Total 10 9" xfId="890"/>
    <cellStyle name="Total 10 9 2" xfId="891"/>
    <cellStyle name="Total 10 9 2 2" xfId="1339"/>
    <cellStyle name="Total 10 9 2 3" xfId="4790"/>
    <cellStyle name="Total 10 9 2 4" xfId="4791"/>
    <cellStyle name="Total 10 9 2 5" xfId="4792"/>
    <cellStyle name="Total 10 9 2_GCSEs" xfId="7540"/>
    <cellStyle name="Total 10 9 3" xfId="1340"/>
    <cellStyle name="Total 10 9 4" xfId="4793"/>
    <cellStyle name="Total 10 9 5" xfId="4794"/>
    <cellStyle name="Total 10 9 6" xfId="4795"/>
    <cellStyle name="Total 10 9_GCSEs" xfId="7539"/>
    <cellStyle name="Total 10_GCSEs" xfId="7521"/>
    <cellStyle name="Total 11" xfId="892"/>
    <cellStyle name="Total 11 10" xfId="893"/>
    <cellStyle name="Total 11 10 2" xfId="1337"/>
    <cellStyle name="Total 11 10 3" xfId="4796"/>
    <cellStyle name="Total 11 10 4" xfId="4797"/>
    <cellStyle name="Total 11 10 5" xfId="4798"/>
    <cellStyle name="Total 11 10_GCSEs" xfId="7542"/>
    <cellStyle name="Total 11 11" xfId="1338"/>
    <cellStyle name="Total 11 11 2" xfId="4799"/>
    <cellStyle name="Total 11 11 3" xfId="4800"/>
    <cellStyle name="Total 11 11 4" xfId="4801"/>
    <cellStyle name="Total 11 11 5" xfId="4802"/>
    <cellStyle name="Total 11 11_GCSEs" xfId="7543"/>
    <cellStyle name="Total 11 12" xfId="4803"/>
    <cellStyle name="Total 11 13" xfId="4804"/>
    <cellStyle name="Total 11 14" xfId="4805"/>
    <cellStyle name="Total 11 15" xfId="4806"/>
    <cellStyle name="Total 11 2" xfId="894"/>
    <cellStyle name="Total 11 2 2" xfId="895"/>
    <cellStyle name="Total 11 2 2 2" xfId="1335"/>
    <cellStyle name="Total 11 2 2 3" xfId="4807"/>
    <cellStyle name="Total 11 2 2 4" xfId="4808"/>
    <cellStyle name="Total 11 2 2 5" xfId="4809"/>
    <cellStyle name="Total 11 2 2_GCSEs" xfId="7545"/>
    <cellStyle name="Total 11 2 3" xfId="1336"/>
    <cellStyle name="Total 11 2 4" xfId="4810"/>
    <cellStyle name="Total 11 2 5" xfId="4811"/>
    <cellStyle name="Total 11 2 6" xfId="4812"/>
    <cellStyle name="Total 11 2_GCSEs" xfId="7544"/>
    <cellStyle name="Total 11 3" xfId="896"/>
    <cellStyle name="Total 11 3 2" xfId="897"/>
    <cellStyle name="Total 11 3 2 2" xfId="1333"/>
    <cellStyle name="Total 11 3 2 3" xfId="4813"/>
    <cellStyle name="Total 11 3 2 4" xfId="4814"/>
    <cellStyle name="Total 11 3 2 5" xfId="4815"/>
    <cellStyle name="Total 11 3 2_GCSEs" xfId="7547"/>
    <cellStyle name="Total 11 3 3" xfId="1334"/>
    <cellStyle name="Total 11 3 4" xfId="4816"/>
    <cellStyle name="Total 11 3 5" xfId="4817"/>
    <cellStyle name="Total 11 3 6" xfId="4818"/>
    <cellStyle name="Total 11 3_GCSEs" xfId="7546"/>
    <cellStyle name="Total 11 4" xfId="898"/>
    <cellStyle name="Total 11 4 2" xfId="899"/>
    <cellStyle name="Total 11 4 2 2" xfId="1331"/>
    <cellStyle name="Total 11 4 2 3" xfId="4819"/>
    <cellStyle name="Total 11 4 2 4" xfId="4820"/>
    <cellStyle name="Total 11 4 2 5" xfId="4821"/>
    <cellStyle name="Total 11 4 2_GCSEs" xfId="7549"/>
    <cellStyle name="Total 11 4 3" xfId="1332"/>
    <cellStyle name="Total 11 4 4" xfId="4822"/>
    <cellStyle name="Total 11 4 5" xfId="4823"/>
    <cellStyle name="Total 11 4 6" xfId="4824"/>
    <cellStyle name="Total 11 4_GCSEs" xfId="7548"/>
    <cellStyle name="Total 11 5" xfId="900"/>
    <cellStyle name="Total 11 5 2" xfId="901"/>
    <cellStyle name="Total 11 5 2 2" xfId="1329"/>
    <cellStyle name="Total 11 5 2 3" xfId="4825"/>
    <cellStyle name="Total 11 5 2 4" xfId="4826"/>
    <cellStyle name="Total 11 5 2 5" xfId="4827"/>
    <cellStyle name="Total 11 5 2_GCSEs" xfId="7551"/>
    <cellStyle name="Total 11 5 3" xfId="1330"/>
    <cellStyle name="Total 11 5 4" xfId="4828"/>
    <cellStyle name="Total 11 5 5" xfId="4829"/>
    <cellStyle name="Total 11 5 6" xfId="4830"/>
    <cellStyle name="Total 11 5_GCSEs" xfId="7550"/>
    <cellStyle name="Total 11 6" xfId="902"/>
    <cellStyle name="Total 11 6 2" xfId="903"/>
    <cellStyle name="Total 11 6 2 2" xfId="1327"/>
    <cellStyle name="Total 11 6 2 3" xfId="4831"/>
    <cellStyle name="Total 11 6 2 4" xfId="4832"/>
    <cellStyle name="Total 11 6 2 5" xfId="4833"/>
    <cellStyle name="Total 11 6 2_GCSEs" xfId="7553"/>
    <cellStyle name="Total 11 6 3" xfId="1328"/>
    <cellStyle name="Total 11 6 4" xfId="4834"/>
    <cellStyle name="Total 11 6 5" xfId="4835"/>
    <cellStyle name="Total 11 6 6" xfId="4836"/>
    <cellStyle name="Total 11 6_GCSEs" xfId="7552"/>
    <cellStyle name="Total 11 7" xfId="904"/>
    <cellStyle name="Total 11 7 2" xfId="905"/>
    <cellStyle name="Total 11 7 2 2" xfId="1325"/>
    <cellStyle name="Total 11 7 2 3" xfId="4837"/>
    <cellStyle name="Total 11 7 2 4" xfId="4838"/>
    <cellStyle name="Total 11 7 2 5" xfId="4839"/>
    <cellStyle name="Total 11 7 2_GCSEs" xfId="7555"/>
    <cellStyle name="Total 11 7 3" xfId="1326"/>
    <cellStyle name="Total 11 7 4" xfId="4840"/>
    <cellStyle name="Total 11 7 5" xfId="4841"/>
    <cellStyle name="Total 11 7 6" xfId="4842"/>
    <cellStyle name="Total 11 7_GCSEs" xfId="7554"/>
    <cellStyle name="Total 11 8" xfId="906"/>
    <cellStyle name="Total 11 8 2" xfId="907"/>
    <cellStyle name="Total 11 8 2 2" xfId="1323"/>
    <cellStyle name="Total 11 8 2 3" xfId="4843"/>
    <cellStyle name="Total 11 8 2 4" xfId="4844"/>
    <cellStyle name="Total 11 8 2 5" xfId="4845"/>
    <cellStyle name="Total 11 8 2_GCSEs" xfId="7557"/>
    <cellStyle name="Total 11 8 3" xfId="1324"/>
    <cellStyle name="Total 11 8 4" xfId="4846"/>
    <cellStyle name="Total 11 8 5" xfId="4847"/>
    <cellStyle name="Total 11 8 6" xfId="4848"/>
    <cellStyle name="Total 11 8_GCSEs" xfId="7556"/>
    <cellStyle name="Total 11 9" xfId="908"/>
    <cellStyle name="Total 11 9 2" xfId="1322"/>
    <cellStyle name="Total 11 9 3" xfId="4849"/>
    <cellStyle name="Total 11 9 4" xfId="4850"/>
    <cellStyle name="Total 11 9 5" xfId="4851"/>
    <cellStyle name="Total 11 9_GCSEs" xfId="7558"/>
    <cellStyle name="Total 11_GCSEs" xfId="7541"/>
    <cellStyle name="Total 12" xfId="909"/>
    <cellStyle name="Total 12 2" xfId="910"/>
    <cellStyle name="Total 12 2 2" xfId="1320"/>
    <cellStyle name="Total 12 2 3" xfId="4852"/>
    <cellStyle name="Total 12 2 4" xfId="4853"/>
    <cellStyle name="Total 12 2 5" xfId="4854"/>
    <cellStyle name="Total 12 2_GCSEs" xfId="7560"/>
    <cellStyle name="Total 12 3" xfId="1321"/>
    <cellStyle name="Total 12 4" xfId="4855"/>
    <cellStyle name="Total 12 5" xfId="4856"/>
    <cellStyle name="Total 12 6" xfId="4857"/>
    <cellStyle name="Total 12_GCSEs" xfId="7559"/>
    <cellStyle name="Total 13" xfId="2105"/>
    <cellStyle name="Total 14" xfId="71"/>
    <cellStyle name="Total 15" xfId="6460"/>
    <cellStyle name="Total 2" xfId="911"/>
    <cellStyle name="Total 2 10" xfId="912"/>
    <cellStyle name="Total 2 10 2" xfId="1318"/>
    <cellStyle name="Total 2 10 3" xfId="4858"/>
    <cellStyle name="Total 2 10 4" xfId="4859"/>
    <cellStyle name="Total 2 10 5" xfId="4860"/>
    <cellStyle name="Total 2 10_GCSEs" xfId="7561"/>
    <cellStyle name="Total 2 11" xfId="913"/>
    <cellStyle name="Total 2 11 2" xfId="1317"/>
    <cellStyle name="Total 2 11 3" xfId="4861"/>
    <cellStyle name="Total 2 11 4" xfId="4862"/>
    <cellStyle name="Total 2 11 5" xfId="4863"/>
    <cellStyle name="Total 2 11_GCSEs" xfId="7562"/>
    <cellStyle name="Total 2 12" xfId="1319"/>
    <cellStyle name="Total 2 12 2" xfId="4864"/>
    <cellStyle name="Total 2 12 3" xfId="4865"/>
    <cellStyle name="Total 2 12 4" xfId="4866"/>
    <cellStyle name="Total 2 12 5" xfId="4867"/>
    <cellStyle name="Total 2 12_GCSEs" xfId="7563"/>
    <cellStyle name="Total 2 13" xfId="4868"/>
    <cellStyle name="Total 2 14" xfId="4869"/>
    <cellStyle name="Total 2 15" xfId="4870"/>
    <cellStyle name="Total 2 16" xfId="4871"/>
    <cellStyle name="Total 2 17" xfId="6328"/>
    <cellStyle name="Total 2 18" xfId="6628"/>
    <cellStyle name="Total 2 19" xfId="7814"/>
    <cellStyle name="Total 2 2" xfId="914"/>
    <cellStyle name="Total 2 2 10" xfId="9923"/>
    <cellStyle name="Total 2 2 2" xfId="915"/>
    <cellStyle name="Total 2 2 2 2" xfId="1315"/>
    <cellStyle name="Total 2 2 2 3" xfId="4872"/>
    <cellStyle name="Total 2 2 2 4" xfId="4873"/>
    <cellStyle name="Total 2 2 2 5" xfId="4874"/>
    <cellStyle name="Total 2 2 2_GCSEs" xfId="7565"/>
    <cellStyle name="Total 2 2 3" xfId="1316"/>
    <cellStyle name="Total 2 2 4" xfId="4875"/>
    <cellStyle name="Total 2 2 5" xfId="4876"/>
    <cellStyle name="Total 2 2 6" xfId="4877"/>
    <cellStyle name="Total 2 2 7" xfId="6329"/>
    <cellStyle name="Total 2 2 8" xfId="9524"/>
    <cellStyle name="Total 2 2 9" xfId="9914"/>
    <cellStyle name="Total 2 2_GCSEs" xfId="7564"/>
    <cellStyle name="Total 2 20" xfId="9523"/>
    <cellStyle name="Total 2 21" xfId="9913"/>
    <cellStyle name="Total 2 22" xfId="9922"/>
    <cellStyle name="Total 2 23" xfId="8936"/>
    <cellStyle name="Total 2 24" xfId="10381"/>
    <cellStyle name="Total 2 3" xfId="916"/>
    <cellStyle name="Total 2 3 10" xfId="9924"/>
    <cellStyle name="Total 2 3 2" xfId="917"/>
    <cellStyle name="Total 2 3 2 2" xfId="1313"/>
    <cellStyle name="Total 2 3 2 3" xfId="4878"/>
    <cellStyle name="Total 2 3 2 4" xfId="4879"/>
    <cellStyle name="Total 2 3 2 5" xfId="4880"/>
    <cellStyle name="Total 2 3 2_GCSEs" xfId="7567"/>
    <cellStyle name="Total 2 3 3" xfId="1314"/>
    <cellStyle name="Total 2 3 4" xfId="4881"/>
    <cellStyle name="Total 2 3 5" xfId="4882"/>
    <cellStyle name="Total 2 3 6" xfId="4883"/>
    <cellStyle name="Total 2 3 7" xfId="6330"/>
    <cellStyle name="Total 2 3 8" xfId="9525"/>
    <cellStyle name="Total 2 3 9" xfId="9915"/>
    <cellStyle name="Total 2 3_GCSEs" xfId="7566"/>
    <cellStyle name="Total 2 4" xfId="918"/>
    <cellStyle name="Total 2 4 2" xfId="919"/>
    <cellStyle name="Total 2 4 2 2" xfId="1311"/>
    <cellStyle name="Total 2 4 2 3" xfId="4884"/>
    <cellStyle name="Total 2 4 2 4" xfId="4885"/>
    <cellStyle name="Total 2 4 2 5" xfId="4886"/>
    <cellStyle name="Total 2 4 2_GCSEs" xfId="7569"/>
    <cellStyle name="Total 2 4 3" xfId="1312"/>
    <cellStyle name="Total 2 4 4" xfId="4887"/>
    <cellStyle name="Total 2 4 5" xfId="4888"/>
    <cellStyle name="Total 2 4 6" xfId="4889"/>
    <cellStyle name="Total 2 4_GCSEs" xfId="7568"/>
    <cellStyle name="Total 2 5" xfId="920"/>
    <cellStyle name="Total 2 5 2" xfId="921"/>
    <cellStyle name="Total 2 5 2 2" xfId="1309"/>
    <cellStyle name="Total 2 5 2 3" xfId="4890"/>
    <cellStyle name="Total 2 5 2 4" xfId="4891"/>
    <cellStyle name="Total 2 5 2 5" xfId="4892"/>
    <cellStyle name="Total 2 5 2_GCSEs" xfId="7571"/>
    <cellStyle name="Total 2 5 3" xfId="1310"/>
    <cellStyle name="Total 2 5 4" xfId="4893"/>
    <cellStyle name="Total 2 5 5" xfId="4894"/>
    <cellStyle name="Total 2 5 6" xfId="4895"/>
    <cellStyle name="Total 2 5_GCSEs" xfId="7570"/>
    <cellStyle name="Total 2 6" xfId="922"/>
    <cellStyle name="Total 2 6 2" xfId="923"/>
    <cellStyle name="Total 2 6 2 2" xfId="1307"/>
    <cellStyle name="Total 2 6 2 3" xfId="4896"/>
    <cellStyle name="Total 2 6 2 4" xfId="4897"/>
    <cellStyle name="Total 2 6 2 5" xfId="4898"/>
    <cellStyle name="Total 2 6 2_GCSEs" xfId="7573"/>
    <cellStyle name="Total 2 6 3" xfId="1308"/>
    <cellStyle name="Total 2 6 4" xfId="4899"/>
    <cellStyle name="Total 2 6 5" xfId="4900"/>
    <cellStyle name="Total 2 6 6" xfId="4901"/>
    <cellStyle name="Total 2 6_GCSEs" xfId="7572"/>
    <cellStyle name="Total 2 7" xfId="924"/>
    <cellStyle name="Total 2 7 2" xfId="925"/>
    <cellStyle name="Total 2 7 2 2" xfId="1305"/>
    <cellStyle name="Total 2 7 2 3" xfId="4902"/>
    <cellStyle name="Total 2 7 2 4" xfId="4903"/>
    <cellStyle name="Total 2 7 2 5" xfId="4904"/>
    <cellStyle name="Total 2 7 2_GCSEs" xfId="7575"/>
    <cellStyle name="Total 2 7 3" xfId="1306"/>
    <cellStyle name="Total 2 7 4" xfId="4905"/>
    <cellStyle name="Total 2 7 5" xfId="4906"/>
    <cellStyle name="Total 2 7 6" xfId="4907"/>
    <cellStyle name="Total 2 7_GCSEs" xfId="7574"/>
    <cellStyle name="Total 2 8" xfId="926"/>
    <cellStyle name="Total 2 8 2" xfId="927"/>
    <cellStyle name="Total 2 8 2 2" xfId="1303"/>
    <cellStyle name="Total 2 8 2 3" xfId="4908"/>
    <cellStyle name="Total 2 8 2 4" xfId="4909"/>
    <cellStyle name="Total 2 8 2 5" xfId="4910"/>
    <cellStyle name="Total 2 8 2_GCSEs" xfId="7577"/>
    <cellStyle name="Total 2 8 3" xfId="1304"/>
    <cellStyle name="Total 2 8 4" xfId="4911"/>
    <cellStyle name="Total 2 8 5" xfId="4912"/>
    <cellStyle name="Total 2 8 6" xfId="4913"/>
    <cellStyle name="Total 2 8_GCSEs" xfId="7576"/>
    <cellStyle name="Total 2 9" xfId="928"/>
    <cellStyle name="Total 2 9 2" xfId="929"/>
    <cellStyle name="Total 2 9 2 2" xfId="1301"/>
    <cellStyle name="Total 2 9 2 3" xfId="4914"/>
    <cellStyle name="Total 2 9 2 4" xfId="4915"/>
    <cellStyle name="Total 2 9 2 5" xfId="4916"/>
    <cellStyle name="Total 2 9 2_GCSEs" xfId="7579"/>
    <cellStyle name="Total 2 9 3" xfId="1302"/>
    <cellStyle name="Total 2 9 4" xfId="4917"/>
    <cellStyle name="Total 2 9 5" xfId="4918"/>
    <cellStyle name="Total 2 9 6" xfId="4919"/>
    <cellStyle name="Total 2 9_GCSEs" xfId="7578"/>
    <cellStyle name="Total 2_Analysis File Template" xfId="6331"/>
    <cellStyle name="Total 3" xfId="930"/>
    <cellStyle name="Total 3 10" xfId="931"/>
    <cellStyle name="Total 3 10 2" xfId="1299"/>
    <cellStyle name="Total 3 10 3" xfId="4920"/>
    <cellStyle name="Total 3 10 4" xfId="4921"/>
    <cellStyle name="Total 3 10 5" xfId="4922"/>
    <cellStyle name="Total 3 10_GCSEs" xfId="7581"/>
    <cellStyle name="Total 3 11" xfId="932"/>
    <cellStyle name="Total 3 11 2" xfId="1298"/>
    <cellStyle name="Total 3 11 3" xfId="4923"/>
    <cellStyle name="Total 3 11 4" xfId="4924"/>
    <cellStyle name="Total 3 11 5" xfId="4925"/>
    <cellStyle name="Total 3 11_GCSEs" xfId="7582"/>
    <cellStyle name="Total 3 12" xfId="1300"/>
    <cellStyle name="Total 3 12 2" xfId="4926"/>
    <cellStyle name="Total 3 12 3" xfId="4927"/>
    <cellStyle name="Total 3 12 4" xfId="4928"/>
    <cellStyle name="Total 3 12 5" xfId="4929"/>
    <cellStyle name="Total 3 12_GCSEs" xfId="7583"/>
    <cellStyle name="Total 3 13" xfId="4930"/>
    <cellStyle name="Total 3 14" xfId="4931"/>
    <cellStyle name="Total 3 15" xfId="4932"/>
    <cellStyle name="Total 3 16" xfId="4933"/>
    <cellStyle name="Total 3 17" xfId="6332"/>
    <cellStyle name="Total 3 18" xfId="6629"/>
    <cellStyle name="Total 3 19" xfId="7815"/>
    <cellStyle name="Total 3 2" xfId="933"/>
    <cellStyle name="Total 3 2 2" xfId="934"/>
    <cellStyle name="Total 3 2 2 2" xfId="1296"/>
    <cellStyle name="Total 3 2 2 3" xfId="4934"/>
    <cellStyle name="Total 3 2 2 4" xfId="4935"/>
    <cellStyle name="Total 3 2 2 5" xfId="4936"/>
    <cellStyle name="Total 3 2 2_GCSEs" xfId="7585"/>
    <cellStyle name="Total 3 2 3" xfId="1297"/>
    <cellStyle name="Total 3 2 4" xfId="4937"/>
    <cellStyle name="Total 3 2 5" xfId="4938"/>
    <cellStyle name="Total 3 2 6" xfId="4939"/>
    <cellStyle name="Total 3 2_GCSEs" xfId="7584"/>
    <cellStyle name="Total 3 20" xfId="9526"/>
    <cellStyle name="Total 3 21" xfId="9916"/>
    <cellStyle name="Total 3 22" xfId="9925"/>
    <cellStyle name="Total 3 3" xfId="935"/>
    <cellStyle name="Total 3 3 2" xfId="936"/>
    <cellStyle name="Total 3 3 2 2" xfId="1294"/>
    <cellStyle name="Total 3 3 2 3" xfId="4940"/>
    <cellStyle name="Total 3 3 2 4" xfId="4941"/>
    <cellStyle name="Total 3 3 2 5" xfId="4942"/>
    <cellStyle name="Total 3 3 2_GCSEs" xfId="7587"/>
    <cellStyle name="Total 3 3 3" xfId="1295"/>
    <cellStyle name="Total 3 3 4" xfId="4943"/>
    <cellStyle name="Total 3 3 5" xfId="4944"/>
    <cellStyle name="Total 3 3 6" xfId="4945"/>
    <cellStyle name="Total 3 3_GCSEs" xfId="7586"/>
    <cellStyle name="Total 3 4" xfId="937"/>
    <cellStyle name="Total 3 4 2" xfId="938"/>
    <cellStyle name="Total 3 4 2 2" xfId="1292"/>
    <cellStyle name="Total 3 4 2 3" xfId="4946"/>
    <cellStyle name="Total 3 4 2 4" xfId="4947"/>
    <cellStyle name="Total 3 4 2 5" xfId="4948"/>
    <cellStyle name="Total 3 4 2_GCSEs" xfId="7589"/>
    <cellStyle name="Total 3 4 3" xfId="1293"/>
    <cellStyle name="Total 3 4 4" xfId="4949"/>
    <cellStyle name="Total 3 4 5" xfId="4950"/>
    <cellStyle name="Total 3 4 6" xfId="4951"/>
    <cellStyle name="Total 3 4_GCSEs" xfId="7588"/>
    <cellStyle name="Total 3 5" xfId="939"/>
    <cellStyle name="Total 3 5 2" xfId="940"/>
    <cellStyle name="Total 3 5 2 2" xfId="1290"/>
    <cellStyle name="Total 3 5 2 3" xfId="4952"/>
    <cellStyle name="Total 3 5 2 4" xfId="4953"/>
    <cellStyle name="Total 3 5 2 5" xfId="4954"/>
    <cellStyle name="Total 3 5 2_GCSEs" xfId="7591"/>
    <cellStyle name="Total 3 5 3" xfId="1291"/>
    <cellStyle name="Total 3 5 4" xfId="4955"/>
    <cellStyle name="Total 3 5 5" xfId="4956"/>
    <cellStyle name="Total 3 5 6" xfId="4957"/>
    <cellStyle name="Total 3 5_GCSEs" xfId="7590"/>
    <cellStyle name="Total 3 6" xfId="941"/>
    <cellStyle name="Total 3 6 2" xfId="942"/>
    <cellStyle name="Total 3 6 2 2" xfId="1288"/>
    <cellStyle name="Total 3 6 2 3" xfId="4958"/>
    <cellStyle name="Total 3 6 2 4" xfId="4959"/>
    <cellStyle name="Total 3 6 2 5" xfId="4960"/>
    <cellStyle name="Total 3 6 2_GCSEs" xfId="7593"/>
    <cellStyle name="Total 3 6 3" xfId="1289"/>
    <cellStyle name="Total 3 6 4" xfId="4961"/>
    <cellStyle name="Total 3 6 5" xfId="4962"/>
    <cellStyle name="Total 3 6 6" xfId="4963"/>
    <cellStyle name="Total 3 6_GCSEs" xfId="7592"/>
    <cellStyle name="Total 3 7" xfId="943"/>
    <cellStyle name="Total 3 7 2" xfId="944"/>
    <cellStyle name="Total 3 7 2 2" xfId="1286"/>
    <cellStyle name="Total 3 7 2 3" xfId="4964"/>
    <cellStyle name="Total 3 7 2 4" xfId="4965"/>
    <cellStyle name="Total 3 7 2 5" xfId="4966"/>
    <cellStyle name="Total 3 7 2_GCSEs" xfId="7595"/>
    <cellStyle name="Total 3 7 3" xfId="1287"/>
    <cellStyle name="Total 3 7 4" xfId="4967"/>
    <cellStyle name="Total 3 7 5" xfId="4968"/>
    <cellStyle name="Total 3 7 6" xfId="4969"/>
    <cellStyle name="Total 3 7_GCSEs" xfId="7594"/>
    <cellStyle name="Total 3 8" xfId="945"/>
    <cellStyle name="Total 3 8 2" xfId="946"/>
    <cellStyle name="Total 3 8 2 2" xfId="1284"/>
    <cellStyle name="Total 3 8 2 3" xfId="4970"/>
    <cellStyle name="Total 3 8 2 4" xfId="4971"/>
    <cellStyle name="Total 3 8 2 5" xfId="4972"/>
    <cellStyle name="Total 3 8 2_GCSEs" xfId="7597"/>
    <cellStyle name="Total 3 8 3" xfId="1285"/>
    <cellStyle name="Total 3 8 4" xfId="4973"/>
    <cellStyle name="Total 3 8 5" xfId="4974"/>
    <cellStyle name="Total 3 8 6" xfId="4975"/>
    <cellStyle name="Total 3 8_GCSEs" xfId="7596"/>
    <cellStyle name="Total 3 9" xfId="947"/>
    <cellStyle name="Total 3 9 2" xfId="948"/>
    <cellStyle name="Total 3 9 2 2" xfId="1282"/>
    <cellStyle name="Total 3 9 2 3" xfId="4976"/>
    <cellStyle name="Total 3 9 2 4" xfId="4977"/>
    <cellStyle name="Total 3 9 2 5" xfId="4978"/>
    <cellStyle name="Total 3 9 2_GCSEs" xfId="7599"/>
    <cellStyle name="Total 3 9 3" xfId="1283"/>
    <cellStyle name="Total 3 9 4" xfId="4979"/>
    <cellStyle name="Total 3 9 5" xfId="4980"/>
    <cellStyle name="Total 3 9 6" xfId="4981"/>
    <cellStyle name="Total 3 9_GCSEs" xfId="7598"/>
    <cellStyle name="Total 3_GCSEs" xfId="7580"/>
    <cellStyle name="Total 4" xfId="949"/>
    <cellStyle name="Total 4 10" xfId="950"/>
    <cellStyle name="Total 4 10 2" xfId="1280"/>
    <cellStyle name="Total 4 10 3" xfId="4982"/>
    <cellStyle name="Total 4 10 4" xfId="4983"/>
    <cellStyle name="Total 4 10 5" xfId="4984"/>
    <cellStyle name="Total 4 10_GCSEs" xfId="7601"/>
    <cellStyle name="Total 4 11" xfId="951"/>
    <cellStyle name="Total 4 11 2" xfId="1279"/>
    <cellStyle name="Total 4 11 3" xfId="4985"/>
    <cellStyle name="Total 4 11 4" xfId="4986"/>
    <cellStyle name="Total 4 11 5" xfId="4987"/>
    <cellStyle name="Total 4 11_GCSEs" xfId="7602"/>
    <cellStyle name="Total 4 12" xfId="1281"/>
    <cellStyle name="Total 4 12 2" xfId="4988"/>
    <cellStyle name="Total 4 12 3" xfId="4989"/>
    <cellStyle name="Total 4 12 4" xfId="4990"/>
    <cellStyle name="Total 4 12 5" xfId="4991"/>
    <cellStyle name="Total 4 12_GCSEs" xfId="7603"/>
    <cellStyle name="Total 4 13" xfId="4992"/>
    <cellStyle name="Total 4 14" xfId="4993"/>
    <cellStyle name="Total 4 15" xfId="4994"/>
    <cellStyle name="Total 4 16" xfId="4995"/>
    <cellStyle name="Total 4 17" xfId="6333"/>
    <cellStyle name="Total 4 18" xfId="9527"/>
    <cellStyle name="Total 4 19" xfId="9917"/>
    <cellStyle name="Total 4 2" xfId="952"/>
    <cellStyle name="Total 4 2 2" xfId="953"/>
    <cellStyle name="Total 4 2 2 2" xfId="1277"/>
    <cellStyle name="Total 4 2 2 3" xfId="4996"/>
    <cellStyle name="Total 4 2 2 4" xfId="4997"/>
    <cellStyle name="Total 4 2 2 5" xfId="4998"/>
    <cellStyle name="Total 4 2 2_GCSEs" xfId="7605"/>
    <cellStyle name="Total 4 2 3" xfId="1278"/>
    <cellStyle name="Total 4 2 4" xfId="4999"/>
    <cellStyle name="Total 4 2 5" xfId="5000"/>
    <cellStyle name="Total 4 2 6" xfId="5001"/>
    <cellStyle name="Total 4 2_GCSEs" xfId="7604"/>
    <cellStyle name="Total 4 20" xfId="9926"/>
    <cellStyle name="Total 4 3" xfId="954"/>
    <cellStyle name="Total 4 3 2" xfId="955"/>
    <cellStyle name="Total 4 3 2 2" xfId="1275"/>
    <cellStyle name="Total 4 3 2 3" xfId="5002"/>
    <cellStyle name="Total 4 3 2 4" xfId="5003"/>
    <cellStyle name="Total 4 3 2 5" xfId="5004"/>
    <cellStyle name="Total 4 3 2_GCSEs" xfId="7607"/>
    <cellStyle name="Total 4 3 3" xfId="1276"/>
    <cellStyle name="Total 4 3 4" xfId="5005"/>
    <cellStyle name="Total 4 3 5" xfId="5006"/>
    <cellStyle name="Total 4 3 6" xfId="5007"/>
    <cellStyle name="Total 4 3_GCSEs" xfId="7606"/>
    <cellStyle name="Total 4 4" xfId="956"/>
    <cellStyle name="Total 4 4 2" xfId="957"/>
    <cellStyle name="Total 4 4 2 2" xfId="1273"/>
    <cellStyle name="Total 4 4 2 3" xfId="5008"/>
    <cellStyle name="Total 4 4 2 4" xfId="5009"/>
    <cellStyle name="Total 4 4 2 5" xfId="5010"/>
    <cellStyle name="Total 4 4 2_GCSEs" xfId="7609"/>
    <cellStyle name="Total 4 4 3" xfId="1274"/>
    <cellStyle name="Total 4 4 4" xfId="5011"/>
    <cellStyle name="Total 4 4 5" xfId="5012"/>
    <cellStyle name="Total 4 4 6" xfId="5013"/>
    <cellStyle name="Total 4 4_GCSEs" xfId="7608"/>
    <cellStyle name="Total 4 5" xfId="958"/>
    <cellStyle name="Total 4 5 2" xfId="959"/>
    <cellStyle name="Total 4 5 2 2" xfId="1271"/>
    <cellStyle name="Total 4 5 2 3" xfId="5014"/>
    <cellStyle name="Total 4 5 2 4" xfId="5015"/>
    <cellStyle name="Total 4 5 2 5" xfId="5016"/>
    <cellStyle name="Total 4 5 2_GCSEs" xfId="7611"/>
    <cellStyle name="Total 4 5 3" xfId="1272"/>
    <cellStyle name="Total 4 5 4" xfId="5017"/>
    <cellStyle name="Total 4 5 5" xfId="5018"/>
    <cellStyle name="Total 4 5 6" xfId="5019"/>
    <cellStyle name="Total 4 5_GCSEs" xfId="7610"/>
    <cellStyle name="Total 4 6" xfId="960"/>
    <cellStyle name="Total 4 6 2" xfId="961"/>
    <cellStyle name="Total 4 6 2 2" xfId="1269"/>
    <cellStyle name="Total 4 6 2 3" xfId="5020"/>
    <cellStyle name="Total 4 6 2 4" xfId="5021"/>
    <cellStyle name="Total 4 6 2 5" xfId="5022"/>
    <cellStyle name="Total 4 6 2_GCSEs" xfId="7613"/>
    <cellStyle name="Total 4 6 3" xfId="1270"/>
    <cellStyle name="Total 4 6 4" xfId="5023"/>
    <cellStyle name="Total 4 6 5" xfId="5024"/>
    <cellStyle name="Total 4 6 6" xfId="5025"/>
    <cellStyle name="Total 4 6_GCSEs" xfId="7612"/>
    <cellStyle name="Total 4 7" xfId="962"/>
    <cellStyle name="Total 4 7 2" xfId="963"/>
    <cellStyle name="Total 4 7 2 2" xfId="1267"/>
    <cellStyle name="Total 4 7 2 3" xfId="5026"/>
    <cellStyle name="Total 4 7 2 4" xfId="5027"/>
    <cellStyle name="Total 4 7 2 5" xfId="5028"/>
    <cellStyle name="Total 4 7 2_GCSEs" xfId="7615"/>
    <cellStyle name="Total 4 7 3" xfId="1268"/>
    <cellStyle name="Total 4 7 4" xfId="5029"/>
    <cellStyle name="Total 4 7 5" xfId="5030"/>
    <cellStyle name="Total 4 7 6" xfId="5031"/>
    <cellStyle name="Total 4 7_GCSEs" xfId="7614"/>
    <cellStyle name="Total 4 8" xfId="964"/>
    <cellStyle name="Total 4 8 2" xfId="965"/>
    <cellStyle name="Total 4 8 2 2" xfId="1265"/>
    <cellStyle name="Total 4 8 2 3" xfId="5032"/>
    <cellStyle name="Total 4 8 2 4" xfId="5033"/>
    <cellStyle name="Total 4 8 2 5" xfId="5034"/>
    <cellStyle name="Total 4 8 2_GCSEs" xfId="7617"/>
    <cellStyle name="Total 4 8 3" xfId="1266"/>
    <cellStyle name="Total 4 8 4" xfId="5035"/>
    <cellStyle name="Total 4 8 5" xfId="5036"/>
    <cellStyle name="Total 4 8 6" xfId="5037"/>
    <cellStyle name="Total 4 8_GCSEs" xfId="7616"/>
    <cellStyle name="Total 4 9" xfId="966"/>
    <cellStyle name="Total 4 9 2" xfId="967"/>
    <cellStyle name="Total 4 9 2 2" xfId="1263"/>
    <cellStyle name="Total 4 9 2 3" xfId="5038"/>
    <cellStyle name="Total 4 9 2 4" xfId="5039"/>
    <cellStyle name="Total 4 9 2 5" xfId="5040"/>
    <cellStyle name="Total 4 9 2_GCSEs" xfId="7619"/>
    <cellStyle name="Total 4 9 3" xfId="1264"/>
    <cellStyle name="Total 4 9 4" xfId="5041"/>
    <cellStyle name="Total 4 9 5" xfId="5042"/>
    <cellStyle name="Total 4 9 6" xfId="5043"/>
    <cellStyle name="Total 4 9_GCSEs" xfId="7618"/>
    <cellStyle name="Total 4_GCSEs" xfId="7600"/>
    <cellStyle name="Total 5" xfId="968"/>
    <cellStyle name="Total 5 10" xfId="969"/>
    <cellStyle name="Total 5 10 2" xfId="1261"/>
    <cellStyle name="Total 5 10 3" xfId="5044"/>
    <cellStyle name="Total 5 10 4" xfId="5045"/>
    <cellStyle name="Total 5 10 5" xfId="5046"/>
    <cellStyle name="Total 5 10_GCSEs" xfId="7621"/>
    <cellStyle name="Total 5 11" xfId="970"/>
    <cellStyle name="Total 5 11 2" xfId="1260"/>
    <cellStyle name="Total 5 11 3" xfId="5047"/>
    <cellStyle name="Total 5 11 4" xfId="5048"/>
    <cellStyle name="Total 5 11 5" xfId="5049"/>
    <cellStyle name="Total 5 11_GCSEs" xfId="7622"/>
    <cellStyle name="Total 5 12" xfId="1262"/>
    <cellStyle name="Total 5 12 2" xfId="5050"/>
    <cellStyle name="Total 5 12 3" xfId="5051"/>
    <cellStyle name="Total 5 12 4" xfId="5052"/>
    <cellStyle name="Total 5 12 5" xfId="5053"/>
    <cellStyle name="Total 5 12_GCSEs" xfId="7623"/>
    <cellStyle name="Total 5 13" xfId="5054"/>
    <cellStyle name="Total 5 14" xfId="5055"/>
    <cellStyle name="Total 5 15" xfId="5056"/>
    <cellStyle name="Total 5 16" xfId="5057"/>
    <cellStyle name="Total 5 17" xfId="6334"/>
    <cellStyle name="Total 5 2" xfId="971"/>
    <cellStyle name="Total 5 2 2" xfId="972"/>
    <cellStyle name="Total 5 2 2 2" xfId="1258"/>
    <cellStyle name="Total 5 2 2 3" xfId="5058"/>
    <cellStyle name="Total 5 2 2 4" xfId="5059"/>
    <cellStyle name="Total 5 2 2 5" xfId="5060"/>
    <cellStyle name="Total 5 2 2_GCSEs" xfId="7625"/>
    <cellStyle name="Total 5 2 3" xfId="1259"/>
    <cellStyle name="Total 5 2 4" xfId="5061"/>
    <cellStyle name="Total 5 2 5" xfId="5062"/>
    <cellStyle name="Total 5 2 6" xfId="5063"/>
    <cellStyle name="Total 5 2_GCSEs" xfId="7624"/>
    <cellStyle name="Total 5 3" xfId="973"/>
    <cellStyle name="Total 5 3 2" xfId="974"/>
    <cellStyle name="Total 5 3 2 2" xfId="1256"/>
    <cellStyle name="Total 5 3 2 3" xfId="5064"/>
    <cellStyle name="Total 5 3 2 4" xfId="5065"/>
    <cellStyle name="Total 5 3 2 5" xfId="5066"/>
    <cellStyle name="Total 5 3 2_GCSEs" xfId="7627"/>
    <cellStyle name="Total 5 3 3" xfId="1257"/>
    <cellStyle name="Total 5 3 4" xfId="5067"/>
    <cellStyle name="Total 5 3 5" xfId="5068"/>
    <cellStyle name="Total 5 3 6" xfId="5069"/>
    <cellStyle name="Total 5 3_GCSEs" xfId="7626"/>
    <cellStyle name="Total 5 4" xfId="975"/>
    <cellStyle name="Total 5 4 2" xfId="976"/>
    <cellStyle name="Total 5 4 2 2" xfId="1254"/>
    <cellStyle name="Total 5 4 2 3" xfId="5070"/>
    <cellStyle name="Total 5 4 2 4" xfId="5071"/>
    <cellStyle name="Total 5 4 2 5" xfId="5072"/>
    <cellStyle name="Total 5 4 2_GCSEs" xfId="7629"/>
    <cellStyle name="Total 5 4 3" xfId="1255"/>
    <cellStyle name="Total 5 4 4" xfId="5073"/>
    <cellStyle name="Total 5 4 5" xfId="5074"/>
    <cellStyle name="Total 5 4 6" xfId="5075"/>
    <cellStyle name="Total 5 4_GCSEs" xfId="7628"/>
    <cellStyle name="Total 5 5" xfId="977"/>
    <cellStyle name="Total 5 5 2" xfId="978"/>
    <cellStyle name="Total 5 5 2 2" xfId="1252"/>
    <cellStyle name="Total 5 5 2 3" xfId="5076"/>
    <cellStyle name="Total 5 5 2 4" xfId="5077"/>
    <cellStyle name="Total 5 5 2 5" xfId="5078"/>
    <cellStyle name="Total 5 5 2_GCSEs" xfId="7631"/>
    <cellStyle name="Total 5 5 3" xfId="1253"/>
    <cellStyle name="Total 5 5 4" xfId="5079"/>
    <cellStyle name="Total 5 5 5" xfId="5080"/>
    <cellStyle name="Total 5 5 6" xfId="5081"/>
    <cellStyle name="Total 5 5_GCSEs" xfId="7630"/>
    <cellStyle name="Total 5 6" xfId="979"/>
    <cellStyle name="Total 5 6 2" xfId="980"/>
    <cellStyle name="Total 5 6 2 2" xfId="1250"/>
    <cellStyle name="Total 5 6 2 3" xfId="5082"/>
    <cellStyle name="Total 5 6 2 4" xfId="5083"/>
    <cellStyle name="Total 5 6 2 5" xfId="5084"/>
    <cellStyle name="Total 5 6 2_GCSEs" xfId="7633"/>
    <cellStyle name="Total 5 6 3" xfId="1251"/>
    <cellStyle name="Total 5 6 4" xfId="5085"/>
    <cellStyle name="Total 5 6 5" xfId="5086"/>
    <cellStyle name="Total 5 6 6" xfId="5087"/>
    <cellStyle name="Total 5 6_GCSEs" xfId="7632"/>
    <cellStyle name="Total 5 7" xfId="981"/>
    <cellStyle name="Total 5 7 2" xfId="982"/>
    <cellStyle name="Total 5 7 2 2" xfId="1248"/>
    <cellStyle name="Total 5 7 2 3" xfId="5088"/>
    <cellStyle name="Total 5 7 2 4" xfId="5089"/>
    <cellStyle name="Total 5 7 2 5" xfId="5090"/>
    <cellStyle name="Total 5 7 2_GCSEs" xfId="7635"/>
    <cellStyle name="Total 5 7 3" xfId="1249"/>
    <cellStyle name="Total 5 7 4" xfId="5091"/>
    <cellStyle name="Total 5 7 5" xfId="5092"/>
    <cellStyle name="Total 5 7 6" xfId="5093"/>
    <cellStyle name="Total 5 7_GCSEs" xfId="7634"/>
    <cellStyle name="Total 5 8" xfId="983"/>
    <cellStyle name="Total 5 8 2" xfId="984"/>
    <cellStyle name="Total 5 8 2 2" xfId="1246"/>
    <cellStyle name="Total 5 8 2 3" xfId="5094"/>
    <cellStyle name="Total 5 8 2 4" xfId="5095"/>
    <cellStyle name="Total 5 8 2 5" xfId="5096"/>
    <cellStyle name="Total 5 8 2_GCSEs" xfId="7637"/>
    <cellStyle name="Total 5 8 3" xfId="1247"/>
    <cellStyle name="Total 5 8 4" xfId="5097"/>
    <cellStyle name="Total 5 8 5" xfId="5098"/>
    <cellStyle name="Total 5 8 6" xfId="5099"/>
    <cellStyle name="Total 5 8_GCSEs" xfId="7636"/>
    <cellStyle name="Total 5 9" xfId="985"/>
    <cellStyle name="Total 5 9 2" xfId="986"/>
    <cellStyle name="Total 5 9 2 2" xfId="1244"/>
    <cellStyle name="Total 5 9 2 3" xfId="5100"/>
    <cellStyle name="Total 5 9 2 4" xfId="5101"/>
    <cellStyle name="Total 5 9 2 5" xfId="5102"/>
    <cellStyle name="Total 5 9 2_GCSEs" xfId="7639"/>
    <cellStyle name="Total 5 9 3" xfId="1245"/>
    <cellStyle name="Total 5 9 4" xfId="5103"/>
    <cellStyle name="Total 5 9 5" xfId="5104"/>
    <cellStyle name="Total 5 9 6" xfId="5105"/>
    <cellStyle name="Total 5 9_GCSEs" xfId="7638"/>
    <cellStyle name="Total 5_GCSEs" xfId="7620"/>
    <cellStyle name="Total 6" xfId="987"/>
    <cellStyle name="Total 6 10" xfId="988"/>
    <cellStyle name="Total 6 10 2" xfId="1242"/>
    <cellStyle name="Total 6 10 3" xfId="5106"/>
    <cellStyle name="Total 6 10 4" xfId="5107"/>
    <cellStyle name="Total 6 10 5" xfId="5108"/>
    <cellStyle name="Total 6 10_GCSEs" xfId="7641"/>
    <cellStyle name="Total 6 11" xfId="989"/>
    <cellStyle name="Total 6 11 2" xfId="1241"/>
    <cellStyle name="Total 6 11 3" xfId="5109"/>
    <cellStyle name="Total 6 11 4" xfId="5110"/>
    <cellStyle name="Total 6 11 5" xfId="5111"/>
    <cellStyle name="Total 6 11_GCSEs" xfId="7642"/>
    <cellStyle name="Total 6 12" xfId="1243"/>
    <cellStyle name="Total 6 12 2" xfId="5112"/>
    <cellStyle name="Total 6 12 3" xfId="5113"/>
    <cellStyle name="Total 6 12 4" xfId="5114"/>
    <cellStyle name="Total 6 12 5" xfId="5115"/>
    <cellStyle name="Total 6 12_GCSEs" xfId="7643"/>
    <cellStyle name="Total 6 13" xfId="5116"/>
    <cellStyle name="Total 6 14" xfId="5117"/>
    <cellStyle name="Total 6 15" xfId="5118"/>
    <cellStyle name="Total 6 16" xfId="5119"/>
    <cellStyle name="Total 6 2" xfId="990"/>
    <cellStyle name="Total 6 2 2" xfId="991"/>
    <cellStyle name="Total 6 2 2 2" xfId="1239"/>
    <cellStyle name="Total 6 2 2 3" xfId="5120"/>
    <cellStyle name="Total 6 2 2 4" xfId="5121"/>
    <cellStyle name="Total 6 2 2 5" xfId="5122"/>
    <cellStyle name="Total 6 2 2_GCSEs" xfId="7645"/>
    <cellStyle name="Total 6 2 3" xfId="1240"/>
    <cellStyle name="Total 6 2 4" xfId="5123"/>
    <cellStyle name="Total 6 2 5" xfId="5124"/>
    <cellStyle name="Total 6 2 6" xfId="5125"/>
    <cellStyle name="Total 6 2_GCSEs" xfId="7644"/>
    <cellStyle name="Total 6 3" xfId="992"/>
    <cellStyle name="Total 6 3 2" xfId="993"/>
    <cellStyle name="Total 6 3 2 2" xfId="1237"/>
    <cellStyle name="Total 6 3 2 3" xfId="5126"/>
    <cellStyle name="Total 6 3 2 4" xfId="5127"/>
    <cellStyle name="Total 6 3 2 5" xfId="5128"/>
    <cellStyle name="Total 6 3 2_GCSEs" xfId="7647"/>
    <cellStyle name="Total 6 3 3" xfId="1238"/>
    <cellStyle name="Total 6 3 4" xfId="5129"/>
    <cellStyle name="Total 6 3 5" xfId="5130"/>
    <cellStyle name="Total 6 3 6" xfId="5131"/>
    <cellStyle name="Total 6 3_GCSEs" xfId="7646"/>
    <cellStyle name="Total 6 4" xfId="994"/>
    <cellStyle name="Total 6 4 2" xfId="995"/>
    <cellStyle name="Total 6 4 2 2" xfId="1235"/>
    <cellStyle name="Total 6 4 2 3" xfId="5132"/>
    <cellStyle name="Total 6 4 2 4" xfId="5133"/>
    <cellStyle name="Total 6 4 2 5" xfId="5134"/>
    <cellStyle name="Total 6 4 2_GCSEs" xfId="7649"/>
    <cellStyle name="Total 6 4 3" xfId="1236"/>
    <cellStyle name="Total 6 4 4" xfId="5135"/>
    <cellStyle name="Total 6 4 5" xfId="5136"/>
    <cellStyle name="Total 6 4 6" xfId="5137"/>
    <cellStyle name="Total 6 4_GCSEs" xfId="7648"/>
    <cellStyle name="Total 6 5" xfId="996"/>
    <cellStyle name="Total 6 5 2" xfId="997"/>
    <cellStyle name="Total 6 5 2 2" xfId="1233"/>
    <cellStyle name="Total 6 5 2 3" xfId="5138"/>
    <cellStyle name="Total 6 5 2 4" xfId="5139"/>
    <cellStyle name="Total 6 5 2 5" xfId="5140"/>
    <cellStyle name="Total 6 5 2_GCSEs" xfId="7651"/>
    <cellStyle name="Total 6 5 3" xfId="1234"/>
    <cellStyle name="Total 6 5 4" xfId="5141"/>
    <cellStyle name="Total 6 5 5" xfId="5142"/>
    <cellStyle name="Total 6 5 6" xfId="5143"/>
    <cellStyle name="Total 6 5_GCSEs" xfId="7650"/>
    <cellStyle name="Total 6 6" xfId="998"/>
    <cellStyle name="Total 6 6 2" xfId="999"/>
    <cellStyle name="Total 6 6 2 2" xfId="1231"/>
    <cellStyle name="Total 6 6 2 3" xfId="5144"/>
    <cellStyle name="Total 6 6 2 4" xfId="5145"/>
    <cellStyle name="Total 6 6 2 5" xfId="5146"/>
    <cellStyle name="Total 6 6 2_GCSEs" xfId="7653"/>
    <cellStyle name="Total 6 6 3" xfId="1232"/>
    <cellStyle name="Total 6 6 4" xfId="5147"/>
    <cellStyle name="Total 6 6 5" xfId="5148"/>
    <cellStyle name="Total 6 6 6" xfId="5149"/>
    <cellStyle name="Total 6 6_GCSEs" xfId="7652"/>
    <cellStyle name="Total 6 7" xfId="1000"/>
    <cellStyle name="Total 6 7 2" xfId="1001"/>
    <cellStyle name="Total 6 7 2 2" xfId="1229"/>
    <cellStyle name="Total 6 7 2 3" xfId="5150"/>
    <cellStyle name="Total 6 7 2 4" xfId="5151"/>
    <cellStyle name="Total 6 7 2 5" xfId="5152"/>
    <cellStyle name="Total 6 7 2_GCSEs" xfId="7655"/>
    <cellStyle name="Total 6 7 3" xfId="1230"/>
    <cellStyle name="Total 6 7 4" xfId="5153"/>
    <cellStyle name="Total 6 7 5" xfId="5154"/>
    <cellStyle name="Total 6 7 6" xfId="5155"/>
    <cellStyle name="Total 6 7_GCSEs" xfId="7654"/>
    <cellStyle name="Total 6 8" xfId="1002"/>
    <cellStyle name="Total 6 8 2" xfId="1003"/>
    <cellStyle name="Total 6 8 2 2" xfId="1227"/>
    <cellStyle name="Total 6 8 2 3" xfId="5156"/>
    <cellStyle name="Total 6 8 2 4" xfId="5157"/>
    <cellStyle name="Total 6 8 2 5" xfId="5158"/>
    <cellStyle name="Total 6 8 2_GCSEs" xfId="7657"/>
    <cellStyle name="Total 6 8 3" xfId="1228"/>
    <cellStyle name="Total 6 8 4" xfId="5159"/>
    <cellStyle name="Total 6 8 5" xfId="5160"/>
    <cellStyle name="Total 6 8 6" xfId="5161"/>
    <cellStyle name="Total 6 8_GCSEs" xfId="7656"/>
    <cellStyle name="Total 6 9" xfId="1004"/>
    <cellStyle name="Total 6 9 2" xfId="1005"/>
    <cellStyle name="Total 6 9 2 2" xfId="1225"/>
    <cellStyle name="Total 6 9 2 3" xfId="5162"/>
    <cellStyle name="Total 6 9 2 4" xfId="5163"/>
    <cellStyle name="Total 6 9 2 5" xfId="5164"/>
    <cellStyle name="Total 6 9 2_GCSEs" xfId="7659"/>
    <cellStyle name="Total 6 9 3" xfId="1226"/>
    <cellStyle name="Total 6 9 4" xfId="5165"/>
    <cellStyle name="Total 6 9 5" xfId="5166"/>
    <cellStyle name="Total 6 9 6" xfId="5167"/>
    <cellStyle name="Total 6 9_GCSEs" xfId="7658"/>
    <cellStyle name="Total 6_GCSEs" xfId="7640"/>
    <cellStyle name="Total 7" xfId="1006"/>
    <cellStyle name="Total 7 10" xfId="1007"/>
    <cellStyle name="Total 7 10 2" xfId="1223"/>
    <cellStyle name="Total 7 10 3" xfId="5168"/>
    <cellStyle name="Total 7 10 4" xfId="5169"/>
    <cellStyle name="Total 7 10 5" xfId="5170"/>
    <cellStyle name="Total 7 10_GCSEs" xfId="7661"/>
    <cellStyle name="Total 7 11" xfId="1008"/>
    <cellStyle name="Total 7 11 2" xfId="1222"/>
    <cellStyle name="Total 7 11 3" xfId="5171"/>
    <cellStyle name="Total 7 11 4" xfId="5172"/>
    <cellStyle name="Total 7 11 5" xfId="5173"/>
    <cellStyle name="Total 7 11_GCSEs" xfId="7662"/>
    <cellStyle name="Total 7 12" xfId="1224"/>
    <cellStyle name="Total 7 12 2" xfId="5174"/>
    <cellStyle name="Total 7 12 3" xfId="5175"/>
    <cellStyle name="Total 7 12 4" xfId="5176"/>
    <cellStyle name="Total 7 12 5" xfId="5177"/>
    <cellStyle name="Total 7 12_GCSEs" xfId="7663"/>
    <cellStyle name="Total 7 13" xfId="5178"/>
    <cellStyle name="Total 7 14" xfId="5179"/>
    <cellStyle name="Total 7 15" xfId="5180"/>
    <cellStyle name="Total 7 16" xfId="5181"/>
    <cellStyle name="Total 7 2" xfId="1009"/>
    <cellStyle name="Total 7 2 2" xfId="1010"/>
    <cellStyle name="Total 7 2 2 2" xfId="1220"/>
    <cellStyle name="Total 7 2 2 3" xfId="5182"/>
    <cellStyle name="Total 7 2 2 4" xfId="5183"/>
    <cellStyle name="Total 7 2 2 5" xfId="5184"/>
    <cellStyle name="Total 7 2 2_GCSEs" xfId="7665"/>
    <cellStyle name="Total 7 2 3" xfId="1221"/>
    <cellStyle name="Total 7 2 4" xfId="5185"/>
    <cellStyle name="Total 7 2 5" xfId="5186"/>
    <cellStyle name="Total 7 2 6" xfId="5187"/>
    <cellStyle name="Total 7 2_GCSEs" xfId="7664"/>
    <cellStyle name="Total 7 3" xfId="1011"/>
    <cellStyle name="Total 7 3 2" xfId="1012"/>
    <cellStyle name="Total 7 3 2 2" xfId="1218"/>
    <cellStyle name="Total 7 3 2 3" xfId="5188"/>
    <cellStyle name="Total 7 3 2 4" xfId="5189"/>
    <cellStyle name="Total 7 3 2 5" xfId="5190"/>
    <cellStyle name="Total 7 3 2_GCSEs" xfId="7667"/>
    <cellStyle name="Total 7 3 3" xfId="1219"/>
    <cellStyle name="Total 7 3 4" xfId="5191"/>
    <cellStyle name="Total 7 3 5" xfId="5192"/>
    <cellStyle name="Total 7 3 6" xfId="5193"/>
    <cellStyle name="Total 7 3_GCSEs" xfId="7666"/>
    <cellStyle name="Total 7 4" xfId="1013"/>
    <cellStyle name="Total 7 4 2" xfId="1014"/>
    <cellStyle name="Total 7 4 2 2" xfId="1182"/>
    <cellStyle name="Total 7 4 2 3" xfId="5194"/>
    <cellStyle name="Total 7 4 2 4" xfId="5195"/>
    <cellStyle name="Total 7 4 2 5" xfId="5196"/>
    <cellStyle name="Total 7 4 2_GCSEs" xfId="7669"/>
    <cellStyle name="Total 7 4 3" xfId="1217"/>
    <cellStyle name="Total 7 4 4" xfId="5197"/>
    <cellStyle name="Total 7 4 5" xfId="5198"/>
    <cellStyle name="Total 7 4 6" xfId="5199"/>
    <cellStyle name="Total 7 4_GCSEs" xfId="7668"/>
    <cellStyle name="Total 7 5" xfId="1015"/>
    <cellStyle name="Total 7 5 2" xfId="1016"/>
    <cellStyle name="Total 7 5 2 2" xfId="1181"/>
    <cellStyle name="Total 7 5 2 3" xfId="5200"/>
    <cellStyle name="Total 7 5 2 4" xfId="5201"/>
    <cellStyle name="Total 7 5 2 5" xfId="5202"/>
    <cellStyle name="Total 7 5 2_GCSEs" xfId="7671"/>
    <cellStyle name="Total 7 5 3" xfId="2145"/>
    <cellStyle name="Total 7 5 4" xfId="5203"/>
    <cellStyle name="Total 7 5 5" xfId="5204"/>
    <cellStyle name="Total 7 5 6" xfId="5205"/>
    <cellStyle name="Total 7 5_GCSEs" xfId="7670"/>
    <cellStyle name="Total 7 6" xfId="1017"/>
    <cellStyle name="Total 7 6 2" xfId="1018"/>
    <cellStyle name="Total 7 6 2 2" xfId="1180"/>
    <cellStyle name="Total 7 6 2 3" xfId="5206"/>
    <cellStyle name="Total 7 6 2 4" xfId="5207"/>
    <cellStyle name="Total 7 6 2 5" xfId="5208"/>
    <cellStyle name="Total 7 6 2_GCSEs" xfId="7673"/>
    <cellStyle name="Total 7 6 3" xfId="2144"/>
    <cellStyle name="Total 7 6 4" xfId="5209"/>
    <cellStyle name="Total 7 6 5" xfId="5210"/>
    <cellStyle name="Total 7 6 6" xfId="5211"/>
    <cellStyle name="Total 7 6_GCSEs" xfId="7672"/>
    <cellStyle name="Total 7 7" xfId="1019"/>
    <cellStyle name="Total 7 7 2" xfId="1020"/>
    <cellStyle name="Total 7 7 2 2" xfId="1179"/>
    <cellStyle name="Total 7 7 2 3" xfId="5212"/>
    <cellStyle name="Total 7 7 2 4" xfId="5213"/>
    <cellStyle name="Total 7 7 2 5" xfId="5214"/>
    <cellStyle name="Total 7 7 2_GCSEs" xfId="7675"/>
    <cellStyle name="Total 7 7 3" xfId="2143"/>
    <cellStyle name="Total 7 7 4" xfId="5215"/>
    <cellStyle name="Total 7 7 5" xfId="5216"/>
    <cellStyle name="Total 7 7 6" xfId="5217"/>
    <cellStyle name="Total 7 7_GCSEs" xfId="7674"/>
    <cellStyle name="Total 7 8" xfId="1021"/>
    <cellStyle name="Total 7 8 2" xfId="1022"/>
    <cellStyle name="Total 7 8 2 2" xfId="1178"/>
    <cellStyle name="Total 7 8 2 3" xfId="5218"/>
    <cellStyle name="Total 7 8 2 4" xfId="5219"/>
    <cellStyle name="Total 7 8 2 5" xfId="5220"/>
    <cellStyle name="Total 7 8 2_GCSEs" xfId="7677"/>
    <cellStyle name="Total 7 8 3" xfId="2142"/>
    <cellStyle name="Total 7 8 4" xfId="5221"/>
    <cellStyle name="Total 7 8 5" xfId="5222"/>
    <cellStyle name="Total 7 8 6" xfId="5223"/>
    <cellStyle name="Total 7 8_GCSEs" xfId="7676"/>
    <cellStyle name="Total 7 9" xfId="1023"/>
    <cellStyle name="Total 7 9 2" xfId="1024"/>
    <cellStyle name="Total 7 9 2 2" xfId="1177"/>
    <cellStyle name="Total 7 9 2 3" xfId="5224"/>
    <cellStyle name="Total 7 9 2 4" xfId="5225"/>
    <cellStyle name="Total 7 9 2 5" xfId="5226"/>
    <cellStyle name="Total 7 9 2_GCSEs" xfId="7679"/>
    <cellStyle name="Total 7 9 3" xfId="2141"/>
    <cellStyle name="Total 7 9 4" xfId="5227"/>
    <cellStyle name="Total 7 9 5" xfId="5228"/>
    <cellStyle name="Total 7 9 6" xfId="5229"/>
    <cellStyle name="Total 7 9_GCSEs" xfId="7678"/>
    <cellStyle name="Total 7_GCSEs" xfId="7660"/>
    <cellStyle name="Total 8" xfId="1025"/>
    <cellStyle name="Total 8 10" xfId="1026"/>
    <cellStyle name="Total 8 10 2" xfId="1176"/>
    <cellStyle name="Total 8 10 3" xfId="5230"/>
    <cellStyle name="Total 8 10 4" xfId="5231"/>
    <cellStyle name="Total 8 10 5" xfId="5232"/>
    <cellStyle name="Total 8 10_GCSEs" xfId="7681"/>
    <cellStyle name="Total 8 11" xfId="1027"/>
    <cellStyle name="Total 8 11 2" xfId="2139"/>
    <cellStyle name="Total 8 11 3" xfId="5233"/>
    <cellStyle name="Total 8 11 4" xfId="5234"/>
    <cellStyle name="Total 8 11 5" xfId="5235"/>
    <cellStyle name="Total 8 11_GCSEs" xfId="7682"/>
    <cellStyle name="Total 8 12" xfId="2140"/>
    <cellStyle name="Total 8 12 2" xfId="5236"/>
    <cellStyle name="Total 8 12 3" xfId="5237"/>
    <cellStyle name="Total 8 12 4" xfId="5238"/>
    <cellStyle name="Total 8 12 5" xfId="5239"/>
    <cellStyle name="Total 8 12_GCSEs" xfId="7683"/>
    <cellStyle name="Total 8 13" xfId="5240"/>
    <cellStyle name="Total 8 14" xfId="5241"/>
    <cellStyle name="Total 8 15" xfId="5242"/>
    <cellStyle name="Total 8 16" xfId="5243"/>
    <cellStyle name="Total 8 2" xfId="1028"/>
    <cellStyle name="Total 8 2 2" xfId="1029"/>
    <cellStyle name="Total 8 2 2 2" xfId="2138"/>
    <cellStyle name="Total 8 2 2 3" xfId="5244"/>
    <cellStyle name="Total 8 2 2 4" xfId="5245"/>
    <cellStyle name="Total 8 2 2 5" xfId="5246"/>
    <cellStyle name="Total 8 2 2_GCSEs" xfId="7685"/>
    <cellStyle name="Total 8 2 3" xfId="1175"/>
    <cellStyle name="Total 8 2 4" xfId="5247"/>
    <cellStyle name="Total 8 2 5" xfId="5248"/>
    <cellStyle name="Total 8 2 6" xfId="5249"/>
    <cellStyle name="Total 8 2_GCSEs" xfId="7684"/>
    <cellStyle name="Total 8 3" xfId="1030"/>
    <cellStyle name="Total 8 3 2" xfId="1031"/>
    <cellStyle name="Total 8 3 2 2" xfId="2137"/>
    <cellStyle name="Total 8 3 2 3" xfId="5250"/>
    <cellStyle name="Total 8 3 2 4" xfId="5251"/>
    <cellStyle name="Total 8 3 2 5" xfId="5252"/>
    <cellStyle name="Total 8 3 2_GCSEs" xfId="7687"/>
    <cellStyle name="Total 8 3 3" xfId="1174"/>
    <cellStyle name="Total 8 3 4" xfId="5253"/>
    <cellStyle name="Total 8 3 5" xfId="5254"/>
    <cellStyle name="Total 8 3 6" xfId="5255"/>
    <cellStyle name="Total 8 3_GCSEs" xfId="7686"/>
    <cellStyle name="Total 8 4" xfId="1032"/>
    <cellStyle name="Total 8 4 2" xfId="1033"/>
    <cellStyle name="Total 8 4 2 2" xfId="2136"/>
    <cellStyle name="Total 8 4 2 3" xfId="5256"/>
    <cellStyle name="Total 8 4 2 4" xfId="5257"/>
    <cellStyle name="Total 8 4 2 5" xfId="5258"/>
    <cellStyle name="Total 8 4 2_GCSEs" xfId="7689"/>
    <cellStyle name="Total 8 4 3" xfId="1173"/>
    <cellStyle name="Total 8 4 4" xfId="5259"/>
    <cellStyle name="Total 8 4 5" xfId="5260"/>
    <cellStyle name="Total 8 4 6" xfId="5261"/>
    <cellStyle name="Total 8 4_GCSEs" xfId="7688"/>
    <cellStyle name="Total 8 5" xfId="1034"/>
    <cellStyle name="Total 8 5 2" xfId="1035"/>
    <cellStyle name="Total 8 5 2 2" xfId="2135"/>
    <cellStyle name="Total 8 5 2 3" xfId="5262"/>
    <cellStyle name="Total 8 5 2 4" xfId="5263"/>
    <cellStyle name="Total 8 5 2 5" xfId="5264"/>
    <cellStyle name="Total 8 5 2_GCSEs" xfId="7691"/>
    <cellStyle name="Total 8 5 3" xfId="1172"/>
    <cellStyle name="Total 8 5 4" xfId="5265"/>
    <cellStyle name="Total 8 5 5" xfId="5266"/>
    <cellStyle name="Total 8 5 6" xfId="5267"/>
    <cellStyle name="Total 8 5_GCSEs" xfId="7690"/>
    <cellStyle name="Total 8 6" xfId="1036"/>
    <cellStyle name="Total 8 6 2" xfId="1037"/>
    <cellStyle name="Total 8 6 2 2" xfId="2134"/>
    <cellStyle name="Total 8 6 2 3" xfId="5268"/>
    <cellStyle name="Total 8 6 2 4" xfId="5269"/>
    <cellStyle name="Total 8 6 2 5" xfId="5270"/>
    <cellStyle name="Total 8 6 2_GCSEs" xfId="7693"/>
    <cellStyle name="Total 8 6 3" xfId="1171"/>
    <cellStyle name="Total 8 6 4" xfId="5271"/>
    <cellStyle name="Total 8 6 5" xfId="5272"/>
    <cellStyle name="Total 8 6 6" xfId="5273"/>
    <cellStyle name="Total 8 6_GCSEs" xfId="7692"/>
    <cellStyle name="Total 8 7" xfId="1038"/>
    <cellStyle name="Total 8 7 2" xfId="1039"/>
    <cellStyle name="Total 8 7 2 2" xfId="2133"/>
    <cellStyle name="Total 8 7 2 3" xfId="5274"/>
    <cellStyle name="Total 8 7 2 4" xfId="5275"/>
    <cellStyle name="Total 8 7 2 5" xfId="5276"/>
    <cellStyle name="Total 8 7 2_GCSEs" xfId="7695"/>
    <cellStyle name="Total 8 7 3" xfId="1170"/>
    <cellStyle name="Total 8 7 4" xfId="5277"/>
    <cellStyle name="Total 8 7 5" xfId="5278"/>
    <cellStyle name="Total 8 7 6" xfId="5279"/>
    <cellStyle name="Total 8 7_GCSEs" xfId="7694"/>
    <cellStyle name="Total 8 8" xfId="1040"/>
    <cellStyle name="Total 8 8 2" xfId="1041"/>
    <cellStyle name="Total 8 8 2 2" xfId="2132"/>
    <cellStyle name="Total 8 8 2 3" xfId="5280"/>
    <cellStyle name="Total 8 8 2 4" xfId="5281"/>
    <cellStyle name="Total 8 8 2 5" xfId="5282"/>
    <cellStyle name="Total 8 8 2_GCSEs" xfId="7697"/>
    <cellStyle name="Total 8 8 3" xfId="1169"/>
    <cellStyle name="Total 8 8 4" xfId="5283"/>
    <cellStyle name="Total 8 8 5" xfId="5284"/>
    <cellStyle name="Total 8 8 6" xfId="5285"/>
    <cellStyle name="Total 8 8_GCSEs" xfId="7696"/>
    <cellStyle name="Total 8 9" xfId="1042"/>
    <cellStyle name="Total 8 9 2" xfId="1043"/>
    <cellStyle name="Total 8 9 2 2" xfId="2131"/>
    <cellStyle name="Total 8 9 2 3" xfId="5286"/>
    <cellStyle name="Total 8 9 2 4" xfId="5287"/>
    <cellStyle name="Total 8 9 2 5" xfId="5288"/>
    <cellStyle name="Total 8 9 2_GCSEs" xfId="7699"/>
    <cellStyle name="Total 8 9 3" xfId="1168"/>
    <cellStyle name="Total 8 9 4" xfId="5289"/>
    <cellStyle name="Total 8 9 5" xfId="5290"/>
    <cellStyle name="Total 8 9 6" xfId="5291"/>
    <cellStyle name="Total 8 9_GCSEs" xfId="7698"/>
    <cellStyle name="Total 8_GCSEs" xfId="7680"/>
    <cellStyle name="Total 9" xfId="1044"/>
    <cellStyle name="Total 9 10" xfId="1045"/>
    <cellStyle name="Total 9 10 2" xfId="2130"/>
    <cellStyle name="Total 9 10 3" xfId="5292"/>
    <cellStyle name="Total 9 10 4" xfId="5293"/>
    <cellStyle name="Total 9 10 5" xfId="5294"/>
    <cellStyle name="Total 9 10_GCSEs" xfId="7701"/>
    <cellStyle name="Total 9 11" xfId="1046"/>
    <cellStyle name="Total 9 11 2" xfId="1166"/>
    <cellStyle name="Total 9 11 3" xfId="5295"/>
    <cellStyle name="Total 9 11 4" xfId="5296"/>
    <cellStyle name="Total 9 11 5" xfId="5297"/>
    <cellStyle name="Total 9 11_GCSEs" xfId="7702"/>
    <cellStyle name="Total 9 12" xfId="1167"/>
    <cellStyle name="Total 9 12 2" xfId="5298"/>
    <cellStyle name="Total 9 12 3" xfId="5299"/>
    <cellStyle name="Total 9 12 4" xfId="5300"/>
    <cellStyle name="Total 9 12 5" xfId="5301"/>
    <cellStyle name="Total 9 12_GCSEs" xfId="7703"/>
    <cellStyle name="Total 9 13" xfId="5302"/>
    <cellStyle name="Total 9 14" xfId="5303"/>
    <cellStyle name="Total 9 15" xfId="5304"/>
    <cellStyle name="Total 9 16" xfId="5305"/>
    <cellStyle name="Total 9 2" xfId="1047"/>
    <cellStyle name="Total 9 2 2" xfId="1048"/>
    <cellStyle name="Total 9 2 2 2" xfId="1165"/>
    <cellStyle name="Total 9 2 2 3" xfId="5306"/>
    <cellStyle name="Total 9 2 2 4" xfId="5307"/>
    <cellStyle name="Total 9 2 2 5" xfId="5308"/>
    <cellStyle name="Total 9 2 2_GCSEs" xfId="7705"/>
    <cellStyle name="Total 9 2 3" xfId="2129"/>
    <cellStyle name="Total 9 2 4" xfId="5309"/>
    <cellStyle name="Total 9 2 5" xfId="5310"/>
    <cellStyle name="Total 9 2 6" xfId="5311"/>
    <cellStyle name="Total 9 2_GCSEs" xfId="7704"/>
    <cellStyle name="Total 9 3" xfId="1049"/>
    <cellStyle name="Total 9 3 2" xfId="1050"/>
    <cellStyle name="Total 9 3 2 2" xfId="1164"/>
    <cellStyle name="Total 9 3 2 3" xfId="5312"/>
    <cellStyle name="Total 9 3 2 4" xfId="5313"/>
    <cellStyle name="Total 9 3 2 5" xfId="5314"/>
    <cellStyle name="Total 9 3 2_GCSEs" xfId="7707"/>
    <cellStyle name="Total 9 3 3" xfId="2128"/>
    <cellStyle name="Total 9 3 4" xfId="5315"/>
    <cellStyle name="Total 9 3 5" xfId="5316"/>
    <cellStyle name="Total 9 3 6" xfId="5317"/>
    <cellStyle name="Total 9 3_GCSEs" xfId="7706"/>
    <cellStyle name="Total 9 4" xfId="1051"/>
    <cellStyle name="Total 9 4 2" xfId="1052"/>
    <cellStyle name="Total 9 4 2 2" xfId="1163"/>
    <cellStyle name="Total 9 4 2 3" xfId="5318"/>
    <cellStyle name="Total 9 4 2 4" xfId="5319"/>
    <cellStyle name="Total 9 4 2 5" xfId="5320"/>
    <cellStyle name="Total 9 4 2_GCSEs" xfId="7709"/>
    <cellStyle name="Total 9 4 3" xfId="2127"/>
    <cellStyle name="Total 9 4 4" xfId="5321"/>
    <cellStyle name="Total 9 4 5" xfId="5322"/>
    <cellStyle name="Total 9 4 6" xfId="5323"/>
    <cellStyle name="Total 9 4_GCSEs" xfId="7708"/>
    <cellStyle name="Total 9 5" xfId="1053"/>
    <cellStyle name="Total 9 5 2" xfId="1054"/>
    <cellStyle name="Total 9 5 2 2" xfId="1162"/>
    <cellStyle name="Total 9 5 2 3" xfId="5324"/>
    <cellStyle name="Total 9 5 2 4" xfId="5325"/>
    <cellStyle name="Total 9 5 2 5" xfId="5326"/>
    <cellStyle name="Total 9 5 2_GCSEs" xfId="7711"/>
    <cellStyle name="Total 9 5 3" xfId="2126"/>
    <cellStyle name="Total 9 5 4" xfId="5327"/>
    <cellStyle name="Total 9 5 5" xfId="5328"/>
    <cellStyle name="Total 9 5 6" xfId="5329"/>
    <cellStyle name="Total 9 5_GCSEs" xfId="7710"/>
    <cellStyle name="Total 9 6" xfId="1055"/>
    <cellStyle name="Total 9 6 2" xfId="1056"/>
    <cellStyle name="Total 9 6 2 2" xfId="1161"/>
    <cellStyle name="Total 9 6 2 3" xfId="5330"/>
    <cellStyle name="Total 9 6 2 4" xfId="5331"/>
    <cellStyle name="Total 9 6 2 5" xfId="5332"/>
    <cellStyle name="Total 9 6 2_GCSEs" xfId="7713"/>
    <cellStyle name="Total 9 6 3" xfId="2125"/>
    <cellStyle name="Total 9 6 4" xfId="5333"/>
    <cellStyle name="Total 9 6 5" xfId="5334"/>
    <cellStyle name="Total 9 6 6" xfId="5335"/>
    <cellStyle name="Total 9 6_GCSEs" xfId="7712"/>
    <cellStyle name="Total 9 7" xfId="1057"/>
    <cellStyle name="Total 9 7 2" xfId="1058"/>
    <cellStyle name="Total 9 7 2 2" xfId="1160"/>
    <cellStyle name="Total 9 7 2 3" xfId="5336"/>
    <cellStyle name="Total 9 7 2 4" xfId="5337"/>
    <cellStyle name="Total 9 7 2 5" xfId="5338"/>
    <cellStyle name="Total 9 7 2_GCSEs" xfId="7715"/>
    <cellStyle name="Total 9 7 3" xfId="2124"/>
    <cellStyle name="Total 9 7 4" xfId="5339"/>
    <cellStyle name="Total 9 7 5" xfId="5340"/>
    <cellStyle name="Total 9 7 6" xfId="5341"/>
    <cellStyle name="Total 9 7_GCSEs" xfId="7714"/>
    <cellStyle name="Total 9 8" xfId="1059"/>
    <cellStyle name="Total 9 8 2" xfId="1060"/>
    <cellStyle name="Total 9 8 2 2" xfId="1159"/>
    <cellStyle name="Total 9 8 2 3" xfId="5342"/>
    <cellStyle name="Total 9 8 2 4" xfId="5343"/>
    <cellStyle name="Total 9 8 2 5" xfId="5344"/>
    <cellStyle name="Total 9 8 2_GCSEs" xfId="7717"/>
    <cellStyle name="Total 9 8 3" xfId="2123"/>
    <cellStyle name="Total 9 8 4" xfId="5345"/>
    <cellStyle name="Total 9 8 5" xfId="5346"/>
    <cellStyle name="Total 9 8 6" xfId="5347"/>
    <cellStyle name="Total 9 8_GCSEs" xfId="7716"/>
    <cellStyle name="Total 9 9" xfId="1061"/>
    <cellStyle name="Total 9 9 2" xfId="1062"/>
    <cellStyle name="Total 9 9 2 2" xfId="1158"/>
    <cellStyle name="Total 9 9 2 3" xfId="5348"/>
    <cellStyle name="Total 9 9 2 4" xfId="5349"/>
    <cellStyle name="Total 9 9 2 5" xfId="5350"/>
    <cellStyle name="Total 9 9 2_GCSEs" xfId="7719"/>
    <cellStyle name="Total 9 9 3" xfId="2122"/>
    <cellStyle name="Total 9 9 4" xfId="5351"/>
    <cellStyle name="Total 9 9 5" xfId="5352"/>
    <cellStyle name="Total 9 9 6" xfId="5353"/>
    <cellStyle name="Total 9 9_GCSEs" xfId="7718"/>
    <cellStyle name="Total 9_GCSEs" xfId="7700"/>
    <cellStyle name="TotalStyleText" xfId="6335"/>
    <cellStyle name="ts97" xfId="6336"/>
    <cellStyle name="ts97 2" xfId="6337"/>
    <cellStyle name="ts97 2 2" xfId="6338"/>
    <cellStyle name="ts97 2 3" xfId="6339"/>
    <cellStyle name="ts97 2 4" xfId="6340"/>
    <cellStyle name="ts97 3" xfId="6341"/>
    <cellStyle name="ts97 4" xfId="6342"/>
    <cellStyle name="ts97 5" xfId="6343"/>
    <cellStyle name="ts97 6" xfId="6344"/>
    <cellStyle name="ts97_2010 SFR tables LFS" xfId="6345"/>
    <cellStyle name="TSQL" xfId="9528"/>
    <cellStyle name="Überschrift 1 2" xfId="9529"/>
    <cellStyle name="Überschrift 2 2" xfId="9530"/>
    <cellStyle name="Überschrift 3 2" xfId="9531"/>
    <cellStyle name="Überschrift 4 2" xfId="9532"/>
    <cellStyle name="Überschrift 5" xfId="9533"/>
    <cellStyle name="Verknüpfte Zelle 2" xfId="9534"/>
    <cellStyle name="Währung 2" xfId="9535"/>
    <cellStyle name="Warnender Text 2" xfId="9536"/>
    <cellStyle name="Warning Text" xfId="8783" builtinId="11" customBuiltin="1"/>
    <cellStyle name="Warning Text 2" xfId="1113"/>
    <cellStyle name="Warning Text 2 2" xfId="6347"/>
    <cellStyle name="Warning Text 2 2 2" xfId="9537"/>
    <cellStyle name="Warning Text 2 3" xfId="6348"/>
    <cellStyle name="Warning Text 2 4" xfId="6346"/>
    <cellStyle name="Warning Text 2 5" xfId="6630"/>
    <cellStyle name="Warning Text 2 6" xfId="8935"/>
    <cellStyle name="Warning Text 3" xfId="72"/>
    <cellStyle name="Warning Text 3 2" xfId="6349"/>
    <cellStyle name="Warning Text 4" xfId="6350"/>
    <cellStyle name="Warning Text 5" xfId="6351"/>
    <cellStyle name="Warning Text 6" xfId="6458"/>
    <cellStyle name="Warnings" xfId="9539"/>
    <cellStyle name="Warnings 2" xfId="8743"/>
    <cellStyle name="Warnings 2 2" xfId="9540"/>
    <cellStyle name="Warnings 3" xfId="9541"/>
    <cellStyle name="Warnings 3 2" xfId="9542"/>
    <cellStyle name="Warnings 3 3" xfId="9543"/>
    <cellStyle name="whole number" xfId="10667"/>
    <cellStyle name="Zelle überprüfen 2" xfId="9544"/>
    <cellStyle name="標準_Book1" xfId="9545"/>
  </cellStyles>
  <dxfs count="13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E3DAF2"/>
      <color rgb="FFCCCCFF"/>
      <color rgb="FFFF7C80"/>
      <color rgb="FFFF9C85"/>
      <color rgb="FFCC99FF"/>
      <color rgb="FFB7B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56</xdr:col>
      <xdr:colOff>571499</xdr:colOff>
      <xdr:row>74</xdr:row>
      <xdr:rowOff>38101</xdr:rowOff>
    </xdr:from>
    <xdr:to>
      <xdr:col>65</xdr:col>
      <xdr:colOff>561974</xdr:colOff>
      <xdr:row>86</xdr:row>
      <xdr:rowOff>76200</xdr:rowOff>
    </xdr:to>
    <xdr:sp macro="" textlink="">
      <xdr:nvSpPr>
        <xdr:cNvPr id="2" name="TextBox 1">
          <a:extLst>
            <a:ext uri="{FF2B5EF4-FFF2-40B4-BE49-F238E27FC236}">
              <a16:creationId xmlns:a16="http://schemas.microsoft.com/office/drawing/2014/main" id="{80620A76-68A1-40C0-A16B-E43233BE895E}"/>
            </a:ext>
          </a:extLst>
        </xdr:cNvPr>
        <xdr:cNvSpPr txBox="1"/>
      </xdr:nvSpPr>
      <xdr:spPr>
        <a:xfrm>
          <a:off x="34709099" y="15049501"/>
          <a:ext cx="5476875" cy="2324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Notes: </a:t>
          </a:r>
        </a:p>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GB" sz="1000">
              <a:solidFill>
                <a:schemeClr val="dk1"/>
              </a:solidFill>
              <a:effectLst/>
              <a:latin typeface="Arial" panose="020B0604020202020204" pitchFamily="34" charset="0"/>
              <a:ea typeface="+mn-ea"/>
              <a:cs typeface="Arial" panose="020B0604020202020204" pitchFamily="34" charset="0"/>
            </a:rPr>
            <a:t>Average total point score across all the early learning goals. This is a supporting measure taking into account performance across all 17 ELGs, 1 point for emerging, 2 for expected and 3 for exceeding. The sum is then taken for all pupils with that characteristic and the mean given.</a:t>
          </a:r>
          <a:endParaRPr lang="en-GB" sz="1000">
            <a:effectLst/>
            <a:latin typeface="Arial" panose="020B0604020202020204" pitchFamily="34" charset="0"/>
            <a:cs typeface="Arial" panose="020B0604020202020204" pitchFamily="34" charset="0"/>
          </a:endParaRPr>
        </a:p>
        <a:p>
          <a:pPr marL="228600" indent="-228600">
            <a:buFont typeface="+mj-lt"/>
            <a:buAutoNum type="arabicParenR"/>
          </a:pPr>
          <a:r>
            <a:rPr lang="en-GB" sz="1000">
              <a:latin typeface="Arial" panose="020B0604020202020204" pitchFamily="34" charset="0"/>
              <a:cs typeface="Arial" panose="020B0604020202020204" pitchFamily="34" charset="0"/>
            </a:rPr>
            <a:t>Achieved at least the expected level across all early learning goals (ELG) means they achieved ‘expected’ or ‘exceeded’ in all 17 ELGs.</a:t>
          </a:r>
        </a:p>
        <a:p>
          <a:pPr marL="228600" indent="-228600">
            <a:buFont typeface="+mj-lt"/>
            <a:buAutoNum type="arabicParenR"/>
          </a:pPr>
          <a:r>
            <a:rPr lang="en-GB" sz="1000">
              <a:latin typeface="Arial" panose="020B0604020202020204" pitchFamily="34" charset="0"/>
              <a:cs typeface="Arial" panose="020B0604020202020204" pitchFamily="34" charset="0"/>
            </a:rPr>
            <a:t>A pupil achieving at least the expected level in the ELGs within the three prime areas of learning and within literacy and mathematics is classed as achieving</a:t>
          </a:r>
          <a:r>
            <a:rPr lang="en-GB" sz="1000" baseline="0">
              <a:latin typeface="Arial" panose="020B0604020202020204" pitchFamily="34" charset="0"/>
              <a:cs typeface="Arial" panose="020B0604020202020204" pitchFamily="34" charset="0"/>
            </a:rPr>
            <a:t> </a:t>
          </a:r>
          <a:r>
            <a:rPr lang="en-GB" sz="1000">
              <a:latin typeface="Arial" panose="020B0604020202020204" pitchFamily="34" charset="0"/>
              <a:cs typeface="Arial" panose="020B0604020202020204" pitchFamily="34" charset="0"/>
            </a:rPr>
            <a:t>a 'good level of development'.</a:t>
          </a:r>
        </a:p>
        <a:p>
          <a:pPr marL="228600" indent="-228600">
            <a:buFont typeface="+mj-lt"/>
            <a:buAutoNum type="arabicParenR"/>
          </a:pPr>
          <a:r>
            <a:rPr lang="en-GB" sz="1000">
              <a:latin typeface="Arial" panose="020B0604020202020204" pitchFamily="34" charset="0"/>
              <a:cs typeface="Arial" panose="020B0604020202020204" pitchFamily="34" charset="0"/>
            </a:rPr>
            <a:t>Figures based on final data.			</a:t>
          </a:r>
        </a:p>
        <a:p>
          <a:pPr marL="228600" indent="-228600">
            <a:buFont typeface="+mj-lt"/>
            <a:buAutoNum type="arabicParenR"/>
          </a:pPr>
          <a:r>
            <a:rPr lang="en-GB" sz="1000">
              <a:latin typeface="Arial" panose="020B0604020202020204" pitchFamily="34" charset="0"/>
              <a:cs typeface="Arial" panose="020B0604020202020204" pitchFamily="34" charset="0"/>
            </a:rPr>
            <a:t>Only includes pupils with a valid result for every early learning goal. </a:t>
          </a:r>
        </a:p>
        <a:p>
          <a:pPr marL="228600" indent="-228600">
            <a:buFont typeface="+mj-lt"/>
            <a:buAutoNum type="arabicParenR"/>
          </a:pPr>
          <a:r>
            <a:rPr lang="en-GB" sz="1000">
              <a:latin typeface="Arial" panose="020B0604020202020204" pitchFamily="34" charset="0"/>
              <a:cs typeface="Arial" panose="020B0604020202020204" pitchFamily="34" charset="0"/>
            </a:rPr>
            <a:t>All English providers of state-funded early years education (including academies and free schools), private, voluntary and independent (PVI) sectors are within the scope of the EYFSP data collection.  		</a:t>
          </a:r>
        </a:p>
        <a:p>
          <a:pPr marL="228600" indent="-228600">
            <a:buFont typeface="+mj-lt"/>
            <a:buAutoNum type="arabicParenR"/>
          </a:pPr>
          <a:r>
            <a:rPr lang="en-GB" sz="1000">
              <a:latin typeface="Arial" panose="020B0604020202020204" pitchFamily="34" charset="0"/>
              <a:cs typeface="Arial" panose="020B0604020202020204" pitchFamily="34" charset="0"/>
            </a:rPr>
            <a:t>Percentages are rounded to 1 decimal point. Attainment gaps are calculated from unrounded percentages. </a:t>
          </a:r>
        </a:p>
        <a:p>
          <a:pPr marL="228600" marR="0" indent="-228600" defTabSz="914400" eaLnBrk="1" fontAlgn="auto" latinLnBrk="0" hangingPunct="1">
            <a:lnSpc>
              <a:spcPct val="100000"/>
            </a:lnSpc>
            <a:spcBef>
              <a:spcPts val="0"/>
            </a:spcBef>
            <a:spcAft>
              <a:spcPts val="0"/>
            </a:spcAft>
            <a:buClrTx/>
            <a:buSzTx/>
            <a:buFont typeface="+mj-lt"/>
            <a:buAutoNum type="arabicParenR"/>
            <a:tabLst/>
            <a:defRPr/>
          </a:pPr>
          <a:r>
            <a:rPr lang="en-GB" sz="1000">
              <a:solidFill>
                <a:schemeClr val="dk1"/>
              </a:solidFill>
              <a:effectLst/>
              <a:latin typeface="Arial" panose="020B0604020202020204" pitchFamily="34" charset="0"/>
              <a:ea typeface="+mn-ea"/>
              <a:cs typeface="Arial" panose="020B0604020202020204" pitchFamily="34" charset="0"/>
            </a:rPr>
            <a:t>* is used to indicate that data for this LA is suppressed</a:t>
          </a:r>
          <a:r>
            <a:rPr lang="en-GB" sz="1000" baseline="0">
              <a:solidFill>
                <a:schemeClr val="dk1"/>
              </a:solidFill>
              <a:effectLst/>
              <a:latin typeface="Arial" panose="020B0604020202020204" pitchFamily="34" charset="0"/>
              <a:ea typeface="+mn-ea"/>
              <a:cs typeface="Arial" panose="020B0604020202020204" pitchFamily="34" charset="0"/>
            </a:rPr>
            <a:t> as it is based on a single school.</a:t>
          </a:r>
          <a:endParaRPr lang="en-GB"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36</xdr:row>
      <xdr:rowOff>0</xdr:rowOff>
    </xdr:from>
    <xdr:to>
      <xdr:col>6</xdr:col>
      <xdr:colOff>304800</xdr:colOff>
      <xdr:row>37</xdr:row>
      <xdr:rowOff>104775</xdr:rowOff>
    </xdr:to>
    <xdr:sp macro="" textlink="">
      <xdr:nvSpPr>
        <xdr:cNvPr id="47105" name="AutoShape 1" descr="Income Inequality">
          <a:extLst>
            <a:ext uri="{FF2B5EF4-FFF2-40B4-BE49-F238E27FC236}">
              <a16:creationId xmlns:a16="http://schemas.microsoft.com/office/drawing/2014/main" id="{E0DEE256-B3D2-4796-AA20-CAE15CAC94B3}"/>
            </a:ext>
          </a:extLst>
        </xdr:cNvPr>
        <xdr:cNvSpPr>
          <a:spLocks noChangeAspect="1" noChangeArrowheads="1"/>
        </xdr:cNvSpPr>
      </xdr:nvSpPr>
      <xdr:spPr bwMode="auto">
        <a:xfrm>
          <a:off x="451485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37</xdr:row>
      <xdr:rowOff>0</xdr:rowOff>
    </xdr:from>
    <xdr:to>
      <xdr:col>7</xdr:col>
      <xdr:colOff>304800</xdr:colOff>
      <xdr:row>37</xdr:row>
      <xdr:rowOff>304800</xdr:rowOff>
    </xdr:to>
    <xdr:sp macro="" textlink="">
      <xdr:nvSpPr>
        <xdr:cNvPr id="47106" name="AutoShape 2" descr="Income Inequality">
          <a:extLst>
            <a:ext uri="{FF2B5EF4-FFF2-40B4-BE49-F238E27FC236}">
              <a16:creationId xmlns:a16="http://schemas.microsoft.com/office/drawing/2014/main" id="{35C90679-BEA4-48B5-8121-8A6338A46C50}"/>
            </a:ext>
          </a:extLst>
        </xdr:cNvPr>
        <xdr:cNvSpPr>
          <a:spLocks noChangeAspect="1" noChangeArrowheads="1"/>
        </xdr:cNvSpPr>
      </xdr:nvSpPr>
      <xdr:spPr bwMode="auto">
        <a:xfrm>
          <a:off x="5124450" y="362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data\home$\rleeser\Downloads\Table_784_2018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A_dropdown"/>
      <sheetName val="2017-18"/>
      <sheetName val="2016-17"/>
      <sheetName val="2015-16"/>
      <sheetName val="2014-15"/>
      <sheetName val="2013-14"/>
      <sheetName val="2012-13"/>
      <sheetName val="2011-12"/>
      <sheetName val="2010-11"/>
      <sheetName val="2009-10"/>
      <sheetName val="2008-09"/>
      <sheetName val="2007-08"/>
      <sheetName val="2006-07"/>
      <sheetName val="2005-06"/>
      <sheetName val="2004-05"/>
    </sheetNames>
    <sheetDataSet>
      <sheetData sheetId="0" refreshError="1"/>
      <sheetData sheetId="1" refreshError="1"/>
      <sheetData sheetId="2" refreshError="1"/>
      <sheetData sheetId="3">
        <row r="8">
          <cell r="B8" t="str">
            <v>England</v>
          </cell>
        </row>
        <row r="9">
          <cell r="B9" t="str">
            <v>London</v>
          </cell>
        </row>
        <row r="10">
          <cell r="B10" t="str">
            <v>Rest of England</v>
          </cell>
        </row>
        <row r="12">
          <cell r="B12" t="str">
            <v>North East</v>
          </cell>
        </row>
        <row r="13">
          <cell r="B13" t="str">
            <v>North West</v>
          </cell>
        </row>
        <row r="14">
          <cell r="B14" t="str">
            <v>Yorkshire and The Humber</v>
          </cell>
        </row>
        <row r="15">
          <cell r="B15" t="str">
            <v>East Midlands</v>
          </cell>
        </row>
        <row r="16">
          <cell r="B16" t="str">
            <v>West Midlands</v>
          </cell>
        </row>
        <row r="17">
          <cell r="B17" t="str">
            <v>East of England</v>
          </cell>
        </row>
        <row r="18">
          <cell r="B18" t="str">
            <v>London</v>
          </cell>
        </row>
        <row r="19">
          <cell r="B19" t="str">
            <v>South East</v>
          </cell>
        </row>
        <row r="20">
          <cell r="B20" t="str">
            <v>South West</v>
          </cell>
        </row>
        <row r="22">
          <cell r="B22" t="str">
            <v>Adur</v>
          </cell>
        </row>
        <row r="23">
          <cell r="B23" t="str">
            <v>Allerdale</v>
          </cell>
        </row>
        <row r="24">
          <cell r="B24" t="str">
            <v>Amber Valley</v>
          </cell>
        </row>
        <row r="25">
          <cell r="B25" t="str">
            <v>Arun</v>
          </cell>
        </row>
        <row r="26">
          <cell r="B26" t="str">
            <v>Ashfield</v>
          </cell>
        </row>
        <row r="27">
          <cell r="B27" t="str">
            <v>Ashford</v>
          </cell>
        </row>
        <row r="28">
          <cell r="B28" t="str">
            <v>Aylesbury Vale</v>
          </cell>
        </row>
        <row r="29">
          <cell r="B29" t="str">
            <v>Babergh</v>
          </cell>
        </row>
        <row r="30">
          <cell r="B30" t="str">
            <v>Barking and Dagenham</v>
          </cell>
        </row>
        <row r="31">
          <cell r="B31" t="str">
            <v>Barnet</v>
          </cell>
        </row>
        <row r="32">
          <cell r="B32" t="str">
            <v>Barnsley</v>
          </cell>
        </row>
        <row r="33">
          <cell r="B33" t="str">
            <v>Barrow-in-Furness</v>
          </cell>
        </row>
        <row r="34">
          <cell r="B34" t="str">
            <v>Basildon</v>
          </cell>
        </row>
        <row r="35">
          <cell r="B35" t="str">
            <v>Basingstoke and Deane</v>
          </cell>
        </row>
        <row r="36">
          <cell r="B36" t="str">
            <v>Bassetlaw</v>
          </cell>
        </row>
        <row r="37">
          <cell r="B37" t="str">
            <v>Bath and North East Somerset</v>
          </cell>
        </row>
        <row r="38">
          <cell r="B38" t="str">
            <v>Bedford</v>
          </cell>
        </row>
        <row r="39">
          <cell r="B39" t="str">
            <v>Bexley</v>
          </cell>
        </row>
        <row r="40">
          <cell r="B40" t="str">
            <v>Birmingham</v>
          </cell>
        </row>
        <row r="41">
          <cell r="B41" t="str">
            <v>Blaby</v>
          </cell>
        </row>
        <row r="42">
          <cell r="B42" t="str">
            <v>Blackburn with Darwen</v>
          </cell>
        </row>
        <row r="43">
          <cell r="B43" t="str">
            <v>Blackpool</v>
          </cell>
        </row>
        <row r="44">
          <cell r="B44" t="str">
            <v>Bolsover</v>
          </cell>
        </row>
        <row r="45">
          <cell r="B45" t="str">
            <v>Bolton</v>
          </cell>
        </row>
        <row r="46">
          <cell r="B46" t="str">
            <v>Boston</v>
          </cell>
        </row>
        <row r="47">
          <cell r="B47" t="str">
            <v>Bournemouth</v>
          </cell>
        </row>
        <row r="48">
          <cell r="B48" t="str">
            <v>Bracknell Forest</v>
          </cell>
        </row>
        <row r="49">
          <cell r="B49" t="str">
            <v>Bradford</v>
          </cell>
        </row>
        <row r="50">
          <cell r="B50" t="str">
            <v>Braintree</v>
          </cell>
        </row>
        <row r="51">
          <cell r="B51" t="str">
            <v>Breckland</v>
          </cell>
        </row>
        <row r="52">
          <cell r="B52" t="str">
            <v>Brent</v>
          </cell>
        </row>
        <row r="53">
          <cell r="B53" t="str">
            <v>Brentwood</v>
          </cell>
        </row>
        <row r="54">
          <cell r="B54" t="str">
            <v>Brighton and Hove</v>
          </cell>
        </row>
        <row r="55">
          <cell r="B55" t="str">
            <v>Bristol, City of</v>
          </cell>
        </row>
        <row r="56">
          <cell r="B56" t="str">
            <v>Broadland</v>
          </cell>
        </row>
        <row r="57">
          <cell r="B57" t="str">
            <v>Bromley</v>
          </cell>
        </row>
        <row r="58">
          <cell r="B58" t="str">
            <v>Bromsgrove</v>
          </cell>
        </row>
        <row r="59">
          <cell r="B59" t="str">
            <v>Broxbourne</v>
          </cell>
        </row>
        <row r="60">
          <cell r="B60" t="str">
            <v>Broxtowe</v>
          </cell>
        </row>
        <row r="61">
          <cell r="B61" t="str">
            <v>Burnley</v>
          </cell>
        </row>
        <row r="62">
          <cell r="B62" t="str">
            <v>Bury</v>
          </cell>
        </row>
        <row r="63">
          <cell r="B63" t="str">
            <v>Calderdale</v>
          </cell>
        </row>
        <row r="64">
          <cell r="B64" t="str">
            <v>Cambridge</v>
          </cell>
        </row>
        <row r="65">
          <cell r="B65" t="str">
            <v>Camden</v>
          </cell>
        </row>
        <row r="66">
          <cell r="B66" t="str">
            <v>Cannock Chase</v>
          </cell>
        </row>
        <row r="67">
          <cell r="B67" t="str">
            <v>Canterbury</v>
          </cell>
        </row>
        <row r="68">
          <cell r="B68" t="str">
            <v>Carlisle</v>
          </cell>
        </row>
        <row r="69">
          <cell r="B69" t="str">
            <v>Castle Point</v>
          </cell>
        </row>
        <row r="70">
          <cell r="B70" t="str">
            <v>Central Bedfordshire</v>
          </cell>
        </row>
        <row r="71">
          <cell r="B71" t="str">
            <v>Charnwood</v>
          </cell>
        </row>
        <row r="72">
          <cell r="B72" t="str">
            <v>Chelmsford</v>
          </cell>
        </row>
        <row r="73">
          <cell r="B73" t="str">
            <v>Cheltenham</v>
          </cell>
        </row>
        <row r="74">
          <cell r="B74" t="str">
            <v>Cherwell</v>
          </cell>
        </row>
        <row r="75">
          <cell r="B75" t="str">
            <v>Cheshire East</v>
          </cell>
        </row>
        <row r="76">
          <cell r="B76" t="str">
            <v>Cheshire West and Chester</v>
          </cell>
        </row>
        <row r="77">
          <cell r="B77" t="str">
            <v>Chesterfield</v>
          </cell>
        </row>
        <row r="78">
          <cell r="B78" t="str">
            <v>Chichester</v>
          </cell>
        </row>
        <row r="79">
          <cell r="B79" t="str">
            <v>Chiltern</v>
          </cell>
        </row>
        <row r="80">
          <cell r="B80" t="str">
            <v>Chorley</v>
          </cell>
        </row>
        <row r="81">
          <cell r="B81" t="str">
            <v>Christchurch</v>
          </cell>
        </row>
        <row r="82">
          <cell r="B82" t="str">
            <v>City of London</v>
          </cell>
        </row>
        <row r="83">
          <cell r="B83" t="str">
            <v>Colchester</v>
          </cell>
        </row>
        <row r="84">
          <cell r="B84" t="str">
            <v>Copeland</v>
          </cell>
        </row>
        <row r="85">
          <cell r="B85" t="str">
            <v>Corby</v>
          </cell>
        </row>
        <row r="86">
          <cell r="B86" t="str">
            <v>Cornwall</v>
          </cell>
        </row>
        <row r="87">
          <cell r="B87" t="str">
            <v>Cotswold</v>
          </cell>
        </row>
        <row r="88">
          <cell r="B88" t="str">
            <v>County Durham</v>
          </cell>
        </row>
        <row r="89">
          <cell r="B89" t="str">
            <v>Coventry</v>
          </cell>
        </row>
        <row r="90">
          <cell r="B90" t="str">
            <v>Craven</v>
          </cell>
        </row>
        <row r="91">
          <cell r="B91" t="str">
            <v>Crawley</v>
          </cell>
        </row>
        <row r="92">
          <cell r="B92" t="str">
            <v>Croydon</v>
          </cell>
        </row>
        <row r="93">
          <cell r="B93" t="str">
            <v>Dacorum</v>
          </cell>
        </row>
        <row r="94">
          <cell r="B94" t="str">
            <v>Darlington</v>
          </cell>
        </row>
        <row r="95">
          <cell r="B95" t="str">
            <v>Dartford</v>
          </cell>
        </row>
        <row r="96">
          <cell r="B96" t="str">
            <v>Daventry</v>
          </cell>
        </row>
        <row r="97">
          <cell r="B97" t="str">
            <v>Derby</v>
          </cell>
        </row>
        <row r="98">
          <cell r="B98" t="str">
            <v>Derbyshire Dales</v>
          </cell>
        </row>
        <row r="99">
          <cell r="B99" t="str">
            <v>Doncaster</v>
          </cell>
        </row>
        <row r="100">
          <cell r="B100" t="str">
            <v>Dover</v>
          </cell>
        </row>
        <row r="101">
          <cell r="B101" t="str">
            <v>Dudley</v>
          </cell>
        </row>
        <row r="102">
          <cell r="B102" t="str">
            <v>Ealing</v>
          </cell>
        </row>
        <row r="103">
          <cell r="B103" t="str">
            <v>East Cambridgeshire</v>
          </cell>
        </row>
        <row r="104">
          <cell r="B104" t="str">
            <v>East Devon</v>
          </cell>
        </row>
        <row r="105">
          <cell r="B105" t="str">
            <v>East Dorset</v>
          </cell>
        </row>
        <row r="106">
          <cell r="B106" t="str">
            <v>East Hampshire</v>
          </cell>
        </row>
        <row r="107">
          <cell r="B107" t="str">
            <v>East Hertfordshire</v>
          </cell>
        </row>
        <row r="108">
          <cell r="B108" t="str">
            <v>East Lindsey</v>
          </cell>
        </row>
        <row r="109">
          <cell r="B109" t="str">
            <v>East Northamptonshire</v>
          </cell>
        </row>
        <row r="110">
          <cell r="B110" t="str">
            <v>East Riding of Yorkshire</v>
          </cell>
        </row>
        <row r="111">
          <cell r="B111" t="str">
            <v>East Staffordshire</v>
          </cell>
        </row>
        <row r="112">
          <cell r="B112" t="str">
            <v>Eastbourne</v>
          </cell>
        </row>
        <row r="113">
          <cell r="B113" t="str">
            <v>Eastleigh</v>
          </cell>
        </row>
        <row r="114">
          <cell r="B114" t="str">
            <v>Eden</v>
          </cell>
        </row>
        <row r="115">
          <cell r="B115" t="str">
            <v>Elmbridge</v>
          </cell>
        </row>
        <row r="116">
          <cell r="B116" t="str">
            <v>Enfield</v>
          </cell>
        </row>
        <row r="117">
          <cell r="B117" t="str">
            <v>Epping Forest</v>
          </cell>
        </row>
        <row r="118">
          <cell r="B118" t="str">
            <v>Epsom and Ewell</v>
          </cell>
        </row>
        <row r="119">
          <cell r="B119" t="str">
            <v>Erewash</v>
          </cell>
        </row>
        <row r="120">
          <cell r="B120" t="str">
            <v>Exeter</v>
          </cell>
        </row>
        <row r="121">
          <cell r="B121" t="str">
            <v>Fareham</v>
          </cell>
        </row>
        <row r="122">
          <cell r="B122" t="str">
            <v>Fenland</v>
          </cell>
        </row>
        <row r="123">
          <cell r="B123" t="str">
            <v>Forest Heath</v>
          </cell>
        </row>
        <row r="124">
          <cell r="B124" t="str">
            <v>Forest of Dean</v>
          </cell>
        </row>
        <row r="125">
          <cell r="B125" t="str">
            <v>Fylde</v>
          </cell>
        </row>
        <row r="126">
          <cell r="B126" t="str">
            <v>Gateshead</v>
          </cell>
        </row>
        <row r="127">
          <cell r="B127" t="str">
            <v>Gedling</v>
          </cell>
        </row>
        <row r="128">
          <cell r="B128" t="str">
            <v>Gloucester</v>
          </cell>
        </row>
        <row r="129">
          <cell r="B129" t="str">
            <v>Gosport</v>
          </cell>
        </row>
        <row r="130">
          <cell r="B130" t="str">
            <v>Gravesham</v>
          </cell>
        </row>
        <row r="131">
          <cell r="B131" t="str">
            <v>Great Yarmouth</v>
          </cell>
        </row>
        <row r="132">
          <cell r="B132" t="str">
            <v>Greenwich</v>
          </cell>
        </row>
        <row r="133">
          <cell r="B133" t="str">
            <v>Guildford</v>
          </cell>
        </row>
        <row r="134">
          <cell r="B134" t="str">
            <v>Hackney</v>
          </cell>
        </row>
        <row r="135">
          <cell r="B135" t="str">
            <v>Halton</v>
          </cell>
        </row>
        <row r="136">
          <cell r="B136" t="str">
            <v>Hambleton</v>
          </cell>
        </row>
        <row r="137">
          <cell r="B137" t="str">
            <v>Hammersmith and Fulham</v>
          </cell>
        </row>
        <row r="138">
          <cell r="B138" t="str">
            <v>Harborough</v>
          </cell>
        </row>
        <row r="139">
          <cell r="B139" t="str">
            <v>Haringey</v>
          </cell>
        </row>
        <row r="140">
          <cell r="B140" t="str">
            <v>Harlow</v>
          </cell>
        </row>
        <row r="141">
          <cell r="B141" t="str">
            <v>Harrogate</v>
          </cell>
        </row>
        <row r="142">
          <cell r="B142" t="str">
            <v>Harrow</v>
          </cell>
        </row>
        <row r="143">
          <cell r="B143" t="str">
            <v>Hart</v>
          </cell>
        </row>
        <row r="144">
          <cell r="B144" t="str">
            <v>Hartlepool</v>
          </cell>
        </row>
        <row r="145">
          <cell r="B145" t="str">
            <v>Hastings</v>
          </cell>
        </row>
        <row r="146">
          <cell r="B146" t="str">
            <v>Havant</v>
          </cell>
        </row>
        <row r="147">
          <cell r="B147" t="str">
            <v>Havering</v>
          </cell>
        </row>
        <row r="148">
          <cell r="B148" t="str">
            <v>Herefordshire, County of</v>
          </cell>
        </row>
        <row r="149">
          <cell r="B149" t="str">
            <v>Hertsmere</v>
          </cell>
        </row>
        <row r="150">
          <cell r="B150" t="str">
            <v>High Peak</v>
          </cell>
        </row>
        <row r="151">
          <cell r="B151" t="str">
            <v>Hillingdon</v>
          </cell>
        </row>
        <row r="152">
          <cell r="B152" t="str">
            <v>Hinckley and Bosworth</v>
          </cell>
        </row>
        <row r="153">
          <cell r="B153" t="str">
            <v>Horsham</v>
          </cell>
        </row>
        <row r="154">
          <cell r="B154" t="str">
            <v>Hounslow</v>
          </cell>
        </row>
        <row r="155">
          <cell r="B155" t="str">
            <v>Huntingdonshire</v>
          </cell>
        </row>
        <row r="156">
          <cell r="B156" t="str">
            <v>Hyndburn</v>
          </cell>
        </row>
        <row r="157">
          <cell r="B157" t="str">
            <v>Ipswich</v>
          </cell>
        </row>
        <row r="158">
          <cell r="B158" t="str">
            <v>Isle of Wight</v>
          </cell>
        </row>
        <row r="159">
          <cell r="B159" t="str">
            <v>Isles of Scilly</v>
          </cell>
        </row>
        <row r="160">
          <cell r="B160" t="str">
            <v>Islington</v>
          </cell>
        </row>
        <row r="161">
          <cell r="B161" t="str">
            <v>Kensington and Chelsea</v>
          </cell>
        </row>
        <row r="162">
          <cell r="B162" t="str">
            <v>Kettering</v>
          </cell>
        </row>
        <row r="163">
          <cell r="B163" t="str">
            <v>King's Lynn and West Norfolk</v>
          </cell>
        </row>
        <row r="164">
          <cell r="B164" t="str">
            <v>Kingston upon Hull, City of</v>
          </cell>
        </row>
        <row r="165">
          <cell r="B165" t="str">
            <v>Kingston upon Thames</v>
          </cell>
        </row>
        <row r="166">
          <cell r="B166" t="str">
            <v>Kirklees</v>
          </cell>
        </row>
        <row r="167">
          <cell r="B167" t="str">
            <v>Knowsley</v>
          </cell>
        </row>
        <row r="168">
          <cell r="B168" t="str">
            <v>Lambeth</v>
          </cell>
        </row>
        <row r="169">
          <cell r="B169" t="str">
            <v>Lancaster</v>
          </cell>
        </row>
        <row r="170">
          <cell r="B170" t="str">
            <v>Leeds</v>
          </cell>
        </row>
        <row r="171">
          <cell r="B171" t="str">
            <v>Leicester</v>
          </cell>
        </row>
        <row r="172">
          <cell r="B172" t="str">
            <v>Lewes</v>
          </cell>
        </row>
        <row r="173">
          <cell r="B173" t="str">
            <v>Lewisham</v>
          </cell>
        </row>
        <row r="174">
          <cell r="B174" t="str">
            <v>Lichfield</v>
          </cell>
        </row>
        <row r="175">
          <cell r="B175" t="str">
            <v>Lincoln</v>
          </cell>
        </row>
        <row r="176">
          <cell r="B176" t="str">
            <v>Liverpool</v>
          </cell>
        </row>
        <row r="177">
          <cell r="B177" t="str">
            <v>Luton</v>
          </cell>
        </row>
        <row r="178">
          <cell r="B178" t="str">
            <v>Maidstone</v>
          </cell>
        </row>
        <row r="179">
          <cell r="B179" t="str">
            <v>Maldon</v>
          </cell>
        </row>
        <row r="180">
          <cell r="B180" t="str">
            <v>Malvern Hills</v>
          </cell>
        </row>
        <row r="181">
          <cell r="B181" t="str">
            <v>Manchester</v>
          </cell>
        </row>
        <row r="182">
          <cell r="B182" t="str">
            <v>Mansfield</v>
          </cell>
        </row>
        <row r="183">
          <cell r="B183" t="str">
            <v>Medway</v>
          </cell>
        </row>
        <row r="184">
          <cell r="B184" t="str">
            <v>Melton</v>
          </cell>
        </row>
        <row r="185">
          <cell r="B185" t="str">
            <v>Mendip</v>
          </cell>
        </row>
        <row r="186">
          <cell r="B186" t="str">
            <v>Merton</v>
          </cell>
        </row>
        <row r="187">
          <cell r="B187" t="str">
            <v>Mid Devon</v>
          </cell>
        </row>
        <row r="188">
          <cell r="B188" t="str">
            <v>Mid Suffolk</v>
          </cell>
        </row>
        <row r="189">
          <cell r="B189" t="str">
            <v>Mid Sussex</v>
          </cell>
        </row>
        <row r="190">
          <cell r="B190" t="str">
            <v>Middlesbrough</v>
          </cell>
        </row>
        <row r="191">
          <cell r="B191" t="str">
            <v>Milton Keynes</v>
          </cell>
        </row>
        <row r="192">
          <cell r="B192" t="str">
            <v>Mole Valley</v>
          </cell>
        </row>
        <row r="193">
          <cell r="B193" t="str">
            <v>New Forest</v>
          </cell>
        </row>
        <row r="194">
          <cell r="B194" t="str">
            <v>Newark and Sherwood</v>
          </cell>
        </row>
        <row r="195">
          <cell r="B195" t="str">
            <v>Newcastle upon Tyne</v>
          </cell>
        </row>
        <row r="196">
          <cell r="B196" t="str">
            <v>Newcastle-under-Lyme</v>
          </cell>
        </row>
        <row r="197">
          <cell r="B197" t="str">
            <v>Newham</v>
          </cell>
        </row>
        <row r="198">
          <cell r="B198" t="str">
            <v>North Devon</v>
          </cell>
        </row>
        <row r="199">
          <cell r="B199" t="str">
            <v>North Dorset</v>
          </cell>
        </row>
        <row r="200">
          <cell r="B200" t="str">
            <v>North East Derbyshire</v>
          </cell>
        </row>
        <row r="201">
          <cell r="B201" t="str">
            <v>North East Lincolnshire</v>
          </cell>
        </row>
        <row r="202">
          <cell r="B202" t="str">
            <v>North Hertfordshire</v>
          </cell>
        </row>
        <row r="203">
          <cell r="B203" t="str">
            <v>North Kesteven</v>
          </cell>
        </row>
        <row r="204">
          <cell r="B204" t="str">
            <v>North Lincolnshire</v>
          </cell>
        </row>
        <row r="205">
          <cell r="B205" t="str">
            <v>North Norfolk</v>
          </cell>
        </row>
        <row r="206">
          <cell r="B206" t="str">
            <v>North Somerset</v>
          </cell>
        </row>
        <row r="207">
          <cell r="B207" t="str">
            <v>North Tyneside</v>
          </cell>
        </row>
        <row r="208">
          <cell r="B208" t="str">
            <v>North Warwickshire</v>
          </cell>
        </row>
        <row r="209">
          <cell r="B209" t="str">
            <v>North West Leicestershire</v>
          </cell>
        </row>
        <row r="210">
          <cell r="B210" t="str">
            <v>Northampton</v>
          </cell>
        </row>
        <row r="211">
          <cell r="B211" t="str">
            <v>Northumberland</v>
          </cell>
        </row>
        <row r="212">
          <cell r="B212" t="str">
            <v>Norwich</v>
          </cell>
        </row>
        <row r="213">
          <cell r="B213" t="str">
            <v>Nottingham</v>
          </cell>
        </row>
        <row r="214">
          <cell r="B214" t="str">
            <v>Nuneaton and Bedworth</v>
          </cell>
        </row>
        <row r="215">
          <cell r="B215" t="str">
            <v>Oadby and Wigston</v>
          </cell>
        </row>
        <row r="216">
          <cell r="B216" t="str">
            <v>Oldham</v>
          </cell>
        </row>
        <row r="217">
          <cell r="B217" t="str">
            <v>Oxford</v>
          </cell>
        </row>
        <row r="218">
          <cell r="B218" t="str">
            <v>Pendle</v>
          </cell>
        </row>
        <row r="219">
          <cell r="B219" t="str">
            <v>Peterborough</v>
          </cell>
        </row>
        <row r="220">
          <cell r="B220" t="str">
            <v>Plymouth</v>
          </cell>
        </row>
        <row r="221">
          <cell r="B221" t="str">
            <v>Poole</v>
          </cell>
        </row>
        <row r="222">
          <cell r="B222" t="str">
            <v>Portsmouth</v>
          </cell>
        </row>
        <row r="223">
          <cell r="B223" t="str">
            <v>Preston</v>
          </cell>
        </row>
        <row r="224">
          <cell r="B224" t="str">
            <v>Purbeck</v>
          </cell>
        </row>
        <row r="225">
          <cell r="B225" t="str">
            <v>Reading</v>
          </cell>
        </row>
        <row r="226">
          <cell r="B226" t="str">
            <v>Redbridge</v>
          </cell>
        </row>
        <row r="227">
          <cell r="B227" t="str">
            <v>Redcar and Cleveland</v>
          </cell>
        </row>
        <row r="228">
          <cell r="B228" t="str">
            <v>Redditch</v>
          </cell>
        </row>
        <row r="229">
          <cell r="B229" t="str">
            <v>Reigate and Banstead</v>
          </cell>
        </row>
        <row r="230">
          <cell r="B230" t="str">
            <v>Ribble Valley</v>
          </cell>
        </row>
        <row r="231">
          <cell r="B231" t="str">
            <v>Richmond upon Thames</v>
          </cell>
        </row>
        <row r="232">
          <cell r="B232" t="str">
            <v>Richmondshire</v>
          </cell>
        </row>
        <row r="233">
          <cell r="B233" t="str">
            <v>Rochdale</v>
          </cell>
        </row>
        <row r="234">
          <cell r="B234" t="str">
            <v>Rochford</v>
          </cell>
        </row>
        <row r="235">
          <cell r="B235" t="str">
            <v>Rossendale</v>
          </cell>
        </row>
        <row r="236">
          <cell r="B236" t="str">
            <v>Rother</v>
          </cell>
        </row>
        <row r="237">
          <cell r="B237" t="str">
            <v>Rotherham</v>
          </cell>
        </row>
        <row r="238">
          <cell r="B238" t="str">
            <v>Rugby</v>
          </cell>
        </row>
        <row r="239">
          <cell r="B239" t="str">
            <v>Runnymede</v>
          </cell>
        </row>
        <row r="240">
          <cell r="B240" t="str">
            <v>Rushcliffe</v>
          </cell>
        </row>
        <row r="241">
          <cell r="B241" t="str">
            <v>Rushmoor</v>
          </cell>
        </row>
        <row r="242">
          <cell r="B242" t="str">
            <v>Rutland</v>
          </cell>
        </row>
        <row r="243">
          <cell r="B243" t="str">
            <v>Ryedale</v>
          </cell>
        </row>
        <row r="244">
          <cell r="B244" t="str">
            <v>Salford</v>
          </cell>
        </row>
        <row r="245">
          <cell r="B245" t="str">
            <v>Sandwell</v>
          </cell>
        </row>
        <row r="246">
          <cell r="B246" t="str">
            <v>Scarborough</v>
          </cell>
        </row>
        <row r="247">
          <cell r="B247" t="str">
            <v>Sedgemoor</v>
          </cell>
        </row>
        <row r="248">
          <cell r="B248" t="str">
            <v>Sefton</v>
          </cell>
        </row>
        <row r="249">
          <cell r="B249" t="str">
            <v>Selby</v>
          </cell>
        </row>
        <row r="250">
          <cell r="B250" t="str">
            <v>Sevenoaks</v>
          </cell>
        </row>
        <row r="251">
          <cell r="B251" t="str">
            <v>Sheffield</v>
          </cell>
        </row>
        <row r="252">
          <cell r="B252" t="str">
            <v>Shepway</v>
          </cell>
        </row>
        <row r="253">
          <cell r="B253" t="str">
            <v>Shropshire</v>
          </cell>
        </row>
        <row r="254">
          <cell r="B254" t="str">
            <v>Slough</v>
          </cell>
        </row>
        <row r="255">
          <cell r="B255" t="str">
            <v>Solihull</v>
          </cell>
        </row>
        <row r="256">
          <cell r="B256" t="str">
            <v>South Bucks</v>
          </cell>
        </row>
        <row r="257">
          <cell r="B257" t="str">
            <v>South Cambridgeshire</v>
          </cell>
        </row>
        <row r="258">
          <cell r="B258" t="str">
            <v>South Derbyshire</v>
          </cell>
        </row>
        <row r="259">
          <cell r="B259" t="str">
            <v>South Gloucestershire</v>
          </cell>
        </row>
        <row r="260">
          <cell r="B260" t="str">
            <v>South Hams</v>
          </cell>
        </row>
        <row r="261">
          <cell r="B261" t="str">
            <v>South Holland</v>
          </cell>
        </row>
        <row r="262">
          <cell r="B262" t="str">
            <v>South Kesteven</v>
          </cell>
        </row>
        <row r="263">
          <cell r="B263" t="str">
            <v>South Lakeland</v>
          </cell>
        </row>
        <row r="264">
          <cell r="B264" t="str">
            <v>South Norfolk</v>
          </cell>
        </row>
        <row r="265">
          <cell r="B265" t="str">
            <v>South Northamptonshire</v>
          </cell>
        </row>
        <row r="266">
          <cell r="B266" t="str">
            <v>South Oxfordshire</v>
          </cell>
        </row>
        <row r="267">
          <cell r="B267" t="str">
            <v>South Ribble</v>
          </cell>
        </row>
        <row r="268">
          <cell r="B268" t="str">
            <v>South Somerset</v>
          </cell>
        </row>
        <row r="269">
          <cell r="B269" t="str">
            <v>South Staffordshire</v>
          </cell>
        </row>
        <row r="270">
          <cell r="B270" t="str">
            <v>South Tyneside</v>
          </cell>
        </row>
        <row r="271">
          <cell r="B271" t="str">
            <v>Southampton</v>
          </cell>
        </row>
        <row r="272">
          <cell r="B272" t="str">
            <v>Southend-on-Sea</v>
          </cell>
        </row>
        <row r="273">
          <cell r="B273" t="str">
            <v>Southwark</v>
          </cell>
        </row>
        <row r="274">
          <cell r="B274" t="str">
            <v>Spelthorne</v>
          </cell>
        </row>
        <row r="275">
          <cell r="B275" t="str">
            <v>St Albans</v>
          </cell>
        </row>
        <row r="276">
          <cell r="B276" t="str">
            <v>St Edmundsbury</v>
          </cell>
        </row>
        <row r="277">
          <cell r="B277" t="str">
            <v>St. Helens</v>
          </cell>
        </row>
        <row r="278">
          <cell r="B278" t="str">
            <v>Stafford</v>
          </cell>
        </row>
        <row r="279">
          <cell r="B279" t="str">
            <v>Staffordshire Moorlands</v>
          </cell>
        </row>
        <row r="280">
          <cell r="B280" t="str">
            <v>Stevenage</v>
          </cell>
        </row>
        <row r="281">
          <cell r="B281" t="str">
            <v>Stockport</v>
          </cell>
        </row>
        <row r="282">
          <cell r="B282" t="str">
            <v>Stockton-on-Tees</v>
          </cell>
        </row>
        <row r="283">
          <cell r="B283" t="str">
            <v>Stoke-on-Trent</v>
          </cell>
        </row>
        <row r="284">
          <cell r="B284" t="str">
            <v>Stratford-on-Avon</v>
          </cell>
        </row>
        <row r="285">
          <cell r="B285" t="str">
            <v>Stroud</v>
          </cell>
        </row>
        <row r="286">
          <cell r="B286" t="str">
            <v>Suffolk Coastal</v>
          </cell>
        </row>
        <row r="287">
          <cell r="B287" t="str">
            <v>Sunderland</v>
          </cell>
        </row>
        <row r="288">
          <cell r="B288" t="str">
            <v>Surrey Heath</v>
          </cell>
        </row>
        <row r="289">
          <cell r="B289" t="str">
            <v>Sutton</v>
          </cell>
        </row>
        <row r="290">
          <cell r="B290" t="str">
            <v>Swale</v>
          </cell>
        </row>
        <row r="291">
          <cell r="B291" t="str">
            <v>Swindon</v>
          </cell>
        </row>
        <row r="292">
          <cell r="B292" t="str">
            <v>Tameside</v>
          </cell>
        </row>
        <row r="293">
          <cell r="B293" t="str">
            <v>Tamworth</v>
          </cell>
        </row>
        <row r="294">
          <cell r="B294" t="str">
            <v>Tandridge</v>
          </cell>
        </row>
        <row r="295">
          <cell r="B295" t="str">
            <v>Taunton Deane</v>
          </cell>
        </row>
        <row r="296">
          <cell r="B296" t="str">
            <v>Teignbridge</v>
          </cell>
        </row>
        <row r="297">
          <cell r="B297" t="str">
            <v>Telford and Wrekin</v>
          </cell>
        </row>
        <row r="298">
          <cell r="B298" t="str">
            <v>Tendring</v>
          </cell>
        </row>
        <row r="299">
          <cell r="B299" t="str">
            <v>Test Valley</v>
          </cell>
        </row>
        <row r="300">
          <cell r="B300" t="str">
            <v>Tewkesbury</v>
          </cell>
        </row>
        <row r="301">
          <cell r="B301" t="str">
            <v>Thanet</v>
          </cell>
        </row>
        <row r="302">
          <cell r="B302" t="str">
            <v>Three Rivers</v>
          </cell>
        </row>
        <row r="303">
          <cell r="B303" t="str">
            <v>Thurrock</v>
          </cell>
        </row>
        <row r="304">
          <cell r="B304" t="str">
            <v>Tonbridge and Malling</v>
          </cell>
        </row>
        <row r="305">
          <cell r="B305" t="str">
            <v>Torbay</v>
          </cell>
        </row>
        <row r="306">
          <cell r="B306" t="str">
            <v>Torridge</v>
          </cell>
        </row>
        <row r="307">
          <cell r="B307" t="str">
            <v>Tower Hamlets</v>
          </cell>
        </row>
        <row r="308">
          <cell r="B308" t="str">
            <v>Trafford</v>
          </cell>
        </row>
        <row r="309">
          <cell r="B309" t="str">
            <v>Tunbridge Wells</v>
          </cell>
        </row>
        <row r="310">
          <cell r="B310" t="str">
            <v>Uttlesford</v>
          </cell>
        </row>
        <row r="311">
          <cell r="B311" t="str">
            <v>Vale of White Horse</v>
          </cell>
        </row>
        <row r="312">
          <cell r="B312" t="str">
            <v>Wakefield</v>
          </cell>
        </row>
        <row r="313">
          <cell r="B313" t="str">
            <v>Walsall</v>
          </cell>
        </row>
        <row r="314">
          <cell r="B314" t="str">
            <v>Waltham Forest</v>
          </cell>
        </row>
        <row r="315">
          <cell r="B315" t="str">
            <v>Wandsworth</v>
          </cell>
        </row>
        <row r="316">
          <cell r="B316" t="str">
            <v>Warrington</v>
          </cell>
        </row>
        <row r="317">
          <cell r="B317" t="str">
            <v>Warwick</v>
          </cell>
        </row>
        <row r="318">
          <cell r="B318" t="str">
            <v>Watford</v>
          </cell>
        </row>
        <row r="319">
          <cell r="B319" t="str">
            <v>Waveney</v>
          </cell>
        </row>
        <row r="320">
          <cell r="B320" t="str">
            <v>Waverley</v>
          </cell>
        </row>
        <row r="321">
          <cell r="B321" t="str">
            <v>Wealden</v>
          </cell>
        </row>
        <row r="322">
          <cell r="B322" t="str">
            <v>Wellingborough</v>
          </cell>
        </row>
        <row r="323">
          <cell r="B323" t="str">
            <v>Welwyn Hatfield</v>
          </cell>
        </row>
        <row r="324">
          <cell r="B324" t="str">
            <v>West Berkshire</v>
          </cell>
        </row>
        <row r="325">
          <cell r="B325" t="str">
            <v>West Devon</v>
          </cell>
        </row>
        <row r="326">
          <cell r="B326" t="str">
            <v>West Dorset</v>
          </cell>
        </row>
        <row r="327">
          <cell r="B327" t="str">
            <v>West Lancashire</v>
          </cell>
        </row>
        <row r="328">
          <cell r="B328" t="str">
            <v>West Lindsey</v>
          </cell>
        </row>
        <row r="329">
          <cell r="B329" t="str">
            <v>West Oxfordshire</v>
          </cell>
        </row>
        <row r="330">
          <cell r="B330" t="str">
            <v>West Somerset</v>
          </cell>
        </row>
        <row r="331">
          <cell r="B331" t="str">
            <v>Westminster</v>
          </cell>
        </row>
        <row r="332">
          <cell r="B332" t="str">
            <v>Weymouth and Portland</v>
          </cell>
        </row>
        <row r="333">
          <cell r="B333" t="str">
            <v>Wigan</v>
          </cell>
        </row>
        <row r="334">
          <cell r="B334" t="str">
            <v>Wiltshire</v>
          </cell>
        </row>
        <row r="335">
          <cell r="B335" t="str">
            <v>Winchester</v>
          </cell>
        </row>
        <row r="336">
          <cell r="B336" t="str">
            <v>Windsor and Maidenhead</v>
          </cell>
        </row>
        <row r="337">
          <cell r="B337" t="str">
            <v>Wirral</v>
          </cell>
        </row>
        <row r="338">
          <cell r="B338" t="str">
            <v>Woking</v>
          </cell>
        </row>
        <row r="339">
          <cell r="B339" t="str">
            <v>Wokingham</v>
          </cell>
        </row>
        <row r="340">
          <cell r="B340" t="str">
            <v>Wolverhampton</v>
          </cell>
        </row>
        <row r="341">
          <cell r="B341" t="str">
            <v>Worcester</v>
          </cell>
        </row>
        <row r="342">
          <cell r="B342" t="str">
            <v>Worthing</v>
          </cell>
        </row>
        <row r="343">
          <cell r="B343" t="str">
            <v>Wychavon</v>
          </cell>
        </row>
        <row r="344">
          <cell r="B344" t="str">
            <v>Wycombe</v>
          </cell>
        </row>
        <row r="345">
          <cell r="B345" t="str">
            <v>Wyre</v>
          </cell>
        </row>
        <row r="346">
          <cell r="B346" t="str">
            <v>Wyre Forest</v>
          </cell>
        </row>
        <row r="347">
          <cell r="B347" t="str">
            <v>York</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employmentandlabourmarket/peopleinwork/employmentandemployeetypes/adhocs/008944overemploymentofpersonsworkinginlondon2006to201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adhocs/007108londonandukresidentsinzerohourscontracts2010to2016" TargetMode="External"/><Relationship Id="rId2" Type="http://schemas.openxmlformats.org/officeDocument/2006/relationships/hyperlink" Target="https://www.ons.gov.uk/employmentandlabourmarket/peopleinwork/earningsandworkinghours/adhocs/005780londonresidentsaged18to24inzerohourcontracts2008to2015"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14.bin"/><Relationship Id="rId4" Type="http://schemas.openxmlformats.org/officeDocument/2006/relationships/hyperlink" Target="https://www.ons.gov.uk/employmentandlabourmarket/peopleinwork/earningsandworkinghours/articles/contractsthatdonotguaranteeaminimumnumberofhours/april2018"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adhocs/10364percentageoftotalgraduatesworkinginnongraduaterolesbycountryofbirthinpartsoftheukandlondon2012to2018" TargetMode="External"/><Relationship Id="rId2" Type="http://schemas.openxmlformats.org/officeDocument/2006/relationships/hyperlink" Target="https://www.ons.gov.uk/employmentandlabourmarket/peopleinwork/employmentandemployeetypes/adhocs/008090percentageoftotalgraduatesworkinginnongraduaterolesbycountryofbirth2011to2016ukandlondon" TargetMode="External"/><Relationship Id="rId1" Type="http://schemas.openxmlformats.org/officeDocument/2006/relationships/hyperlink" Target="https://www.ons.gov.uk/employmentandlabourmarket/peopleinwork/employmentandemployeetypes/adhocs/007413percentageofrecentgraduatesandnonrecentgraduatesworkinginnongraduateroles2011to2016ukscotlandandlondon"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early-years-foundation-stage-profi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gov.uk/government/publications/progress-8-school-performance-measure" TargetMode="External"/><Relationship Id="rId13" Type="http://schemas.openxmlformats.org/officeDocument/2006/relationships/hyperlink" Target="https://www.gov.uk/government/publications/progress-8-school-performance-measure" TargetMode="External"/><Relationship Id="rId18" Type="http://schemas.openxmlformats.org/officeDocument/2006/relationships/hyperlink" Target="https://www.gov.uk/government/publications/progress-8-school-performance-measure" TargetMode="External"/><Relationship Id="rId3" Type="http://schemas.openxmlformats.org/officeDocument/2006/relationships/hyperlink" Target="https://www.gov.uk/government/publications/progress-8-school-performance-measure" TargetMode="External"/><Relationship Id="rId7" Type="http://schemas.openxmlformats.org/officeDocument/2006/relationships/hyperlink" Target="https://www.gov.uk/government/publications/progress-8-school-performance-measure" TargetMode="External"/><Relationship Id="rId12" Type="http://schemas.openxmlformats.org/officeDocument/2006/relationships/hyperlink" Target="https://www.gov.uk/government/publications/progress-8-school-performance-measure" TargetMode="External"/><Relationship Id="rId17" Type="http://schemas.openxmlformats.org/officeDocument/2006/relationships/hyperlink" Target="https://www.gov.uk/government/publications/send-code-of-practice-0-to-25" TargetMode="External"/><Relationship Id="rId2" Type="http://schemas.openxmlformats.org/officeDocument/2006/relationships/hyperlink" Target="https://www.gov.uk/government/publications/progress-8-school-performance-measure" TargetMode="External"/><Relationship Id="rId16"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 Id="rId6" Type="http://schemas.openxmlformats.org/officeDocument/2006/relationships/hyperlink" Target="https://www.gov.uk/government/publications/progress-8-school-performance-measure" TargetMode="External"/><Relationship Id="rId11" Type="http://schemas.openxmlformats.org/officeDocument/2006/relationships/hyperlink" Target="https://www.gov.uk/government/publications/progress-8-school-performance-measure" TargetMode="External"/><Relationship Id="rId5" Type="http://schemas.openxmlformats.org/officeDocument/2006/relationships/hyperlink" Target="https://www.gov.uk/government/publications/progress-8-school-performance-measure" TargetMode="External"/><Relationship Id="rId15" Type="http://schemas.openxmlformats.org/officeDocument/2006/relationships/hyperlink" Target="https://www.gov.uk/government/publications/progress-8-school-performance-measure" TargetMode="External"/><Relationship Id="rId10" Type="http://schemas.openxmlformats.org/officeDocument/2006/relationships/hyperlink" Target="https://www.gov.uk/government/publications/progress-8-school-performance-measure" TargetMode="External"/><Relationship Id="rId19" Type="http://schemas.openxmlformats.org/officeDocument/2006/relationships/printerSettings" Target="../printerSettings/printerSettings20.bin"/><Relationship Id="rId4" Type="http://schemas.openxmlformats.org/officeDocument/2006/relationships/hyperlink" Target="https://www.gov.uk/government/publications/progress-8-school-performance-measure" TargetMode="External"/><Relationship Id="rId9" Type="http://schemas.openxmlformats.org/officeDocument/2006/relationships/hyperlink" Target="https://www.gov.uk/government/publications/progress-8-school-performance-measure" TargetMode="External"/><Relationship Id="rId14" Type="http://schemas.openxmlformats.org/officeDocument/2006/relationships/hyperlink" Target="https://www.gov.uk/government/publications/progress-8-school-performance-measure"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neet"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uk-employer-skills-survey-2017"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 Id="rId5" Type="http://schemas.openxmlformats.org/officeDocument/2006/relationships/printerSettings" Target="../printerSettings/printerSettings24.bin"/><Relationship Id="rId4" Type="http://schemas.openxmlformats.org/officeDocument/2006/relationships/hyperlink" Target="https://www.gov.uk/government/statistical-data-sets/fe-data-library-apprenticeships"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ons.gov.uk/peoplepopulationandcommunity/personalandhouseholdfinances/incomeandwealth/adhocs/008867nettotalwealthbyagebandofhouseholdreferencepersonandregiongreatbritainjuly2014tojune2016"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content.tfl.gov.uk/tfl-annual-gender-pay-gap-report-2018.pdf" TargetMode="External"/><Relationship Id="rId13" Type="http://schemas.openxmlformats.org/officeDocument/2006/relationships/hyperlink" Target="https://www.met.police.uk/SysSiteAssets/foi-media/metropolitan-police/priorities_and_how_we_are_doing/corporate/mps_gender_pay_gap_analysis_2018.pdf" TargetMode="External"/><Relationship Id="rId3" Type="http://schemas.openxmlformats.org/officeDocument/2006/relationships/hyperlink" Target="https://www.london.gov.uk/what-we-do/mayors-office-policing-and-crime-mopac/about-mayors-office-policing-and-crime-mopac/our-staff/mopac-gender-pay-gap-report-march-2017-data" TargetMode="External"/><Relationship Id="rId7" Type="http://schemas.openxmlformats.org/officeDocument/2006/relationships/hyperlink" Target="https://www.queenelizabetholympicpark.co.uk/-/media/gender-pay-audit--march-2018-v1.ashx?la=en" TargetMode="External"/><Relationship Id="rId12" Type="http://schemas.openxmlformats.org/officeDocument/2006/relationships/hyperlink" Target="https://www.london.gov.uk/about-us/organisations-we-work/old-oak-and-park-royal-development-corporation-opdc/opdc-structure-7/being-transparent/opdc-gender-pay-gap-report-march-2018-data" TargetMode="External"/><Relationship Id="rId2" Type="http://schemas.openxmlformats.org/officeDocument/2006/relationships/hyperlink" Target="https://www.london.gov.uk/about-us/organisations-we-work/old-oak-and-park-royal-development-corporation-opdc/opdc-structure-7/being-transparent/opdc-gender-pay-gap-report-march-2017-data" TargetMode="External"/><Relationship Id="rId1" Type="http://schemas.openxmlformats.org/officeDocument/2006/relationships/hyperlink" Target="https://www.london.gov.uk/about-us/governance-and-spending/spending-money-wisely/gender-pay-gap-report-march-2017-data" TargetMode="External"/><Relationship Id="rId6" Type="http://schemas.openxmlformats.org/officeDocument/2006/relationships/hyperlink" Target="https://www.london-fire.gov.uk/about-us/equality-and-diversity/recruitment-retention-and-development/" TargetMode="External"/><Relationship Id="rId11" Type="http://schemas.openxmlformats.org/officeDocument/2006/relationships/hyperlink" Target="https://www.london.gov.uk/sites/default/files/mopac_gender_pay_gap_report_2018.pdf" TargetMode="External"/><Relationship Id="rId5" Type="http://schemas.openxmlformats.org/officeDocument/2006/relationships/hyperlink" Target="http://www.queenelizabetholympicpark.co.uk/our-story/the-legacy-corporation/good-governance/transparency" TargetMode="External"/><Relationship Id="rId10" Type="http://schemas.openxmlformats.org/officeDocument/2006/relationships/hyperlink" Target="https://www.london-fire.gov.uk/media/3414/london-fire-brigade-gender-pay-gap-reporting-march-2018-data.pdf" TargetMode="External"/><Relationship Id="rId4" Type="http://schemas.openxmlformats.org/officeDocument/2006/relationships/hyperlink" Target="https://tfl.gov.uk/corporate/publications-and-reports/equality-and-inclusion-publications" TargetMode="External"/><Relationship Id="rId9" Type="http://schemas.openxmlformats.org/officeDocument/2006/relationships/hyperlink" Target="https://www.london.gov.uk/sites/default/files/gla_gender_pay_report_2018.pdf" TargetMode="External"/><Relationship Id="rId1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gov.uk/government/collections/fuel-poverty-statistics" TargetMode="External"/><Relationship Id="rId1" Type="http://schemas.openxmlformats.org/officeDocument/2006/relationships/hyperlink" Target="https://www.gov.uk/government/statistics/gdp-deflators-at-market-prices-and-money-gdp-march-2017-quarterly-national-accounts-march-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gov.uk/government/statistical-data-sets/live-tables-on-homelessness"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hyperlink" Target="http://content.tfl.gov.uk/tfl-annual-ethnicity-pay-gap-report-2018.pdf" TargetMode="External"/><Relationship Id="rId13" Type="http://schemas.openxmlformats.org/officeDocument/2006/relationships/hyperlink" Target="https://www.london-fire.gov.uk/media/2674/lfb_ethnicity_pay_gap_summary_2016-17.pdf" TargetMode="External"/><Relationship Id="rId18" Type="http://schemas.openxmlformats.org/officeDocument/2006/relationships/hyperlink" Target="https://www.met.police.uk/SysSiteAssets/foi-media/metropolitan-police/priorities_and_how_we_are_doing/corporate/mps_ethnicity_pay_gap_analysis_2018.pdf" TargetMode="External"/><Relationship Id="rId3" Type="http://schemas.openxmlformats.org/officeDocument/2006/relationships/hyperlink" Target="https://www.met.police.uk/globalassets/foi-media/priorities_and_how_we_are_doing/corporate/ethnicity-pay-gap-analysis-2017.pdf" TargetMode="External"/><Relationship Id="rId21" Type="http://schemas.openxmlformats.org/officeDocument/2006/relationships/hyperlink" Target="https://airdrive-secure.s3-eu-west-1.amazonaws.com/london/dataset/london-fire-brigade---gender-and-ethnicity-pay-gap/2019-12-20T12%3A22%3A27/LFB%20Ethnicity%20and%20Pay%20Gap%20Report%20as%20at%2031%20March%202019%20and%20Action%20Plan%202019.pdf?X-Amz-Algorithm=AWS4-HMAC-SHA256&amp;X-Amz-Credential=AKIAJJDIMAIVZJDICKHA%2F20200121%2Feu-west-1%2Fs3%2Faws4_request&amp;X-Amz-Date=20200121T165359Z&amp;X-Amz-Expires=300&amp;X-Amz-Signature=fac98c45b4596034e282ece1ccd8ea7f7b67d7c71fc8d4b3713b1cf23c927922&amp;X-Amz-SignedHeaders=host" TargetMode="External"/><Relationship Id="rId7" Type="http://schemas.openxmlformats.org/officeDocument/2006/relationships/hyperlink" Target="https://www.london.gov.uk/about-us/governance-and-spending/spending-money-wisely/ethnicity-pay-gap-report-2018" TargetMode="External"/><Relationship Id="rId12" Type="http://schemas.openxmlformats.org/officeDocument/2006/relationships/hyperlink" Target="https://www.london-fire.gov.uk/media/3431/lfb-ethnicity-pay-gap-reporting-march-2018.pdf" TargetMode="External"/><Relationship Id="rId17" Type="http://schemas.openxmlformats.org/officeDocument/2006/relationships/hyperlink" Target="https://www.queenelizabetholympicpark.co.uk/-/media/equality--diversity-pay-gap-audit-2018-002.ashx?la=en" TargetMode="External"/><Relationship Id="rId2" Type="http://schemas.openxmlformats.org/officeDocument/2006/relationships/hyperlink" Target="http://www.queenelizabetholympicpark.co.uk/our-story/the-legacy-corporation/good-governance/transparency" TargetMode="External"/><Relationship Id="rId16" Type="http://schemas.openxmlformats.org/officeDocument/2006/relationships/hyperlink" Target="https://www.london.gov.uk/about-us/organisations-we-work/old-oak-and-park-royal-development-corporation-opdc/opdc-structure-7/being-transparent/opdc-ethnicity-pay-gap-audit-march-2018-data" TargetMode="External"/><Relationship Id="rId20" Type="http://schemas.openxmlformats.org/officeDocument/2006/relationships/hyperlink" Target="http://content.tfl.gov.uk/tfl-ethnicity-pay-gap-summary-report-2019.pdf" TargetMode="External"/><Relationship Id="rId1" Type="http://schemas.openxmlformats.org/officeDocument/2006/relationships/hyperlink" Target="https://tfl.gov.uk/corporate/publications-and-reports/equality-and-inclusion-publications" TargetMode="External"/><Relationship Id="rId6" Type="http://schemas.openxmlformats.org/officeDocument/2006/relationships/hyperlink" Target="https://www.london.gov.uk/sites/default/files/mopac_ethnic_pay_audit_2017_final.pdf" TargetMode="External"/><Relationship Id="rId11" Type="http://schemas.openxmlformats.org/officeDocument/2006/relationships/hyperlink" Target="https://www.queenelizabetholympicpark.co.uk/-/media/equality--diversity-pay-gap-audit-2018-002.ashx?la=en" TargetMode="External"/><Relationship Id="rId5" Type="http://schemas.openxmlformats.org/officeDocument/2006/relationships/hyperlink" Target="https://www.london.gov.uk/about-us/organisations-we-work/old-oak-and-park-royal-development-corporation-opdc/opdc-structure-7/being-transparent/opdc-ethnicity-pay-gap-audit" TargetMode="External"/><Relationship Id="rId15" Type="http://schemas.openxmlformats.org/officeDocument/2006/relationships/hyperlink" Target="https://www.london.gov.uk/sites/default/files/mopac_ethnicity_pay_gap_report_2018.pdf" TargetMode="External"/><Relationship Id="rId10" Type="http://schemas.openxmlformats.org/officeDocument/2006/relationships/hyperlink" Target="https://www.london.gov.uk/about-us/organisations-we-work/old-oak-and-park-royal-development-corporation-opdc/opdc-structure-7/being-transparent/opdc-ethnicity-pay-gap-audit-march-2018-data" TargetMode="External"/><Relationship Id="rId19" Type="http://schemas.openxmlformats.org/officeDocument/2006/relationships/hyperlink" Target="https://www.london.gov.uk/about-us/governance-and-spending/spending-money-wisely/gender-pay-gap-report-march-2019-data" TargetMode="External"/><Relationship Id="rId4" Type="http://schemas.openxmlformats.org/officeDocument/2006/relationships/hyperlink" Target="https://www.london.gov.uk/about-us/governance-and-spending/spending-money-wisely/ethnicity-pay-gap-report-2017" TargetMode="External"/><Relationship Id="rId9" Type="http://schemas.openxmlformats.org/officeDocument/2006/relationships/hyperlink" Target="https://www.london.gov.uk/sites/default/files/mopac_ethnicity_pay_gap_report_2018.pdf" TargetMode="External"/><Relationship Id="rId14" Type="http://schemas.openxmlformats.org/officeDocument/2006/relationships/hyperlink" Target="https://www.met.police.uk/SysSiteAssets/foi-media/metropolitan-police/priorities_and_how_we_are_doing/corporate/mps_ethnicity_pay_gap_analysis_2018.pdf" TargetMode="External"/><Relationship Id="rId2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employmentandlabourmarket/peopleinwork/earningsandworkinghours/adhocs/009294annualsurveyofhoursandearningsashegrossannualearningsforthe90to99percentilesofemployeejobsbysectorandregionintheuk2017revisedand2018provisional" TargetMode="External"/><Relationship Id="rId7" Type="http://schemas.openxmlformats.org/officeDocument/2006/relationships/printerSettings" Target="../printerSettings/printerSettings7.bin"/><Relationship Id="rId2" Type="http://schemas.openxmlformats.org/officeDocument/2006/relationships/hyperlink" Target="https://www.ons.gov.uk/employmentandlabourmarket/peopleinwork/earningsandworkinghours/adhocs/009294annualsurveyofhoursandearningsashegrossannualearningsforthe90to99percentilesofemployeejobsbysectorandregionintheuk2017revisedand2018provisional" TargetMode="External"/><Relationship Id="rId1" Type="http://schemas.openxmlformats.org/officeDocument/2006/relationships/hyperlink" Target="https://www.london-fire.gov.uk/about-us/our-decisions/" TargetMode="External"/><Relationship Id="rId6" Type="http://schemas.openxmlformats.org/officeDocument/2006/relationships/hyperlink" Target="https://www.london-fire.gov.uk/media/3785/londonfireint-dfs-homedirs-olarewajuo-documents-lfc-0177-d-local-pay-policy.pdf" TargetMode="External"/><Relationship Id="rId5" Type="http://schemas.openxmlformats.org/officeDocument/2006/relationships/hyperlink" Target="https://www.london.gov.uk/sites/default/files/7a_-_workforce_report_0.pdf" TargetMode="External"/><Relationship Id="rId4" Type="http://schemas.openxmlformats.org/officeDocument/2006/relationships/hyperlink" Target="http://content.tfl.gov.uk/tfl-annual-report-and-statement-of-accounts-2018-19.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ns.gov.uk/employmentandlabourmarket/peopleinwork/earningsandworkinghours/methodologies/calculatingtheproportionofemployeejobsunderthelivingwageamethodologyarticle" TargetMode="External"/><Relationship Id="rId2" Type="http://schemas.openxmlformats.org/officeDocument/2006/relationships/hyperlink" Target="http://www.livingwage.org.uk/calculation" TargetMode="External"/><Relationship Id="rId1" Type="http://schemas.openxmlformats.org/officeDocument/2006/relationships/hyperlink" Target="http://www.ons.gov.uk/ons/guide-method/method-quality/specific/labour-market/annual-survey-of-hours-and-earnings/low-pay-estimates/index.html" TargetMode="External"/><Relationship Id="rId6" Type="http://schemas.openxmlformats.org/officeDocument/2006/relationships/printerSettings" Target="../printerSettings/printerSettings8.bin"/><Relationship Id="rId5" Type="http://schemas.openxmlformats.org/officeDocument/2006/relationships/hyperlink" Target="https://www.ons.gov.uk/employmentandlabourmarket/peopleinwork/earningsandworkinghours/adhocs/11001percentagesofjobsunderthelivingwagefoundationsuklivingwageukexcludinglondon2012to2019" TargetMode="External"/><Relationship Id="rId4" Type="http://schemas.openxmlformats.org/officeDocument/2006/relationships/hyperlink" Target="https://www.ons.gov.uk/employmentandlabourmarket/peopleinwork/earningsandworkinghours/adhocs/009171percentageofjobsemployeejobsinlondonpayinglessthanthelondonlivingwagebrokendownbysexandworkingpattern2005to201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abSelected="1" zoomScale="80" zoomScaleNormal="80" workbookViewId="0">
      <pane xSplit="4" ySplit="2" topLeftCell="E13" activePane="bottomRight" state="frozen"/>
      <selection activeCell="E6" sqref="E6:F6"/>
      <selection pane="topRight" activeCell="E6" sqref="E6:F6"/>
      <selection pane="bottomLeft" activeCell="E6" sqref="E6:F6"/>
      <selection pane="bottomRight"/>
    </sheetView>
  </sheetViews>
  <sheetFormatPr defaultColWidth="8.85546875" defaultRowHeight="15"/>
  <cols>
    <col min="1" max="1" width="9.140625" style="2385" customWidth="1"/>
    <col min="2" max="2" width="10.7109375" style="1124" customWidth="1"/>
    <col min="3" max="3" width="2.28515625" style="1124" customWidth="1"/>
    <col min="4" max="4" width="56" style="2385" customWidth="1"/>
    <col min="5" max="5" width="35" style="2385" customWidth="1"/>
    <col min="6" max="6" width="35.5703125" style="2385" customWidth="1"/>
    <col min="7" max="7" width="9.140625" style="2386" customWidth="1"/>
    <col min="8" max="16384" width="8.85546875" style="2385"/>
  </cols>
  <sheetData>
    <row r="1" spans="1:14" ht="18">
      <c r="B1" s="1" t="s">
        <v>1116</v>
      </c>
      <c r="C1" s="1"/>
      <c r="D1" s="2"/>
      <c r="E1" s="1131"/>
      <c r="F1" s="1132"/>
      <c r="G1" s="2083"/>
      <c r="H1" s="2384"/>
      <c r="I1" s="2384"/>
      <c r="J1" s="2384"/>
      <c r="K1" s="2384"/>
      <c r="L1" s="2384"/>
      <c r="M1" s="2384"/>
      <c r="N1" s="2384"/>
    </row>
    <row r="2" spans="1:14" ht="56.25" customHeight="1">
      <c r="B2" s="3"/>
      <c r="C2" s="3"/>
      <c r="D2" s="4"/>
      <c r="E2" s="1133" t="s">
        <v>2</v>
      </c>
      <c r="F2" s="1133" t="s">
        <v>9</v>
      </c>
      <c r="G2" s="2085" t="s">
        <v>1328</v>
      </c>
      <c r="H2" s="2398" t="s">
        <v>29</v>
      </c>
      <c r="I2" s="2398"/>
      <c r="J2" s="2398"/>
      <c r="K2" s="2398"/>
      <c r="L2" s="2398"/>
      <c r="M2" s="2398"/>
      <c r="N2" s="2398"/>
    </row>
    <row r="3" spans="1:14">
      <c r="B3" s="5" t="s">
        <v>7</v>
      </c>
      <c r="C3" s="5"/>
      <c r="D3" s="6" t="s">
        <v>0</v>
      </c>
      <c r="E3" s="1134"/>
      <c r="F3" s="1134"/>
      <c r="G3" s="2083"/>
      <c r="H3" s="2384" t="s">
        <v>8</v>
      </c>
      <c r="I3" s="2384" t="s">
        <v>217</v>
      </c>
      <c r="J3" s="2384" t="s">
        <v>218</v>
      </c>
      <c r="K3" s="2384" t="s">
        <v>221</v>
      </c>
      <c r="L3" s="2384" t="s">
        <v>219</v>
      </c>
      <c r="M3" s="2384" t="s">
        <v>220</v>
      </c>
      <c r="N3" s="2384" t="s">
        <v>222</v>
      </c>
    </row>
    <row r="4" spans="1:14" s="2384" customFormat="1">
      <c r="A4" s="2402" t="s">
        <v>363</v>
      </c>
      <c r="B4" s="7" t="s">
        <v>23</v>
      </c>
      <c r="C4" s="21"/>
      <c r="D4" s="8"/>
      <c r="E4" s="10"/>
      <c r="F4" s="10"/>
      <c r="G4" s="2083"/>
      <c r="H4" s="1135"/>
      <c r="I4" s="1135"/>
      <c r="J4" s="1135"/>
      <c r="K4" s="1135"/>
      <c r="L4" s="1135"/>
      <c r="M4" s="1135"/>
      <c r="N4" s="1135"/>
    </row>
    <row r="5" spans="1:14" ht="15" customHeight="1">
      <c r="A5" s="2402"/>
      <c r="B5" s="11"/>
      <c r="C5" s="2401" t="s">
        <v>3</v>
      </c>
      <c r="D5" s="2401"/>
      <c r="E5" s="2157">
        <f>'Gender pay gap'!B27</f>
        <v>17.507723995880546</v>
      </c>
      <c r="F5" s="2158">
        <f>'Gender pay gap'!C27</f>
        <v>17.343427391603576</v>
      </c>
      <c r="G5" s="2083" t="s">
        <v>1326</v>
      </c>
      <c r="H5" s="1135">
        <f>'Gender pay gaps GLA'!B5</f>
        <v>0.83</v>
      </c>
      <c r="I5" s="1135">
        <f>'Gender pay gaps GLA'!C5</f>
        <v>19.5</v>
      </c>
      <c r="J5" s="1135">
        <f>'Gender pay gaps GLA'!D5</f>
        <v>2.1800000000000002</v>
      </c>
      <c r="K5" s="1135">
        <f>'Gender pay gaps GLA'!E5</f>
        <v>9.06</v>
      </c>
      <c r="L5" s="1135">
        <f>'Gender pay gaps GLA'!F5</f>
        <v>2.7199999999999998</v>
      </c>
      <c r="M5" s="1135">
        <f>'Gender pay gaps GLA'!G5</f>
        <v>20.9</v>
      </c>
      <c r="N5" s="1135">
        <f>'Gender pay gaps GLA'!H5</f>
        <v>-2.8400000000000003</v>
      </c>
    </row>
    <row r="6" spans="1:14" ht="15" customHeight="1">
      <c r="A6" s="2402"/>
      <c r="B6" s="11"/>
      <c r="C6" s="2401" t="s">
        <v>4</v>
      </c>
      <c r="D6" s="2401"/>
      <c r="E6" s="2158">
        <f>'Ethnicity pay gap'!B6</f>
        <v>26.6</v>
      </c>
      <c r="F6" s="2158">
        <f>'Ethnicity pay gap'!C6</f>
        <v>2.9</v>
      </c>
      <c r="G6" s="2083" t="s">
        <v>1326</v>
      </c>
      <c r="H6" s="1136">
        <f>'Ethnicity pay gaps GLA'!B5</f>
        <v>11</v>
      </c>
      <c r="I6" s="1136">
        <f>'Ethnicity pay gaps GLA'!C5</f>
        <v>9</v>
      </c>
      <c r="J6" s="1136">
        <f>'Ethnicity pay gaps GLA'!D5</f>
        <v>8</v>
      </c>
      <c r="K6" s="1136">
        <f>'Ethnicity pay gaps GLA'!E5</f>
        <v>15</v>
      </c>
      <c r="L6" s="1136">
        <f>'Ethnicity pay gaps GLA'!F5</f>
        <v>11</v>
      </c>
      <c r="M6" s="1136">
        <f>'Ethnicity pay gaps GLA'!G5</f>
        <v>34</v>
      </c>
      <c r="N6" s="1136">
        <f>'Ethnicity pay gaps GLA'!H5</f>
        <v>0</v>
      </c>
    </row>
    <row r="7" spans="1:14" ht="15" customHeight="1">
      <c r="A7" s="2402"/>
      <c r="B7" s="11"/>
      <c r="C7" s="2403" t="s">
        <v>5</v>
      </c>
      <c r="D7" s="2403"/>
      <c r="E7" s="2157">
        <f>'Disability pay gap'!B5</f>
        <v>16.976604679064195</v>
      </c>
      <c r="F7" s="2158">
        <f>'Disability pay gap'!C5</f>
        <v>12.718204488778062</v>
      </c>
      <c r="G7" s="2083" t="s">
        <v>1326</v>
      </c>
      <c r="H7" s="1137"/>
      <c r="I7" s="1137"/>
      <c r="J7" s="1137"/>
      <c r="K7" s="1137"/>
      <c r="L7" s="1137"/>
      <c r="M7" s="1137"/>
      <c r="N7" s="1137"/>
    </row>
    <row r="8" spans="1:14" ht="15" customHeight="1">
      <c r="A8" s="2402"/>
      <c r="B8" s="17"/>
      <c r="C8" s="149" t="s">
        <v>307</v>
      </c>
      <c r="D8" s="2382"/>
      <c r="E8" s="2159">
        <f>'Pay ratio'!J6</f>
        <v>3.3743401850586849</v>
      </c>
      <c r="F8" s="2159">
        <f>'Pay ratio'!K6</f>
        <v>2.8720405382388008</v>
      </c>
      <c r="G8" s="2083" t="s">
        <v>1326</v>
      </c>
      <c r="H8" s="1137">
        <f>'Pay ratio'!B8</f>
        <v>3.96</v>
      </c>
      <c r="I8" s="1137">
        <f>'Pay ratio'!C8</f>
        <v>7.03</v>
      </c>
      <c r="J8" s="1137">
        <f>'Pay ratio'!D8</f>
        <v>2.99</v>
      </c>
      <c r="K8" s="1137"/>
      <c r="L8" s="1137">
        <f>'Pay ratio'!F8</f>
        <v>2.4900000000000002</v>
      </c>
      <c r="M8" s="1137"/>
      <c r="N8" s="1137">
        <f>'Pay ratio'!H8</f>
        <v>4.55</v>
      </c>
    </row>
    <row r="9" spans="1:14">
      <c r="A9" s="2402"/>
      <c r="B9" s="5"/>
      <c r="C9" s="5"/>
      <c r="D9" s="6" t="s">
        <v>0</v>
      </c>
      <c r="E9" s="1134"/>
      <c r="F9" s="1134"/>
      <c r="G9" s="2083"/>
      <c r="H9" s="9"/>
      <c r="I9" s="9"/>
      <c r="J9" s="9"/>
      <c r="K9" s="9"/>
      <c r="L9" s="9"/>
      <c r="M9" s="9"/>
      <c r="N9" s="9"/>
    </row>
    <row r="10" spans="1:14" s="2384" customFormat="1">
      <c r="A10" s="2402"/>
      <c r="B10" s="2399" t="s">
        <v>24</v>
      </c>
      <c r="C10" s="2400"/>
      <c r="D10" s="2400"/>
      <c r="E10" s="10"/>
      <c r="F10" s="10"/>
      <c r="G10" s="2083"/>
    </row>
    <row r="11" spans="1:14" ht="15" customHeight="1">
      <c r="A11" s="2402"/>
      <c r="B11" s="12"/>
      <c r="C11" s="2401" t="s">
        <v>1</v>
      </c>
      <c r="D11" s="2401"/>
      <c r="E11" s="2216">
        <f>'Below LLW'!B21</f>
        <v>19.8</v>
      </c>
      <c r="F11" s="2158">
        <f>'Below LLW'!N21</f>
        <v>20.100000000000001</v>
      </c>
      <c r="G11" s="2083" t="s">
        <v>1326</v>
      </c>
      <c r="H11" s="1136">
        <v>0</v>
      </c>
      <c r="I11" s="1136">
        <v>0</v>
      </c>
      <c r="J11" s="1136">
        <v>0</v>
      </c>
      <c r="K11" s="1136">
        <v>0</v>
      </c>
      <c r="L11" s="1136">
        <v>0</v>
      </c>
      <c r="M11" s="1136">
        <v>0</v>
      </c>
      <c r="N11" s="1136">
        <v>0</v>
      </c>
    </row>
    <row r="12" spans="1:14" ht="18" customHeight="1">
      <c r="A12" s="2402"/>
      <c r="B12" s="962"/>
      <c r="C12" s="2401" t="s">
        <v>890</v>
      </c>
      <c r="D12" s="2401"/>
      <c r="E12" s="2159">
        <f>-'Employment gaps'!B38</f>
        <v>12.5</v>
      </c>
      <c r="F12" s="2159">
        <f>-'Employment gaps'!B20</f>
        <v>9.0999999999999943</v>
      </c>
      <c r="G12" s="2083" t="s">
        <v>1326</v>
      </c>
      <c r="H12" s="2384"/>
      <c r="I12" s="2384"/>
      <c r="J12" s="2384"/>
      <c r="K12" s="2384"/>
      <c r="L12" s="2384"/>
      <c r="M12" s="2384"/>
      <c r="N12" s="2384"/>
    </row>
    <row r="13" spans="1:14" ht="18" customHeight="1">
      <c r="A13" s="2402"/>
      <c r="B13" s="962"/>
      <c r="C13" s="2381"/>
      <c r="D13" s="2381" t="s">
        <v>995</v>
      </c>
      <c r="E13" s="1138"/>
      <c r="F13" s="1138"/>
      <c r="G13" s="2083"/>
      <c r="H13" s="2384"/>
      <c r="I13" s="2384"/>
      <c r="J13" s="2384"/>
      <c r="K13" s="2384"/>
      <c r="L13" s="2384"/>
      <c r="M13" s="2384"/>
      <c r="N13" s="2384"/>
    </row>
    <row r="14" spans="1:14" ht="15" customHeight="1">
      <c r="A14" s="2402"/>
      <c r="B14" s="2383"/>
      <c r="C14" s="2404" t="s">
        <v>1094</v>
      </c>
      <c r="D14" s="2404"/>
      <c r="E14" s="1138"/>
      <c r="F14" s="19"/>
      <c r="G14" s="2083"/>
      <c r="H14" s="2384"/>
      <c r="I14" s="2384"/>
      <c r="J14" s="2384"/>
      <c r="K14" s="2384"/>
      <c r="L14" s="2384"/>
      <c r="M14" s="2384"/>
      <c r="N14" s="2384"/>
    </row>
    <row r="15" spans="1:14" ht="15" customHeight="1">
      <c r="A15" s="2402"/>
      <c r="B15" s="2383"/>
      <c r="C15" s="2383"/>
      <c r="D15" s="2381" t="s">
        <v>1062</v>
      </c>
      <c r="E15" s="2160">
        <f>Overemployment!B17</f>
        <v>9.235108152533698</v>
      </c>
      <c r="F15" s="2161">
        <f>Overemployment!C17</f>
        <v>10.10237720594931</v>
      </c>
      <c r="G15" s="2083" t="s">
        <v>1326</v>
      </c>
      <c r="H15" s="2384"/>
      <c r="I15" s="2384"/>
      <c r="J15" s="2384"/>
      <c r="K15" s="2384"/>
      <c r="L15" s="2384"/>
      <c r="M15" s="2384"/>
      <c r="N15" s="2384"/>
    </row>
    <row r="16" spans="1:14" ht="15" customHeight="1">
      <c r="A16" s="2402"/>
      <c r="B16" s="2383"/>
      <c r="C16" s="2383"/>
      <c r="D16" s="2381" t="s">
        <v>1096</v>
      </c>
      <c r="E16" s="2222">
        <f>'Flexible working'!F15</f>
        <v>16.399999999999999</v>
      </c>
      <c r="F16" s="2222">
        <f>'Flexible working'!L15</f>
        <v>17</v>
      </c>
      <c r="G16" s="2083" t="s">
        <v>1327</v>
      </c>
      <c r="H16" s="2384"/>
      <c r="I16" s="2384"/>
      <c r="J16" s="2384"/>
      <c r="K16" s="2384"/>
      <c r="L16" s="2384"/>
      <c r="M16" s="2384"/>
      <c r="N16" s="2384"/>
    </row>
    <row r="17" spans="1:14">
      <c r="A17" s="2402"/>
      <c r="B17" s="13"/>
      <c r="C17" s="2405" t="s">
        <v>304</v>
      </c>
      <c r="D17" s="2405"/>
      <c r="E17" s="19"/>
      <c r="F17" s="19"/>
      <c r="G17" s="2083"/>
      <c r="H17" s="2384"/>
      <c r="I17" s="2384"/>
      <c r="J17" s="2384"/>
      <c r="K17" s="2384"/>
      <c r="L17" s="2384"/>
      <c r="M17" s="2384"/>
      <c r="N17" s="2384"/>
    </row>
    <row r="18" spans="1:14">
      <c r="A18" s="2402"/>
      <c r="B18" s="13"/>
      <c r="C18" s="149" t="s">
        <v>314</v>
      </c>
      <c r="D18" s="2383"/>
      <c r="E18" s="2161">
        <f>'Insecure employment'!D18</f>
        <v>9.1999999999999993</v>
      </c>
      <c r="F18" s="2161">
        <f>'Insecure employment'!H18</f>
        <v>8.6</v>
      </c>
      <c r="G18" s="2083" t="s">
        <v>1326</v>
      </c>
      <c r="H18" s="2384"/>
      <c r="I18" s="2384"/>
      <c r="J18" s="2384"/>
      <c r="K18" s="2384"/>
      <c r="L18" s="2384"/>
      <c r="M18" s="2384"/>
      <c r="N18" s="2384"/>
    </row>
    <row r="19" spans="1:14">
      <c r="A19" s="2402"/>
      <c r="C19" s="2385"/>
      <c r="D19" s="149" t="s">
        <v>36</v>
      </c>
      <c r="E19" s="2161">
        <f>'Zero hours'!C21</f>
        <v>2.4716536278063357</v>
      </c>
      <c r="F19" s="2161">
        <f>'Zero hours'!G21</f>
        <v>2.5834834069168719</v>
      </c>
      <c r="G19" s="2083" t="s">
        <v>1326</v>
      </c>
      <c r="H19" s="2384"/>
      <c r="I19" s="2384"/>
      <c r="J19" s="2384"/>
      <c r="K19" s="2384"/>
      <c r="L19" s="2384"/>
      <c r="M19" s="2384"/>
      <c r="N19" s="2384"/>
    </row>
    <row r="20" spans="1:14">
      <c r="B20" s="5"/>
      <c r="C20" s="5"/>
      <c r="D20" s="6" t="s">
        <v>0</v>
      </c>
      <c r="E20" s="1134"/>
      <c r="F20" s="1134"/>
      <c r="G20" s="2083"/>
      <c r="H20" s="2384"/>
      <c r="I20" s="2384"/>
      <c r="J20" s="2384"/>
      <c r="K20" s="2384"/>
      <c r="L20" s="2384"/>
      <c r="M20" s="2384"/>
      <c r="N20" s="2384"/>
    </row>
    <row r="21" spans="1:14" s="2384" customFormat="1">
      <c r="A21" s="2407" t="s">
        <v>364</v>
      </c>
      <c r="B21" s="2399" t="s">
        <v>26</v>
      </c>
      <c r="C21" s="2400"/>
      <c r="D21" s="2400"/>
      <c r="E21" s="10"/>
      <c r="F21" s="10"/>
      <c r="G21" s="2083"/>
    </row>
    <row r="22" spans="1:14" ht="15" customHeight="1">
      <c r="A22" s="2407"/>
      <c r="B22" s="12"/>
      <c r="C22" s="2401" t="s">
        <v>19</v>
      </c>
      <c r="D22" s="2401"/>
      <c r="E22" s="2158">
        <f>'Unemployment rate'!B20</f>
        <v>5</v>
      </c>
      <c r="F22" s="2158">
        <f>'Unemployment rate'!C20</f>
        <v>4.2</v>
      </c>
      <c r="G22" s="2083" t="s">
        <v>1326</v>
      </c>
      <c r="H22" s="2384"/>
      <c r="I22" s="2384"/>
      <c r="J22" s="2384"/>
      <c r="K22" s="2384"/>
      <c r="L22" s="2384"/>
      <c r="M22" s="2384"/>
      <c r="N22" s="2384"/>
    </row>
    <row r="23" spans="1:14" ht="15" customHeight="1">
      <c r="A23" s="2407"/>
      <c r="B23" s="13"/>
      <c r="C23" s="2401" t="s">
        <v>228</v>
      </c>
      <c r="D23" s="2401"/>
      <c r="E23" s="2158">
        <f>Underemployment!E24</f>
        <v>3.4</v>
      </c>
      <c r="F23" s="2158">
        <f>Underemployment!J24</f>
        <v>2.9</v>
      </c>
      <c r="G23" s="2083" t="s">
        <v>1326</v>
      </c>
      <c r="H23" s="2384"/>
      <c r="I23" s="2384"/>
      <c r="J23" s="2384"/>
      <c r="K23" s="2384"/>
      <c r="L23" s="2384"/>
      <c r="M23" s="2384"/>
      <c r="N23" s="2384"/>
    </row>
    <row r="24" spans="1:14" ht="15" customHeight="1">
      <c r="A24" s="2407"/>
      <c r="B24" s="13"/>
      <c r="C24" s="2401" t="s">
        <v>1115</v>
      </c>
      <c r="D24" s="2401"/>
      <c r="E24" s="2158">
        <f>Underutility!D14</f>
        <v>32.5</v>
      </c>
      <c r="F24" s="2157">
        <f>Underutility!G14</f>
        <v>37.5</v>
      </c>
      <c r="G24" s="2083" t="s">
        <v>1326</v>
      </c>
      <c r="H24" s="2384"/>
      <c r="I24" s="2384"/>
      <c r="J24" s="2384"/>
      <c r="K24" s="2384"/>
      <c r="L24" s="2384"/>
      <c r="M24" s="2384"/>
      <c r="N24" s="2384"/>
    </row>
    <row r="25" spans="1:14" s="23" customFormat="1">
      <c r="A25" s="2407"/>
      <c r="B25" s="22"/>
      <c r="C25" s="2406" t="s">
        <v>1114</v>
      </c>
      <c r="D25" s="2406"/>
      <c r="E25" s="2162">
        <f>'Parents in employment'!E15</f>
        <v>79</v>
      </c>
      <c r="F25" s="2162">
        <f>'Parents in employment'!E28</f>
        <v>82</v>
      </c>
      <c r="G25" s="2084" t="s">
        <v>1327</v>
      </c>
      <c r="H25" s="1139"/>
      <c r="I25" s="1139"/>
      <c r="J25" s="1139"/>
      <c r="K25" s="1139"/>
      <c r="L25" s="1139"/>
      <c r="M25" s="1139"/>
      <c r="N25" s="1139"/>
    </row>
    <row r="26" spans="1:14">
      <c r="A26" s="2407"/>
      <c r="B26" s="5"/>
      <c r="C26" s="5"/>
      <c r="D26" s="6" t="s">
        <v>0</v>
      </c>
      <c r="E26" s="1134"/>
      <c r="F26" s="1134"/>
      <c r="G26" s="2083"/>
      <c r="H26" s="2384"/>
      <c r="I26" s="2384"/>
      <c r="J26" s="2384"/>
      <c r="K26" s="2384"/>
      <c r="L26" s="2384"/>
      <c r="M26" s="2384"/>
      <c r="N26" s="2384"/>
    </row>
    <row r="27" spans="1:14" s="2384" customFormat="1" ht="15" customHeight="1">
      <c r="A27" s="2407"/>
      <c r="B27" s="2399" t="s">
        <v>28</v>
      </c>
      <c r="C27" s="2400"/>
      <c r="D27" s="2400"/>
      <c r="E27" s="10"/>
      <c r="F27" s="10"/>
      <c r="G27" s="2083"/>
    </row>
    <row r="28" spans="1:14" ht="16.5" customHeight="1">
      <c r="A28" s="2407"/>
      <c r="B28" s="13"/>
      <c r="C28" s="2401" t="s">
        <v>13</v>
      </c>
      <c r="D28" s="2401"/>
      <c r="E28" s="2162">
        <f>'School readiness'!S17</f>
        <v>73</v>
      </c>
      <c r="F28" s="2162">
        <f>'School readiness'!S9</f>
        <v>70</v>
      </c>
      <c r="G28" s="2083" t="s">
        <v>1327</v>
      </c>
      <c r="H28" s="2384"/>
      <c r="I28" s="2384"/>
      <c r="J28" s="2384"/>
      <c r="K28" s="2384"/>
      <c r="L28" s="2384"/>
      <c r="M28" s="2384"/>
      <c r="N28" s="2384"/>
    </row>
    <row r="29" spans="1:14" ht="15" customHeight="1">
      <c r="A29" s="2407"/>
      <c r="B29" s="14"/>
      <c r="C29" s="2408" t="s">
        <v>308</v>
      </c>
      <c r="D29" s="2408"/>
      <c r="E29" s="2158">
        <f>GCSEs!F12</f>
        <v>49.4</v>
      </c>
      <c r="F29" s="2158">
        <f>GCSEs!F10</f>
        <v>46.6</v>
      </c>
      <c r="G29" s="2083" t="s">
        <v>1327</v>
      </c>
      <c r="H29" s="2384"/>
      <c r="I29" s="2384"/>
      <c r="J29" s="2384"/>
      <c r="K29" s="2384"/>
      <c r="L29" s="2384"/>
      <c r="M29" s="2384"/>
      <c r="N29" s="2384"/>
    </row>
    <row r="30" spans="1:14" ht="15" customHeight="1">
      <c r="A30" s="2407"/>
      <c r="B30" s="13"/>
      <c r="C30" s="2401" t="s">
        <v>17</v>
      </c>
      <c r="D30" s="2401"/>
      <c r="E30" s="2397">
        <f>Qualifications!B6</f>
        <v>13</v>
      </c>
      <c r="F30" s="2397">
        <f>Qualifications!C6</f>
        <v>18</v>
      </c>
      <c r="G30" s="2083" t="s">
        <v>1326</v>
      </c>
      <c r="H30" s="2384"/>
      <c r="I30" s="2384"/>
      <c r="J30" s="2384"/>
      <c r="K30" s="2384"/>
      <c r="L30" s="2384"/>
      <c r="M30" s="2384"/>
      <c r="N30" s="2384"/>
    </row>
    <row r="31" spans="1:14" s="2384" customFormat="1" ht="15" customHeight="1">
      <c r="A31" s="2407"/>
      <c r="B31" s="18"/>
      <c r="C31" s="2408" t="s">
        <v>31</v>
      </c>
      <c r="D31" s="2408"/>
      <c r="E31" s="2163">
        <f>NEET!J23</f>
        <v>14.283623196952018</v>
      </c>
      <c r="F31" s="2163">
        <f>NEET!C23</f>
        <v>13.49587603348736</v>
      </c>
      <c r="G31" s="2083" t="s">
        <v>1326</v>
      </c>
    </row>
    <row r="32" spans="1:14" ht="18.75" customHeight="1">
      <c r="A32" s="2407"/>
      <c r="B32" s="13"/>
      <c r="C32" s="2401" t="s">
        <v>366</v>
      </c>
      <c r="D32" s="2401"/>
      <c r="E32" s="2157">
        <f>training!C23</f>
        <v>17.7</v>
      </c>
      <c r="F32" s="2158">
        <f>training!F23</f>
        <v>18.2</v>
      </c>
      <c r="G32" s="2083" t="s">
        <v>1327</v>
      </c>
      <c r="H32" s="2384"/>
      <c r="I32" s="2384"/>
      <c r="J32" s="2384"/>
      <c r="K32" s="2384"/>
      <c r="L32" s="2384"/>
      <c r="M32" s="2384"/>
      <c r="N32" s="2384"/>
    </row>
    <row r="33" spans="1:14" ht="15" customHeight="1">
      <c r="A33" s="2407"/>
      <c r="B33" s="13"/>
      <c r="C33" s="2401" t="s">
        <v>12</v>
      </c>
      <c r="D33" s="2401"/>
      <c r="E33" s="2164">
        <f>Apprentices!B18</f>
        <v>36830</v>
      </c>
      <c r="F33" s="2164">
        <f>Apprentices!C18</f>
        <v>371190</v>
      </c>
      <c r="G33" s="2083"/>
      <c r="H33" s="2384"/>
      <c r="I33" s="2384"/>
      <c r="J33" s="2384"/>
      <c r="K33" s="2384"/>
      <c r="L33" s="2384"/>
      <c r="M33" s="2384"/>
      <c r="N33" s="2384"/>
    </row>
    <row r="34" spans="1:14" ht="30" customHeight="1">
      <c r="A34" s="2407"/>
      <c r="B34" s="12"/>
      <c r="C34" s="2401" t="s">
        <v>30</v>
      </c>
      <c r="D34" s="2401"/>
      <c r="E34" s="19"/>
      <c r="F34" s="19"/>
      <c r="G34" s="2083"/>
      <c r="H34" s="2384"/>
      <c r="I34" s="2384"/>
      <c r="J34" s="2384"/>
      <c r="K34" s="2384"/>
      <c r="L34" s="2384"/>
      <c r="M34" s="2384"/>
      <c r="N34" s="2384"/>
    </row>
    <row r="35" spans="1:14">
      <c r="A35" s="2407"/>
      <c r="B35" s="12"/>
      <c r="C35" s="149" t="s">
        <v>18</v>
      </c>
      <c r="D35" s="2383"/>
      <c r="E35" s="2157">
        <f>'Income inequality'!B12</f>
        <v>9.6999999999999993</v>
      </c>
      <c r="F35" s="2159">
        <f>'Income inequality'!D12</f>
        <v>5.5</v>
      </c>
      <c r="G35" s="2083" t="s">
        <v>1326</v>
      </c>
      <c r="H35" s="2384"/>
      <c r="I35" s="2384"/>
      <c r="J35" s="2384"/>
      <c r="K35" s="2384"/>
      <c r="L35" s="2384"/>
      <c r="M35" s="2384"/>
      <c r="N35" s="2384"/>
    </row>
    <row r="36" spans="1:14" ht="15.75" customHeight="1">
      <c r="A36" s="2407"/>
      <c r="B36" s="12"/>
      <c r="C36" s="2403" t="s">
        <v>32</v>
      </c>
      <c r="D36" s="2403"/>
      <c r="E36" s="2165">
        <f>'Wealth inequality'!G9</f>
        <v>61.142619744649132</v>
      </c>
      <c r="F36" s="2162">
        <f>'Wealth inequality'!U9</f>
        <v>43.760127989220905</v>
      </c>
      <c r="G36" s="2083" t="s">
        <v>1326</v>
      </c>
      <c r="H36" s="2384"/>
      <c r="I36" s="2384"/>
      <c r="J36" s="2384"/>
      <c r="K36" s="2384"/>
      <c r="L36" s="2384"/>
      <c r="M36" s="2384"/>
      <c r="N36" s="2384"/>
    </row>
    <row r="37" spans="1:14">
      <c r="B37" s="5"/>
      <c r="C37" s="5"/>
      <c r="D37" s="6" t="s">
        <v>0</v>
      </c>
      <c r="E37" s="1134"/>
      <c r="F37" s="1134"/>
      <c r="G37" s="2083"/>
      <c r="H37" s="2384"/>
      <c r="I37" s="2384"/>
      <c r="J37" s="2384"/>
      <c r="K37" s="2384"/>
      <c r="L37" s="2384"/>
      <c r="M37" s="2384"/>
      <c r="N37" s="2384"/>
    </row>
    <row r="38" spans="1:14" s="2384" customFormat="1" ht="15" customHeight="1">
      <c r="A38" s="2407" t="s">
        <v>365</v>
      </c>
      <c r="B38" s="2399" t="s">
        <v>25</v>
      </c>
      <c r="C38" s="2400"/>
      <c r="D38" s="2400"/>
      <c r="E38" s="10"/>
      <c r="F38" s="10"/>
      <c r="G38" s="2083"/>
    </row>
    <row r="39" spans="1:14" ht="15" customHeight="1">
      <c r="A39" s="2407"/>
      <c r="B39" s="962"/>
      <c r="C39" s="2401" t="s">
        <v>21</v>
      </c>
      <c r="D39" s="2401"/>
      <c r="E39" s="1136">
        <f>'Disposable Income'!B11</f>
        <v>417.87311128367747</v>
      </c>
      <c r="F39" s="1136">
        <f>'Disposable Income'!C11</f>
        <v>418.06844810896217</v>
      </c>
      <c r="G39" s="2083" t="s">
        <v>1329</v>
      </c>
      <c r="H39" s="2384"/>
      <c r="I39" s="2384"/>
      <c r="J39" s="2384"/>
      <c r="K39" s="2384"/>
      <c r="L39" s="2384"/>
      <c r="M39" s="2384"/>
      <c r="N39" s="2384"/>
    </row>
    <row r="40" spans="1:14" ht="15" customHeight="1">
      <c r="A40" s="2407"/>
      <c r="B40" s="12"/>
      <c r="C40" s="2401" t="s">
        <v>10</v>
      </c>
      <c r="D40" s="2401"/>
      <c r="E40" s="1137">
        <f>'Childcare Costs'!B6</f>
        <v>6.2876999999999992</v>
      </c>
      <c r="F40" s="1137">
        <f>'Childcare Costs'!C6</f>
        <v>4.8086000000000002</v>
      </c>
      <c r="G40" s="2083" t="s">
        <v>1329</v>
      </c>
      <c r="H40" s="2384"/>
      <c r="I40" s="2384"/>
      <c r="J40" s="2384"/>
      <c r="K40" s="2384"/>
      <c r="L40" s="2384"/>
      <c r="M40" s="2384"/>
      <c r="N40" s="2384"/>
    </row>
    <row r="41" spans="1:14" ht="15" customHeight="1">
      <c r="A41" s="2407"/>
      <c r="B41" s="13"/>
      <c r="C41" s="2401" t="s">
        <v>22</v>
      </c>
      <c r="D41" s="2401"/>
      <c r="E41" s="2165">
        <f>'Energy efficiency'!I9</f>
        <v>63.96</v>
      </c>
      <c r="F41" s="19"/>
      <c r="G41" s="2083" t="s">
        <v>1327</v>
      </c>
      <c r="H41" s="2384"/>
      <c r="I41" s="2384"/>
      <c r="J41" s="2384"/>
      <c r="K41" s="2384"/>
      <c r="L41" s="2384"/>
      <c r="M41" s="2384"/>
      <c r="N41" s="2384"/>
    </row>
    <row r="42" spans="1:14" ht="15" customHeight="1">
      <c r="A42" s="2407"/>
      <c r="C42" s="2403" t="s">
        <v>11</v>
      </c>
      <c r="D42" s="2403"/>
      <c r="E42" s="2164">
        <f>'Fuel poverty'!B20</f>
        <v>11.8</v>
      </c>
      <c r="F42" s="2162">
        <f>'Fuel poverty'!C20</f>
        <v>10.9</v>
      </c>
      <c r="G42" s="2083" t="s">
        <v>1326</v>
      </c>
      <c r="H42" s="2384"/>
      <c r="I42" s="2384"/>
      <c r="J42" s="2384"/>
      <c r="K42" s="2384"/>
      <c r="L42" s="2384"/>
      <c r="M42" s="2384"/>
      <c r="N42" s="2384"/>
    </row>
    <row r="43" spans="1:14">
      <c r="A43" s="2407"/>
      <c r="B43" s="5"/>
      <c r="C43" s="5"/>
      <c r="D43" s="6" t="s">
        <v>0</v>
      </c>
      <c r="E43" s="1134"/>
      <c r="F43" s="1134"/>
      <c r="G43" s="2083"/>
      <c r="H43" s="2384"/>
      <c r="I43" s="2384"/>
      <c r="J43" s="2384"/>
      <c r="K43" s="2384"/>
      <c r="L43" s="2384"/>
      <c r="M43" s="2384"/>
      <c r="N43" s="2384"/>
    </row>
    <row r="44" spans="1:14" s="2384" customFormat="1" ht="15" customHeight="1">
      <c r="A44" s="2407"/>
      <c r="B44" s="2399" t="s">
        <v>27</v>
      </c>
      <c r="C44" s="2400"/>
      <c r="D44" s="2400"/>
      <c r="E44" s="10"/>
      <c r="F44" s="10"/>
      <c r="G44" s="2083"/>
    </row>
    <row r="45" spans="1:14" ht="15" customHeight="1">
      <c r="A45" s="2407"/>
      <c r="B45" s="962"/>
      <c r="C45" s="2405" t="s">
        <v>1117</v>
      </c>
      <c r="D45" s="2405"/>
      <c r="E45" s="2165">
        <f>Poverty!F30</f>
        <v>28</v>
      </c>
      <c r="F45" s="2165">
        <f>Poverty!E30</f>
        <v>22</v>
      </c>
      <c r="G45" s="2083" t="s">
        <v>1326</v>
      </c>
      <c r="H45" s="2384"/>
      <c r="I45" s="2384"/>
      <c r="J45" s="2384"/>
      <c r="K45" s="2384"/>
      <c r="L45" s="2384"/>
      <c r="M45" s="2384"/>
      <c r="N45" s="2384"/>
    </row>
    <row r="46" spans="1:14" ht="15" customHeight="1">
      <c r="A46" s="2407"/>
      <c r="B46" s="12"/>
      <c r="C46" s="2401" t="s">
        <v>1118</v>
      </c>
      <c r="D46" s="2401"/>
      <c r="E46" s="2164">
        <f>'Persistent poverty'!E10</f>
        <v>18</v>
      </c>
      <c r="F46" s="2165">
        <f>'Persistent poverty'!D10</f>
        <v>13</v>
      </c>
      <c r="G46" s="2083" t="s">
        <v>1326</v>
      </c>
      <c r="H46" s="2384"/>
      <c r="I46" s="2384"/>
      <c r="J46" s="2384"/>
      <c r="K46" s="2384"/>
      <c r="L46" s="2384"/>
      <c r="M46" s="2384"/>
      <c r="N46" s="2384"/>
    </row>
    <row r="47" spans="1:14" ht="15" customHeight="1">
      <c r="A47" s="2407"/>
      <c r="B47" s="962"/>
      <c r="C47" s="2401" t="s">
        <v>1119</v>
      </c>
      <c r="D47" s="2401"/>
      <c r="E47" s="2162">
        <f>'Absolute poverty'!F30</f>
        <v>25</v>
      </c>
      <c r="F47" s="2165">
        <f>'Absolute poverty'!E30</f>
        <v>20</v>
      </c>
      <c r="G47" s="2083" t="s">
        <v>1326</v>
      </c>
      <c r="H47" s="2384"/>
      <c r="I47" s="2384"/>
      <c r="J47" s="2384"/>
      <c r="K47" s="2384"/>
      <c r="L47" s="2384"/>
      <c r="M47" s="2384"/>
      <c r="N47" s="2384"/>
    </row>
    <row r="48" spans="1:14" ht="15" customHeight="1">
      <c r="A48" s="2407"/>
      <c r="B48" s="962"/>
      <c r="C48" s="2401" t="s">
        <v>1120</v>
      </c>
      <c r="D48" s="2401"/>
      <c r="E48" s="2165">
        <f>'Material deprivation'!D14</f>
        <v>15</v>
      </c>
      <c r="F48" s="2165">
        <f>'Material deprivation'!D7</f>
        <v>7</v>
      </c>
      <c r="G48" s="2083" t="s">
        <v>1326</v>
      </c>
      <c r="H48" s="2384"/>
      <c r="I48" s="2384"/>
      <c r="J48" s="2384"/>
      <c r="K48" s="2384"/>
      <c r="L48" s="2384"/>
      <c r="M48" s="2384"/>
      <c r="N48" s="2384"/>
    </row>
    <row r="49" spans="1:14" ht="15" customHeight="1">
      <c r="A49" s="2407"/>
      <c r="B49" s="13"/>
      <c r="C49" s="2409" t="s">
        <v>1095</v>
      </c>
      <c r="D49" s="2409"/>
      <c r="E49" s="2384"/>
      <c r="F49" s="19"/>
      <c r="G49" s="2083"/>
      <c r="H49" s="2384"/>
      <c r="I49" s="2384"/>
      <c r="J49" s="2384"/>
      <c r="K49" s="2384"/>
      <c r="L49" s="2384"/>
      <c r="M49" s="2384"/>
      <c r="N49" s="2384"/>
    </row>
    <row r="50" spans="1:14" ht="15" customHeight="1">
      <c r="A50" s="2407"/>
      <c r="B50" s="13"/>
      <c r="C50" s="2381"/>
      <c r="D50" s="2381" t="s">
        <v>1121</v>
      </c>
      <c r="E50" s="2164">
        <f>'Rough sleepers'!E18</f>
        <v>8855</v>
      </c>
      <c r="F50" s="19"/>
      <c r="G50" s="2083"/>
      <c r="H50" s="2384"/>
      <c r="I50" s="2384"/>
      <c r="J50" s="2384"/>
      <c r="K50" s="2384"/>
      <c r="L50" s="2384"/>
      <c r="M50" s="2384"/>
      <c r="N50" s="2384"/>
    </row>
    <row r="51" spans="1:14" ht="15" customHeight="1">
      <c r="A51" s="2407"/>
      <c r="B51" s="13"/>
      <c r="C51" s="2381"/>
      <c r="D51" s="2381" t="s">
        <v>1399</v>
      </c>
      <c r="E51" s="1136">
        <f>'Homelessness Apr18 on'!H16</f>
        <v>14.880478087649402</v>
      </c>
      <c r="F51" s="1136">
        <f>'Homelessness Apr18 on'!H5</f>
        <v>11.355983292425613</v>
      </c>
      <c r="G51" s="2083" t="s">
        <v>1326</v>
      </c>
      <c r="H51" s="2384"/>
      <c r="I51" s="2384"/>
      <c r="J51" s="2384"/>
      <c r="K51" s="2384"/>
      <c r="L51" s="2384"/>
      <c r="M51" s="2384"/>
      <c r="N51" s="2384"/>
    </row>
    <row r="52" spans="1:14" ht="15" customHeight="1">
      <c r="A52" s="2407"/>
      <c r="B52" s="13"/>
      <c r="C52" s="2403" t="s">
        <v>6</v>
      </c>
      <c r="D52" s="2403"/>
      <c r="E52" s="2165">
        <f>Arrears!D11</f>
        <v>6.6719673734104026</v>
      </c>
      <c r="F52" s="2165">
        <f>Arrears!D17</f>
        <v>5.8268720761638253</v>
      </c>
      <c r="G52" s="2083" t="s">
        <v>1326</v>
      </c>
      <c r="H52" s="2384"/>
      <c r="I52" s="2384"/>
      <c r="J52" s="2384"/>
      <c r="K52" s="2384"/>
      <c r="L52" s="2384"/>
      <c r="M52" s="2384"/>
      <c r="N52" s="2384"/>
    </row>
    <row r="53" spans="1:14">
      <c r="A53" s="2407"/>
      <c r="B53" s="5"/>
      <c r="C53" s="5"/>
      <c r="D53" s="6" t="s">
        <v>0</v>
      </c>
      <c r="E53" s="1134"/>
      <c r="F53" s="1134"/>
      <c r="G53" s="2083"/>
      <c r="H53" s="2384"/>
      <c r="I53" s="2384"/>
      <c r="J53" s="2384"/>
      <c r="K53" s="2384"/>
      <c r="L53" s="2384"/>
      <c r="M53" s="2384"/>
      <c r="N53" s="2384"/>
    </row>
    <row r="54" spans="1:14" s="2384" customFormat="1" ht="15" customHeight="1">
      <c r="A54" s="2407"/>
      <c r="B54" s="2400" t="s">
        <v>14</v>
      </c>
      <c r="C54" s="2400"/>
      <c r="D54" s="2400"/>
      <c r="E54" s="16"/>
      <c r="F54" s="16"/>
      <c r="G54" s="2083"/>
    </row>
    <row r="55" spans="1:14">
      <c r="A55" s="2407"/>
      <c r="C55" s="2409" t="s">
        <v>1139</v>
      </c>
      <c r="D55" s="2409"/>
      <c r="E55" s="2384"/>
      <c r="F55" s="2384"/>
      <c r="G55" s="2083"/>
      <c r="H55" s="2384"/>
      <c r="I55" s="2384"/>
      <c r="J55" s="2384"/>
      <c r="K55" s="2384"/>
      <c r="L55" s="2384"/>
      <c r="M55" s="2384"/>
      <c r="N55" s="2384"/>
    </row>
    <row r="56" spans="1:14">
      <c r="A56" s="2407"/>
      <c r="C56" s="2381"/>
      <c r="D56" s="2381" t="s">
        <v>901</v>
      </c>
      <c r="E56" s="2164">
        <f>Savings!F11</f>
        <v>61.260039407037979</v>
      </c>
      <c r="F56" s="2165">
        <f>Savings!F17</f>
        <v>54.358569390789512</v>
      </c>
      <c r="G56" s="2083" t="s">
        <v>1326</v>
      </c>
      <c r="H56" s="2384"/>
      <c r="I56" s="2384"/>
      <c r="J56" s="2384"/>
      <c r="K56" s="2384"/>
      <c r="L56" s="2384"/>
      <c r="M56" s="2384"/>
      <c r="N56" s="2384"/>
    </row>
    <row r="57" spans="1:14" s="2384" customFormat="1">
      <c r="A57" s="2407"/>
      <c r="B57" s="2376"/>
      <c r="C57" s="2377"/>
      <c r="D57" s="2377" t="s">
        <v>926</v>
      </c>
      <c r="E57" s="2378">
        <f>'unexpected bills'!D11</f>
        <v>29.426734047564803</v>
      </c>
      <c r="F57" s="2378">
        <f>'unexpected bills'!D17</f>
        <v>29.691845207576868</v>
      </c>
      <c r="G57" s="2379" t="s">
        <v>1326</v>
      </c>
      <c r="H57" s="2380" t="s">
        <v>1336</v>
      </c>
    </row>
    <row r="58" spans="1:14">
      <c r="A58" s="2407"/>
      <c r="B58" s="17"/>
      <c r="C58" s="2410" t="s">
        <v>15</v>
      </c>
      <c r="D58" s="2410"/>
      <c r="E58" s="2162">
        <f>'Bank accounts'!C6</f>
        <v>96.579408309525547</v>
      </c>
      <c r="F58" s="2165">
        <f>'Bank accounts'!D6</f>
        <v>96.927129029778825</v>
      </c>
      <c r="G58" s="2083" t="s">
        <v>1327</v>
      </c>
      <c r="H58" s="2384"/>
      <c r="I58" s="2384"/>
      <c r="J58" s="2384"/>
      <c r="K58" s="2384"/>
      <c r="L58" s="2384"/>
      <c r="M58" s="2384"/>
      <c r="N58" s="2384"/>
    </row>
    <row r="59" spans="1:14">
      <c r="A59" s="2407"/>
      <c r="B59" s="17"/>
      <c r="C59" s="2410" t="s">
        <v>16</v>
      </c>
      <c r="D59" s="2410"/>
      <c r="E59" s="2164">
        <f>Insolvencies!D11</f>
        <v>15.545899977635978</v>
      </c>
      <c r="F59" s="2164">
        <f>Insolvencies!D4</f>
        <v>24.549685434013831</v>
      </c>
      <c r="G59" s="2083" t="s">
        <v>1326</v>
      </c>
      <c r="H59" s="2384"/>
      <c r="I59" s="2384"/>
      <c r="J59" s="2384"/>
      <c r="K59" s="2384"/>
      <c r="L59" s="2384"/>
      <c r="M59" s="2384"/>
      <c r="N59" s="2384"/>
    </row>
    <row r="60" spans="1:14">
      <c r="A60" s="2407"/>
      <c r="B60" s="17"/>
      <c r="C60" s="2411"/>
      <c r="D60" s="2411"/>
      <c r="E60" s="2384"/>
      <c r="F60" s="2384"/>
      <c r="G60" s="2083"/>
      <c r="H60" s="2384"/>
      <c r="I60" s="2384"/>
      <c r="J60" s="2384"/>
      <c r="K60" s="2384"/>
      <c r="L60" s="2384"/>
      <c r="M60" s="2384"/>
      <c r="N60" s="2384"/>
    </row>
    <row r="61" spans="1:14">
      <c r="B61" s="17"/>
      <c r="C61" s="91"/>
      <c r="D61" s="91"/>
      <c r="E61" s="20"/>
      <c r="F61" s="20"/>
    </row>
  </sheetData>
  <mergeCells count="43">
    <mergeCell ref="C58:D58"/>
    <mergeCell ref="C59:D59"/>
    <mergeCell ref="A38:A60"/>
    <mergeCell ref="C39:D39"/>
    <mergeCell ref="C40:D40"/>
    <mergeCell ref="B38:D38"/>
    <mergeCell ref="C41:D41"/>
    <mergeCell ref="C48:D48"/>
    <mergeCell ref="B44:D44"/>
    <mergeCell ref="C60:D60"/>
    <mergeCell ref="C47:D47"/>
    <mergeCell ref="C49:D49"/>
    <mergeCell ref="C52:D52"/>
    <mergeCell ref="C45:D45"/>
    <mergeCell ref="C46:D46"/>
    <mergeCell ref="B54:D54"/>
    <mergeCell ref="C42:D42"/>
    <mergeCell ref="C55:D55"/>
    <mergeCell ref="C32:D32"/>
    <mergeCell ref="C28:D28"/>
    <mergeCell ref="C29:D29"/>
    <mergeCell ref="C25:D25"/>
    <mergeCell ref="A21:A36"/>
    <mergeCell ref="B21:D21"/>
    <mergeCell ref="B27:D27"/>
    <mergeCell ref="C23:D23"/>
    <mergeCell ref="C36:D36"/>
    <mergeCell ref="C24:D24"/>
    <mergeCell ref="C34:D34"/>
    <mergeCell ref="C30:D30"/>
    <mergeCell ref="C31:D31"/>
    <mergeCell ref="C33:D33"/>
    <mergeCell ref="H2:N2"/>
    <mergeCell ref="B10:D10"/>
    <mergeCell ref="C22:D22"/>
    <mergeCell ref="A4:A19"/>
    <mergeCell ref="C5:D5"/>
    <mergeCell ref="C6:D6"/>
    <mergeCell ref="C7:D7"/>
    <mergeCell ref="C11:D11"/>
    <mergeCell ref="C12:D12"/>
    <mergeCell ref="C14:D14"/>
    <mergeCell ref="C17:D17"/>
  </mergeCells>
  <hyperlinks>
    <hyperlink ref="D51" location="'Homelessness Apr18 on'!A1" display=" homeless acceptances and temporary accommodation"/>
    <hyperlink ref="D56" location="Savings!A1" display="Savings under £1500"/>
    <hyperlink ref="D50" location="'Rough sleepers'!A1" display="Rough sleepers"/>
    <hyperlink ref="D15" location="Overemployment!A1" display="Overemployment"/>
    <hyperlink ref="D57" location="'unexpected bills'!A1" display="% families unable to meet unexpected bills"/>
    <hyperlink ref="D13" location="'Employment profile GLA'!A1" display="Employee profiles"/>
    <hyperlink ref="C58:D58" location="'Bank accounts'!A1" display="Access to bank accounts"/>
    <hyperlink ref="C17" location="'Employee Voice'!A1" display="Employee engagement/voice"/>
    <hyperlink ref="D16" location="'Flexible working'!A1" display="Flexible working and employee support"/>
    <hyperlink ref="C18" location="'Insecure employment'!A1" display="Insecure employment"/>
    <hyperlink ref="C59:D59" location="Insolvencies!A1" display="Insolvencies"/>
    <hyperlink ref="C42:D42" location="'Fuel poverty'!A1" display="Food / Fuel poverty"/>
    <hyperlink ref="C41:D41" location="'Energy efficiency'!A1" display="Energy efficiency"/>
    <hyperlink ref="C40:D40" location="'Childcare Costs'!A1" display="Childcare costs"/>
    <hyperlink ref="C39:D39" location="'Disposable Income'!A1" display="Disposable income"/>
    <hyperlink ref="C34:D34" location="'Employer Policies'!A1" display="Employer policies to improve social mobility e.g. engagement in education"/>
    <hyperlink ref="C25" location="'Parents in employment'!A1" display="parents"/>
    <hyperlink ref="C33:D33" location="Apprentices!A1" display="Apprenticeships, starts and completions"/>
    <hyperlink ref="D19" location="'Zero hours'!A1" display="Zero hours contract workers"/>
    <hyperlink ref="C31:D31" location="NEET!A1" display="18-24 NEET (not in education, employment or training)"/>
    <hyperlink ref="C30:D30" location="Qualifications!A1" display="Population with no/low qualifications"/>
    <hyperlink ref="C29:D29" location="GCSEs!A1" display="KS4 achievement"/>
    <hyperlink ref="C22:D22" location="'Unemployment rate'!A1" display="Unemployment rate"/>
    <hyperlink ref="C36:D36" location="'Wealth inequality'!A1" display="Wealth inequality"/>
    <hyperlink ref="C28:D28" location="'School readiness'!A1" display="School readiness at age 5"/>
    <hyperlink ref="C35" location="'Income inequality'!A1" display="Income inequality"/>
    <hyperlink ref="C23:D23" location="Underemployment!A1" display="Measure of underemployment"/>
    <hyperlink ref="C24:D24" location="Underutility!A1" display="Measure of underutility"/>
    <hyperlink ref="C52:D52" location="Arrears!A1" display="Problem debt - households in arrears with bills"/>
    <hyperlink ref="C48:D48" location="'Material deprivation'!A1" display="material deprivation"/>
    <hyperlink ref="C47:D47" location="'Absolute poverty'!A1" display="% of people in &quot;absolute&quot; poverty"/>
    <hyperlink ref="C46:D46" location="'Persistent poverty'!A1" display="% in persistent poverty"/>
    <hyperlink ref="C45:D45" location="Poverty!A1" display="% in poverty"/>
    <hyperlink ref="C32:D32" location="training!A1" display="Training"/>
    <hyperlink ref="C8" location="'Pay ratio'!A1" display="Pay ratio"/>
    <hyperlink ref="C12:D12" location="'Employment gaps'!A1" display="Employment gaps"/>
    <hyperlink ref="C11:D11" location="'Below LLW'!A1" display="Employees earning below the LLW"/>
    <hyperlink ref="C7:D7" location="'Disability pay gap'!A1" display="Disability pay gap"/>
    <hyperlink ref="C6:D6" location="'Ethnicity pay gap'!A1" display="Ethnicity pay gap"/>
    <hyperlink ref="C5:D5" location="'Gender pay gap'!A1" display="Gender pay gap"/>
  </hyperlinks>
  <pageMargins left="0.7" right="0.7" top="0.75" bottom="0.75" header="0.3" footer="0.3"/>
  <pageSetup paperSize="8"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31"/>
  <sheetViews>
    <sheetView topLeftCell="A139" zoomScale="80" zoomScaleNormal="80" workbookViewId="0">
      <selection activeCell="Q154" sqref="Q154"/>
    </sheetView>
  </sheetViews>
  <sheetFormatPr defaultRowHeight="15"/>
  <cols>
    <col min="1" max="1" width="8.7109375" style="2219"/>
    <col min="2" max="2" width="21.7109375" style="2219" customWidth="1"/>
    <col min="3" max="17" width="8.7109375" style="2219"/>
    <col min="18" max="19" width="9.140625" style="2219" customWidth="1"/>
    <col min="20" max="27" width="8.7109375" style="2219"/>
    <col min="29" max="29" width="21.7109375" customWidth="1"/>
    <col min="45" max="46" width="9.140625" customWidth="1"/>
    <col min="55" max="55" width="12.85546875" customWidth="1"/>
    <col min="56" max="56" width="20.28515625" style="790" customWidth="1"/>
    <col min="57" max="57" width="9.140625" style="790"/>
    <col min="82" max="82" width="13.85546875" customWidth="1"/>
    <col min="83" max="83" width="21.140625" style="790" customWidth="1"/>
    <col min="84" max="84" width="9.140625" style="790"/>
  </cols>
  <sheetData>
    <row r="1" spans="1:118" ht="18.75">
      <c r="A1" s="451" t="s">
        <v>977</v>
      </c>
      <c r="AB1" s="451"/>
    </row>
    <row r="2" spans="1:118" s="790" customFormat="1">
      <c r="A2" s="2219"/>
      <c r="B2" s="2219"/>
      <c r="C2" s="2219"/>
      <c r="D2" s="2219"/>
      <c r="E2" s="2219"/>
      <c r="F2" s="2219"/>
      <c r="G2" s="2219"/>
      <c r="H2" s="2219"/>
      <c r="I2" s="2219"/>
      <c r="J2" s="2219"/>
      <c r="K2" s="2219"/>
      <c r="L2" s="2219"/>
      <c r="M2" s="2219"/>
      <c r="N2" s="2219"/>
      <c r="O2" s="2219"/>
      <c r="P2" s="2219"/>
      <c r="Q2" s="2219"/>
      <c r="R2" s="2219"/>
      <c r="S2" s="2219"/>
      <c r="T2" s="2219"/>
      <c r="U2" s="2219"/>
      <c r="V2" s="2219"/>
      <c r="W2" s="2219"/>
      <c r="X2" s="2219"/>
      <c r="Y2" s="2219"/>
      <c r="Z2" s="2219"/>
      <c r="AA2" s="2219"/>
    </row>
    <row r="3" spans="1:118" s="789" customFormat="1">
      <c r="A3" s="2219"/>
      <c r="B3" s="791">
        <v>43555</v>
      </c>
      <c r="C3" s="2219"/>
      <c r="D3" s="2219"/>
      <c r="E3" s="2219"/>
      <c r="F3" s="2219"/>
      <c r="G3" s="2219"/>
      <c r="H3" s="2219"/>
      <c r="I3" s="2219"/>
      <c r="J3" s="2219"/>
      <c r="K3" s="2219"/>
      <c r="L3" s="2219"/>
      <c r="M3" s="2219"/>
      <c r="N3" s="2219"/>
      <c r="O3" s="2219"/>
      <c r="P3" s="2219"/>
      <c r="Q3" s="2219"/>
      <c r="R3" s="2219"/>
      <c r="S3" s="2219"/>
      <c r="T3" s="2219"/>
      <c r="U3" s="2219"/>
      <c r="V3" s="2219"/>
      <c r="W3" s="2219"/>
      <c r="X3" s="2219"/>
      <c r="Y3" s="2219"/>
      <c r="Z3" s="2219"/>
      <c r="AA3" s="2219"/>
      <c r="AB3" s="1518"/>
      <c r="AC3" s="791">
        <v>43160</v>
      </c>
      <c r="AD3" s="1518"/>
      <c r="AE3" s="1518"/>
      <c r="AF3" s="1518"/>
      <c r="AG3" s="1518"/>
      <c r="AH3" s="1518"/>
      <c r="AI3" s="1518"/>
      <c r="AJ3" s="1518"/>
      <c r="AK3" s="1518"/>
      <c r="AM3" s="1518"/>
      <c r="AN3" s="1518"/>
      <c r="AO3" s="1518"/>
      <c r="AP3" s="1518"/>
      <c r="AQ3" s="1518"/>
      <c r="AR3" s="1518"/>
      <c r="AS3" s="1518"/>
      <c r="AT3" s="1518"/>
      <c r="AU3" s="1518"/>
      <c r="AV3" s="1518"/>
      <c r="AW3" s="1518"/>
      <c r="AX3" s="1518"/>
      <c r="AY3" s="1518"/>
      <c r="AZ3" s="1518"/>
      <c r="BA3" s="1518"/>
      <c r="BB3" s="1518"/>
      <c r="BD3" s="791">
        <v>42795</v>
      </c>
      <c r="BR3" s="1126"/>
      <c r="BS3" s="1126"/>
      <c r="BT3" s="1126"/>
      <c r="BU3" s="1126"/>
      <c r="BV3" s="1126"/>
      <c r="CE3" s="791">
        <v>42430</v>
      </c>
      <c r="DF3" s="791">
        <v>42064</v>
      </c>
    </row>
    <row r="4" spans="1:118">
      <c r="B4" s="2219" t="s">
        <v>112</v>
      </c>
      <c r="C4" s="2219" t="s">
        <v>34</v>
      </c>
      <c r="D4" s="2219" t="s">
        <v>968</v>
      </c>
      <c r="E4" s="2219" t="s">
        <v>231</v>
      </c>
      <c r="F4" s="2219" t="s">
        <v>232</v>
      </c>
      <c r="G4" s="2219" t="s">
        <v>967</v>
      </c>
      <c r="H4" s="2219" t="s">
        <v>398</v>
      </c>
      <c r="I4" s="2219" t="s">
        <v>35</v>
      </c>
      <c r="J4" s="2219" t="s">
        <v>968</v>
      </c>
      <c r="AB4" s="1518"/>
      <c r="AC4" s="1518" t="s">
        <v>112</v>
      </c>
      <c r="AD4" s="1518" t="s">
        <v>34</v>
      </c>
      <c r="AE4" s="1518" t="s">
        <v>968</v>
      </c>
      <c r="AF4" s="1518" t="s">
        <v>231</v>
      </c>
      <c r="AG4" s="1518" t="s">
        <v>232</v>
      </c>
      <c r="AH4" s="1518" t="s">
        <v>967</v>
      </c>
      <c r="AI4" s="1518" t="s">
        <v>398</v>
      </c>
      <c r="AJ4" s="1518" t="s">
        <v>35</v>
      </c>
      <c r="AK4" s="1518" t="s">
        <v>968</v>
      </c>
      <c r="AM4" s="1518"/>
      <c r="AN4" s="1518"/>
      <c r="AO4" s="1518"/>
      <c r="AP4" s="1518"/>
      <c r="AQ4" s="1518"/>
      <c r="AR4" s="1518"/>
      <c r="AS4" s="1518"/>
      <c r="AT4" s="1518"/>
      <c r="AU4" s="1518"/>
      <c r="AV4" s="1518"/>
      <c r="AW4" s="1518"/>
      <c r="AX4" s="1518"/>
      <c r="AY4" s="1518"/>
      <c r="AZ4" s="1518"/>
      <c r="BA4" s="1518"/>
      <c r="BB4" s="1518"/>
      <c r="BD4" t="s">
        <v>112</v>
      </c>
      <c r="BE4" t="s">
        <v>34</v>
      </c>
      <c r="BF4" t="s">
        <v>968</v>
      </c>
      <c r="BG4" t="s">
        <v>231</v>
      </c>
      <c r="BH4" t="s">
        <v>232</v>
      </c>
      <c r="BI4" t="s">
        <v>967</v>
      </c>
      <c r="BJ4" t="s">
        <v>398</v>
      </c>
      <c r="BK4" t="s">
        <v>35</v>
      </c>
      <c r="BL4" s="789" t="s">
        <v>968</v>
      </c>
      <c r="BR4" s="1126"/>
      <c r="BS4" s="1126"/>
      <c r="BT4" s="1126"/>
      <c r="BU4" s="1126"/>
      <c r="BV4" s="1126"/>
      <c r="CD4" s="955"/>
      <c r="CE4" s="955" t="s">
        <v>112</v>
      </c>
      <c r="CF4" s="955" t="s">
        <v>34</v>
      </c>
      <c r="CG4" s="955" t="s">
        <v>968</v>
      </c>
      <c r="CH4" s="955" t="s">
        <v>231</v>
      </c>
      <c r="CI4" s="955" t="s">
        <v>232</v>
      </c>
      <c r="CJ4" s="955" t="s">
        <v>967</v>
      </c>
      <c r="CK4" s="955" t="s">
        <v>398</v>
      </c>
      <c r="CL4" s="955" t="s">
        <v>35</v>
      </c>
      <c r="CM4" s="955" t="s">
        <v>968</v>
      </c>
      <c r="DE4" s="955"/>
      <c r="DF4" s="955" t="s">
        <v>112</v>
      </c>
      <c r="DG4" s="955" t="s">
        <v>34</v>
      </c>
      <c r="DH4" s="955" t="s">
        <v>968</v>
      </c>
      <c r="DI4" s="955" t="s">
        <v>231</v>
      </c>
      <c r="DJ4" s="955" t="s">
        <v>232</v>
      </c>
      <c r="DK4" s="955" t="s">
        <v>967</v>
      </c>
      <c r="DL4" s="955" t="s">
        <v>398</v>
      </c>
      <c r="DM4" s="955" t="s">
        <v>35</v>
      </c>
      <c r="DN4" s="955" t="s">
        <v>968</v>
      </c>
    </row>
    <row r="5" spans="1:118">
      <c r="A5" s="2219" t="s">
        <v>8</v>
      </c>
      <c r="B5" s="77">
        <f>D42</f>
        <v>57.797270955165693</v>
      </c>
      <c r="C5" s="957">
        <f>SUM(E5:H5)</f>
        <v>26.998050682261209</v>
      </c>
      <c r="D5" s="77">
        <f>D28</f>
        <v>5.1656920077972712</v>
      </c>
      <c r="E5" s="77">
        <f>D23</f>
        <v>10.721247563352827</v>
      </c>
      <c r="F5" s="77">
        <f>D24</f>
        <v>9.9415204678362574</v>
      </c>
      <c r="G5" s="77">
        <f>D26</f>
        <v>4.9707602339181287</v>
      </c>
      <c r="H5" s="77">
        <f>D27</f>
        <v>1.364522417153996</v>
      </c>
      <c r="I5" s="957">
        <f>D34</f>
        <v>4.5808966861598446</v>
      </c>
      <c r="J5" s="77">
        <f>D36</f>
        <v>11.01364522417154</v>
      </c>
      <c r="O5" s="2219" t="s">
        <v>123</v>
      </c>
      <c r="AB5" s="1518" t="s">
        <v>8</v>
      </c>
      <c r="AC5" s="77">
        <f>AE42</f>
        <v>56</v>
      </c>
      <c r="AD5" s="957">
        <f>SUM(AF5:AI5)</f>
        <v>25</v>
      </c>
      <c r="AE5" s="77">
        <f>AE28</f>
        <v>5</v>
      </c>
      <c r="AF5" s="77">
        <f>AE23</f>
        <v>10</v>
      </c>
      <c r="AG5" s="77">
        <f>AE24</f>
        <v>9</v>
      </c>
      <c r="AH5" s="77">
        <f>AE26</f>
        <v>4</v>
      </c>
      <c r="AI5" s="77">
        <f>AE27</f>
        <v>2</v>
      </c>
      <c r="AJ5" s="957">
        <f>AE34</f>
        <v>5</v>
      </c>
      <c r="AK5" s="77">
        <f>AE36</f>
        <v>11</v>
      </c>
      <c r="AM5" s="1518"/>
      <c r="AN5" s="1518"/>
      <c r="AO5" s="1518"/>
      <c r="AP5" s="1518" t="s">
        <v>123</v>
      </c>
      <c r="AQ5" s="1518"/>
      <c r="AR5" s="1518"/>
      <c r="AS5" s="1518"/>
      <c r="AT5" s="1518"/>
      <c r="AU5" s="1518"/>
      <c r="AV5" s="1518"/>
      <c r="AW5" s="1518"/>
      <c r="AX5" s="1518"/>
      <c r="AY5" s="1518"/>
      <c r="AZ5" s="1518"/>
      <c r="BA5" s="1518"/>
      <c r="BB5" s="1518"/>
      <c r="BC5" t="s">
        <v>8</v>
      </c>
      <c r="BD5" s="77">
        <f>BF42</f>
        <v>54.411764705882355</v>
      </c>
      <c r="BE5" s="957">
        <f>SUM(BG5:BJ5)</f>
        <v>24.754901960784313</v>
      </c>
      <c r="BF5" s="77">
        <f>BF28</f>
        <v>4.166666666666667</v>
      </c>
      <c r="BG5" s="77">
        <f>BF23</f>
        <v>8.9460784313725483</v>
      </c>
      <c r="BH5" s="77">
        <f>BF24</f>
        <v>10.53921568627451</v>
      </c>
      <c r="BI5" s="77">
        <f>BF26</f>
        <v>3.5539215686274508</v>
      </c>
      <c r="BJ5" s="77">
        <f>BF27</f>
        <v>1.7156862745098038</v>
      </c>
      <c r="BK5" s="957">
        <f>BF34</f>
        <v>5.0245098039215685</v>
      </c>
      <c r="BL5" s="77">
        <f>BF36</f>
        <v>8.3333333333333339</v>
      </c>
      <c r="BR5" s="1126"/>
      <c r="BS5" s="1126"/>
      <c r="BT5" s="1126"/>
      <c r="BU5" s="1126"/>
      <c r="BV5" s="1126"/>
      <c r="CD5" s="955" t="s">
        <v>8</v>
      </c>
      <c r="CE5" s="77">
        <f>CG42</f>
        <v>52.452830188679243</v>
      </c>
      <c r="CF5" s="957">
        <f>SUM(CH5:CK5)</f>
        <v>24.654088050314463</v>
      </c>
      <c r="CG5" s="77">
        <f>CG28</f>
        <v>2.7672955974842766</v>
      </c>
      <c r="CH5" s="77">
        <f>CG23</f>
        <v>8.8050314465408803</v>
      </c>
      <c r="CI5" s="77">
        <f>CG24</f>
        <v>10.440251572327044</v>
      </c>
      <c r="CJ5" s="77">
        <f>CG26</f>
        <v>3.3962264150943398</v>
      </c>
      <c r="CK5" s="77">
        <f>CG27</f>
        <v>2.0125786163522013</v>
      </c>
      <c r="CL5" s="957">
        <f>CG34</f>
        <v>5.1572327044025155</v>
      </c>
      <c r="CM5" s="77">
        <f>CG36</f>
        <v>7.5471698113207548</v>
      </c>
      <c r="DE5" s="955" t="s">
        <v>8</v>
      </c>
      <c r="DF5" s="77">
        <f>DH42</f>
        <v>52.217997465145757</v>
      </c>
      <c r="DG5" s="957">
        <f>SUM(DI5:DL5)</f>
        <v>23.700887198986056</v>
      </c>
      <c r="DH5" s="77">
        <f>DH28</f>
        <v>2.4081115335868191</v>
      </c>
      <c r="DI5" s="77">
        <f>DH23</f>
        <v>9.3789607097591894</v>
      </c>
      <c r="DJ5" s="77">
        <f>DH24</f>
        <v>9.5057034220532319</v>
      </c>
      <c r="DK5" s="77">
        <f>DH26</f>
        <v>2.915082382762991</v>
      </c>
      <c r="DL5" s="77">
        <f>DH27</f>
        <v>1.9011406844106464</v>
      </c>
      <c r="DM5" s="957">
        <f>DH34</f>
        <v>4.9429657794676807</v>
      </c>
      <c r="DN5" s="77">
        <f>DH36</f>
        <v>5.7034220532319395</v>
      </c>
    </row>
    <row r="6" spans="1:118">
      <c r="A6" s="2219" t="s">
        <v>217</v>
      </c>
      <c r="B6" s="77">
        <f>D71</f>
        <v>23.752777990650625</v>
      </c>
      <c r="C6" s="957">
        <f>D52</f>
        <v>30.481262932025441</v>
      </c>
      <c r="D6" s="77">
        <f>D57</f>
        <v>17.484098398344699</v>
      </c>
      <c r="E6" s="77"/>
      <c r="F6" s="77"/>
      <c r="G6" s="77"/>
      <c r="H6" s="77"/>
      <c r="I6" s="957">
        <f>D63</f>
        <v>2.1649168518660433</v>
      </c>
      <c r="J6" s="77">
        <f>D65</f>
        <v>48.202927427389071</v>
      </c>
      <c r="AB6" s="1518" t="s">
        <v>217</v>
      </c>
      <c r="AC6" s="77">
        <f>AE71</f>
        <v>23.555042454938182</v>
      </c>
      <c r="AD6" s="957">
        <f>AE52</f>
        <v>26.402947305745755</v>
      </c>
      <c r="AE6" s="77">
        <f>AE57</f>
        <v>23.809169395653466</v>
      </c>
      <c r="AF6" s="77"/>
      <c r="AG6" s="77"/>
      <c r="AH6" s="77"/>
      <c r="AI6" s="77"/>
      <c r="AJ6" s="957">
        <f>AE63</f>
        <v>1.8643941649300386</v>
      </c>
      <c r="AK6" s="77">
        <f>AE65</f>
        <v>55.302917534980644</v>
      </c>
      <c r="AM6" s="1518"/>
      <c r="AN6" s="1518"/>
      <c r="AO6" s="1518"/>
      <c r="AP6" s="1518"/>
      <c r="AQ6" s="1518"/>
      <c r="AR6" s="1518"/>
      <c r="AS6" s="1518"/>
      <c r="AT6" s="1518"/>
      <c r="AU6" s="1518"/>
      <c r="AV6" s="1518"/>
      <c r="AW6" s="1518"/>
      <c r="AX6" s="1518"/>
      <c r="AY6" s="1518"/>
      <c r="AZ6" s="1518"/>
      <c r="BA6" s="1518"/>
      <c r="BB6" s="1518"/>
      <c r="BC6" t="s">
        <v>217</v>
      </c>
      <c r="BD6" s="77">
        <f>BF71</f>
        <v>23.467151929290306</v>
      </c>
      <c r="BE6" s="957">
        <f t="shared" ref="BE6:BE11" si="0">SUM(BG6:BJ6)</f>
        <v>26.003639469677278</v>
      </c>
      <c r="BF6" s="77">
        <f>BF57</f>
        <v>21.725405726594126</v>
      </c>
      <c r="BG6" s="77">
        <f>BF52</f>
        <v>9.1061016823262904</v>
      </c>
      <c r="BH6" s="77">
        <f>BF53</f>
        <v>13.428900360233223</v>
      </c>
      <c r="BI6" s="77">
        <f>BF55</f>
        <v>1.6934675233037473</v>
      </c>
      <c r="BJ6" s="77">
        <f>BF56</f>
        <v>1.7751699038140158</v>
      </c>
      <c r="BK6" s="957">
        <f>BF63</f>
        <v>1.8717272625988786</v>
      </c>
      <c r="BL6" s="77">
        <f>BF65</f>
        <v>54.105544620640998</v>
      </c>
      <c r="BR6" s="1126"/>
      <c r="BS6" s="1126"/>
      <c r="BT6" s="1126"/>
      <c r="BU6" s="1126"/>
      <c r="BV6" s="1126"/>
      <c r="CD6" s="955" t="s">
        <v>217</v>
      </c>
      <c r="CE6" s="77">
        <f>CG71</f>
        <v>22.99062049062049</v>
      </c>
      <c r="CF6" s="957">
        <f t="shared" ref="CF6:CF11" si="1">SUM(CH6:CK6)</f>
        <v>26.507936507936506</v>
      </c>
      <c r="CG6" s="77">
        <f>CG57</f>
        <v>20.079365079365079</v>
      </c>
      <c r="CH6" s="77">
        <f>CG52</f>
        <v>9.2893217893217894</v>
      </c>
      <c r="CI6" s="77">
        <f>CG53</f>
        <v>13.733766233766234</v>
      </c>
      <c r="CJ6" s="77">
        <f>CG55</f>
        <v>1.6702741702741704</v>
      </c>
      <c r="CK6" s="77">
        <f>CG56</f>
        <v>1.8145743145743147</v>
      </c>
      <c r="CL6" s="957">
        <f>CG63</f>
        <v>1.940836940836941</v>
      </c>
      <c r="CM6" s="77">
        <f>CG65</f>
        <v>52.142857142857146</v>
      </c>
      <c r="DE6" s="955" t="s">
        <v>217</v>
      </c>
      <c r="DF6" s="77">
        <f>DH71</f>
        <v>22.005303408785213</v>
      </c>
      <c r="DG6" s="957">
        <f t="shared" ref="DG6:DG11" si="2">SUM(DI6:DL6)</f>
        <v>27.935129318627265</v>
      </c>
      <c r="DH6" s="77">
        <f>DH57</f>
        <v>14.941777794858</v>
      </c>
      <c r="DI6" s="77">
        <f>DH52</f>
        <v>9.3347680719418946</v>
      </c>
      <c r="DJ6" s="77">
        <f>DH53</f>
        <v>14.718880903885324</v>
      </c>
      <c r="DK6" s="77">
        <f>DH55</f>
        <v>1.6102378847853658</v>
      </c>
      <c r="DL6" s="77">
        <f>DH56</f>
        <v>2.2712424580146808</v>
      </c>
      <c r="DM6" s="957">
        <f>DH63</f>
        <v>2.0675608162637871</v>
      </c>
      <c r="DN6" s="77">
        <f>DH65</f>
        <v>50.766688443949121</v>
      </c>
    </row>
    <row r="7" spans="1:118">
      <c r="A7" s="2219" t="s">
        <v>221</v>
      </c>
      <c r="B7" s="77">
        <f>D105</f>
        <v>33.111633081963163</v>
      </c>
      <c r="C7" s="957">
        <f t="shared" ref="C7:C11" si="3">SUM(E7:H7)</f>
        <v>16.533564099394237</v>
      </c>
      <c r="D7" s="77">
        <f>D91</f>
        <v>1.8148102361231302</v>
      </c>
      <c r="E7" s="77">
        <f>D86</f>
        <v>6.5570527877364322</v>
      </c>
      <c r="F7" s="77">
        <f>D87</f>
        <v>5.2911361107677095</v>
      </c>
      <c r="G7" s="77">
        <f>D89</f>
        <v>2.8779824452960812</v>
      </c>
      <c r="H7" s="77">
        <f>D90</f>
        <v>1.8073927555940166</v>
      </c>
      <c r="I7" s="957"/>
      <c r="J7" s="77"/>
      <c r="AB7" s="1518" t="s">
        <v>221</v>
      </c>
      <c r="AC7" s="77">
        <f>AE105</f>
        <v>33.111633081963163</v>
      </c>
      <c r="AD7" s="957">
        <f t="shared" ref="AD7:AD11" si="4">SUM(AF7:AI7)</f>
        <v>16.533564099394237</v>
      </c>
      <c r="AE7" s="77">
        <f>AE91</f>
        <v>1.8148102361231302</v>
      </c>
      <c r="AF7" s="77">
        <f>AE86</f>
        <v>6.5570527877364322</v>
      </c>
      <c r="AG7" s="77">
        <f>AE87</f>
        <v>5.2911361107677095</v>
      </c>
      <c r="AH7" s="77">
        <f>AE89</f>
        <v>2.8779824452960812</v>
      </c>
      <c r="AI7" s="77">
        <f>AE90</f>
        <v>1.8073927555940166</v>
      </c>
      <c r="AJ7" s="957"/>
      <c r="AK7" s="77"/>
      <c r="AM7" s="1518"/>
      <c r="AN7" s="1518"/>
      <c r="AO7" s="1518"/>
      <c r="AP7" s="1518"/>
      <c r="AQ7" s="1518"/>
      <c r="AR7" s="1518"/>
      <c r="AS7" s="1518"/>
      <c r="AT7" s="1518"/>
      <c r="AU7" s="1518"/>
      <c r="AV7" s="1518"/>
      <c r="AW7" s="1518"/>
      <c r="AX7" s="1518"/>
      <c r="AY7" s="1518"/>
      <c r="AZ7" s="1518"/>
      <c r="BA7" s="1518"/>
      <c r="BB7" s="1518"/>
      <c r="BC7" t="s">
        <v>941</v>
      </c>
      <c r="BD7" s="77">
        <f>BF105</f>
        <v>34.553634856736913</v>
      </c>
      <c r="BE7" s="957">
        <f t="shared" si="0"/>
        <v>16.694293156523798</v>
      </c>
      <c r="BF7" s="77">
        <f>BF91</f>
        <v>1.276343831399479</v>
      </c>
      <c r="BG7" s="77">
        <f>BF86</f>
        <v>6.6611413686952403</v>
      </c>
      <c r="BH7" s="77">
        <f>BF87</f>
        <v>5.3350698555529243</v>
      </c>
      <c r="BI7" s="77">
        <f>BF89</f>
        <v>2.8676296471702578</v>
      </c>
      <c r="BJ7" s="77">
        <f>BF90</f>
        <v>1.8304522851053753</v>
      </c>
      <c r="BK7" s="957">
        <f>BF97</f>
        <v>2.1880179966848212</v>
      </c>
      <c r="BL7" s="77">
        <f>BF99</f>
        <v>52.401136632725546</v>
      </c>
      <c r="BR7" s="1126"/>
      <c r="BS7" s="1126"/>
      <c r="BT7" s="1126"/>
      <c r="BU7" s="1126"/>
      <c r="BV7" s="1126"/>
      <c r="CD7" s="955" t="s">
        <v>941</v>
      </c>
      <c r="CE7" s="77">
        <f>CG105</f>
        <v>34.618854307622918</v>
      </c>
      <c r="CF7" s="957">
        <f t="shared" si="1"/>
        <v>16.235904375281912</v>
      </c>
      <c r="CG7" s="77">
        <f>CG91</f>
        <v>1.3148398737032025</v>
      </c>
      <c r="CH7" s="77">
        <f>CG86</f>
        <v>6.3058186738836266</v>
      </c>
      <c r="CI7" s="77">
        <f>CG87</f>
        <v>5.4172304916553902</v>
      </c>
      <c r="CJ7" s="77">
        <f>CG89</f>
        <v>2.7379341452413173</v>
      </c>
      <c r="CK7" s="77">
        <f>CG90</f>
        <v>1.7749210645015787</v>
      </c>
      <c r="CL7" s="957">
        <f>CG97</f>
        <v>0.68786648624267033</v>
      </c>
      <c r="CM7" s="77">
        <f>CG99</f>
        <v>53.137122237257557</v>
      </c>
      <c r="DE7" s="955" t="s">
        <v>941</v>
      </c>
      <c r="DF7" s="77">
        <f>DH105</f>
        <v>35.048913513981475</v>
      </c>
      <c r="DG7" s="957">
        <f t="shared" si="2"/>
        <v>15.942342654315643</v>
      </c>
      <c r="DH7" s="77">
        <f>DH91</f>
        <v>1.4327763829971429</v>
      </c>
      <c r="DI7" s="77">
        <f>DH86</f>
        <v>6.170461431910657</v>
      </c>
      <c r="DJ7" s="77">
        <f>DH87</f>
        <v>5.4973595359709115</v>
      </c>
      <c r="DK7" s="77">
        <f>DH89</f>
        <v>2.5365769197472079</v>
      </c>
      <c r="DL7" s="77">
        <f>DH90</f>
        <v>1.7379447666868668</v>
      </c>
      <c r="DM7" s="957">
        <f>DH97</f>
        <v>0.71422387672063026</v>
      </c>
      <c r="DN7" s="77">
        <f>DH99</f>
        <v>51.138429573197122</v>
      </c>
    </row>
    <row r="8" spans="1:118" s="1518" customFormat="1">
      <c r="A8" s="2219" t="s">
        <v>218</v>
      </c>
      <c r="B8" s="77">
        <f>D135</f>
        <v>59.259259259259252</v>
      </c>
      <c r="C8" s="957">
        <f t="shared" si="3"/>
        <v>19.259259259259256</v>
      </c>
      <c r="D8" s="77">
        <f>D121</f>
        <v>17.037037037037035</v>
      </c>
      <c r="E8" s="77">
        <f>D116</f>
        <v>6.6666666666666661</v>
      </c>
      <c r="F8" s="77">
        <f>D117</f>
        <v>8.8888888888888875</v>
      </c>
      <c r="G8" s="77">
        <f>D119</f>
        <v>1.4814814814814814</v>
      </c>
      <c r="H8" s="77">
        <f>D120</f>
        <v>2.2222222222222219</v>
      </c>
      <c r="I8" s="957">
        <f>D127</f>
        <v>4.4444444444444446</v>
      </c>
      <c r="J8" s="77">
        <f>D129</f>
        <v>25.925925925925924</v>
      </c>
      <c r="K8" s="2219"/>
      <c r="L8" s="2219"/>
      <c r="M8" s="2219"/>
      <c r="N8" s="2219"/>
      <c r="O8" s="2219"/>
      <c r="P8" s="2219"/>
      <c r="Q8" s="2219"/>
      <c r="R8" s="2219"/>
      <c r="S8" s="2219"/>
      <c r="T8" s="2219"/>
      <c r="U8" s="2219"/>
      <c r="V8" s="2219"/>
      <c r="W8" s="2219"/>
      <c r="X8" s="2219"/>
      <c r="Y8" s="2219"/>
      <c r="Z8" s="2219"/>
      <c r="AA8" s="2219"/>
      <c r="AB8" s="1518" t="s">
        <v>218</v>
      </c>
      <c r="AC8" s="77">
        <f>AE135</f>
        <v>55.752212389380531</v>
      </c>
      <c r="AD8" s="957">
        <f t="shared" si="4"/>
        <v>15.929203539823011</v>
      </c>
      <c r="AE8" s="77">
        <f>AE121</f>
        <v>13.274336283185843</v>
      </c>
      <c r="AF8" s="77">
        <f>AE116</f>
        <v>1.7699115044247788</v>
      </c>
      <c r="AG8" s="77">
        <f>AE117</f>
        <v>11.504424778761063</v>
      </c>
      <c r="AH8" s="77">
        <f>AE119</f>
        <v>2.6548672566371683</v>
      </c>
      <c r="AI8" s="77">
        <f>AE120</f>
        <v>0</v>
      </c>
      <c r="AJ8" s="957">
        <f>AE127</f>
        <v>5.3097345132743365</v>
      </c>
      <c r="AK8" s="77">
        <f>AE129</f>
        <v>21.238938053097346</v>
      </c>
      <c r="BD8" s="77"/>
      <c r="BE8" s="957"/>
      <c r="BF8" s="77"/>
      <c r="BG8" s="77"/>
      <c r="BH8" s="77"/>
      <c r="BI8" s="77"/>
      <c r="BJ8" s="77"/>
      <c r="BK8" s="957"/>
      <c r="BL8" s="77"/>
      <c r="CE8" s="77"/>
      <c r="CF8" s="957"/>
      <c r="CG8" s="77"/>
      <c r="CH8" s="77"/>
      <c r="CI8" s="77"/>
      <c r="CJ8" s="77"/>
      <c r="CK8" s="77"/>
      <c r="CL8" s="957"/>
      <c r="CM8" s="77"/>
      <c r="DF8" s="77"/>
      <c r="DG8" s="957"/>
      <c r="DH8" s="77"/>
      <c r="DI8" s="77"/>
      <c r="DJ8" s="77"/>
      <c r="DK8" s="77"/>
      <c r="DL8" s="77"/>
      <c r="DM8" s="957"/>
      <c r="DN8" s="77"/>
    </row>
    <row r="9" spans="1:118">
      <c r="A9" s="2219" t="s">
        <v>219</v>
      </c>
      <c r="B9" s="77">
        <f>D164</f>
        <v>62.5</v>
      </c>
      <c r="C9" s="957">
        <f t="shared" si="3"/>
        <v>30</v>
      </c>
      <c r="D9" s="77">
        <f>D150</f>
        <v>5</v>
      </c>
      <c r="E9" s="77">
        <f>D145</f>
        <v>15</v>
      </c>
      <c r="F9" s="77">
        <f>D146</f>
        <v>7.5</v>
      </c>
      <c r="G9" s="77">
        <f>D148</f>
        <v>7.5</v>
      </c>
      <c r="H9" s="77">
        <f>D149</f>
        <v>0</v>
      </c>
      <c r="I9" s="957">
        <f>D156</f>
        <v>5</v>
      </c>
      <c r="J9" s="77">
        <f>D158</f>
        <v>7.5</v>
      </c>
      <c r="AB9" s="1518" t="s">
        <v>219</v>
      </c>
      <c r="AC9" s="77">
        <f>AE164</f>
        <v>57.142857142857139</v>
      </c>
      <c r="AD9" s="957">
        <f t="shared" si="4"/>
        <v>8.8495575221238951</v>
      </c>
      <c r="AE9" s="77">
        <f>AE150</f>
        <v>0</v>
      </c>
      <c r="AF9" s="77">
        <f>AE145</f>
        <v>4.4247787610619467</v>
      </c>
      <c r="AG9" s="77">
        <f>AE146</f>
        <v>2.6548672566371683</v>
      </c>
      <c r="AH9" s="77">
        <f>AE148</f>
        <v>1.7699115044247788</v>
      </c>
      <c r="AI9" s="77">
        <f>AE149</f>
        <v>0</v>
      </c>
      <c r="AJ9" s="957">
        <f>AE156</f>
        <v>5.7142857142857144</v>
      </c>
      <c r="AK9" s="77">
        <f>AE158</f>
        <v>5.7142857142857144</v>
      </c>
      <c r="AM9" s="1518"/>
      <c r="AN9" s="1518"/>
      <c r="AO9" s="1518"/>
      <c r="AP9" s="1518"/>
      <c r="AQ9" s="1518"/>
      <c r="AR9" s="1518"/>
      <c r="AS9" s="1518"/>
      <c r="AT9" s="1518"/>
      <c r="AU9" s="1518"/>
      <c r="AV9" s="1518"/>
      <c r="AW9" s="1518"/>
      <c r="AX9" s="1518"/>
      <c r="AY9" s="1518"/>
      <c r="AZ9" s="1518"/>
      <c r="BA9" s="1518"/>
      <c r="BB9" s="1518"/>
      <c r="BC9" t="s">
        <v>219</v>
      </c>
      <c r="BD9" s="77">
        <f>BF164</f>
        <v>55.172413793103452</v>
      </c>
      <c r="BE9" s="957">
        <f t="shared" si="0"/>
        <v>13.793103448275863</v>
      </c>
      <c r="BF9" s="77">
        <f>BF150</f>
        <v>17.241379310344829</v>
      </c>
      <c r="BG9" s="77">
        <f>BF145</f>
        <v>6.8965517241379315</v>
      </c>
      <c r="BH9" s="77">
        <f>BF146</f>
        <v>6.8965517241379315</v>
      </c>
      <c r="BI9" s="77">
        <f>BF148</f>
        <v>0</v>
      </c>
      <c r="BJ9" s="77">
        <f>BF149</f>
        <v>0</v>
      </c>
      <c r="BK9" s="957">
        <f>BF156</f>
        <v>0</v>
      </c>
      <c r="BL9" s="77">
        <f>BF158</f>
        <v>20.689655172413794</v>
      </c>
      <c r="BR9" s="1126"/>
      <c r="BS9" s="1126"/>
      <c r="BT9" s="1126"/>
      <c r="BU9" s="1126"/>
      <c r="BV9" s="1126"/>
      <c r="CD9" s="955" t="s">
        <v>219</v>
      </c>
      <c r="CE9" s="77">
        <f>CG164</f>
        <v>59.090909090909093</v>
      </c>
      <c r="CF9" s="957">
        <f t="shared" si="1"/>
        <v>68.181818181818187</v>
      </c>
      <c r="CG9" s="77">
        <f>CG150</f>
        <v>18.181818181818183</v>
      </c>
      <c r="CH9" s="77">
        <f>CG145</f>
        <v>22.727272727272727</v>
      </c>
      <c r="CI9" s="77">
        <f>CG146</f>
        <v>18.181818181818183</v>
      </c>
      <c r="CJ9" s="77">
        <f>CG148</f>
        <v>27.272727272727273</v>
      </c>
      <c r="CK9" s="77">
        <f>CG149</f>
        <v>0</v>
      </c>
      <c r="CL9" s="957">
        <f>CG156</f>
        <v>0</v>
      </c>
      <c r="CM9" s="77">
        <f>CG158</f>
        <v>27.272727272727273</v>
      </c>
      <c r="DE9" s="955" t="s">
        <v>219</v>
      </c>
      <c r="DF9" s="77">
        <f>DH164</f>
        <v>0</v>
      </c>
      <c r="DG9" s="957">
        <f t="shared" si="2"/>
        <v>0</v>
      </c>
      <c r="DH9" s="77">
        <f>DH150</f>
        <v>0</v>
      </c>
      <c r="DI9" s="77">
        <f>DH145</f>
        <v>0</v>
      </c>
      <c r="DJ9" s="77">
        <f>DH146</f>
        <v>0</v>
      </c>
      <c r="DK9" s="77">
        <f>DH148</f>
        <v>0</v>
      </c>
      <c r="DL9" s="77">
        <f>DH149</f>
        <v>0</v>
      </c>
      <c r="DM9" s="957">
        <f>DH156</f>
        <v>0</v>
      </c>
      <c r="DN9" s="77">
        <f>DH158</f>
        <v>0</v>
      </c>
    </row>
    <row r="10" spans="1:118">
      <c r="A10" s="2219" t="s">
        <v>220</v>
      </c>
      <c r="B10" s="77">
        <f>D194</f>
        <v>60.544217687074834</v>
      </c>
      <c r="C10" s="957">
        <f t="shared" si="3"/>
        <v>15.789473684210524</v>
      </c>
      <c r="D10" s="77">
        <f>D180</f>
        <v>5.9210526315789469</v>
      </c>
      <c r="E10" s="77">
        <f>D175</f>
        <v>6.5789473684210522</v>
      </c>
      <c r="F10" s="77">
        <f>D176</f>
        <v>4.6052631578947363</v>
      </c>
      <c r="G10" s="77">
        <f>D178</f>
        <v>3.2894736842105261</v>
      </c>
      <c r="H10" s="77">
        <f>D179</f>
        <v>1.3157894736842104</v>
      </c>
      <c r="I10" s="957">
        <f>D186</f>
        <v>2.1276595744680851</v>
      </c>
      <c r="J10" s="77">
        <f>D188</f>
        <v>4.2553191489361701</v>
      </c>
      <c r="AB10" s="1518" t="s">
        <v>220</v>
      </c>
      <c r="AC10" s="77">
        <f>AE194</f>
        <v>60.544217687074834</v>
      </c>
      <c r="AD10" s="957">
        <f t="shared" si="4"/>
        <v>15.789473684210524</v>
      </c>
      <c r="AE10" s="77">
        <f>AE180</f>
        <v>5.9210526315789469</v>
      </c>
      <c r="AF10" s="77">
        <f>AE175</f>
        <v>6.5789473684210522</v>
      </c>
      <c r="AG10" s="77">
        <f>AE176</f>
        <v>4.6052631578947363</v>
      </c>
      <c r="AH10" s="77">
        <f>AE178</f>
        <v>3.2894736842105261</v>
      </c>
      <c r="AI10" s="77">
        <f>AE179</f>
        <v>1.3157894736842104</v>
      </c>
      <c r="AJ10" s="957">
        <f>AE186</f>
        <v>2.1276595744680851</v>
      </c>
      <c r="AK10" s="77">
        <f>AE188</f>
        <v>4.2553191489361701</v>
      </c>
      <c r="AM10" s="1518"/>
      <c r="AN10" s="1518"/>
      <c r="AO10" s="1518"/>
      <c r="AP10" s="1518"/>
      <c r="AQ10" s="1518"/>
      <c r="AR10" s="1518"/>
      <c r="AS10" s="1518"/>
      <c r="AT10" s="1518"/>
      <c r="AU10" s="1518"/>
      <c r="AV10" s="1518"/>
      <c r="AW10" s="1518"/>
      <c r="AX10" s="1518"/>
      <c r="AY10" s="1518"/>
      <c r="AZ10" s="1518"/>
      <c r="BA10" s="1518"/>
      <c r="BB10" s="1518"/>
      <c r="BC10" t="s">
        <v>220</v>
      </c>
      <c r="BD10" s="77">
        <f>BF194</f>
        <v>60.273972602739725</v>
      </c>
      <c r="BE10" s="957">
        <f t="shared" si="0"/>
        <v>17.123287671232877</v>
      </c>
      <c r="BF10" s="77">
        <f>BF180</f>
        <v>4.1095890410958908</v>
      </c>
      <c r="BG10" s="77">
        <f>BF175</f>
        <v>6.8493150684931505</v>
      </c>
      <c r="BH10" s="77">
        <f>BF176</f>
        <v>4.1095890410958908</v>
      </c>
      <c r="BI10" s="77">
        <f>BF178</f>
        <v>3.4246575342465753</v>
      </c>
      <c r="BJ10" s="77">
        <f>BF179</f>
        <v>2.7397260273972601</v>
      </c>
      <c r="BK10" s="957">
        <f>BF186</f>
        <v>2.0547945205479454</v>
      </c>
      <c r="BL10" s="77">
        <f>BF188</f>
        <v>3.4246575342465753</v>
      </c>
      <c r="BR10" s="1126"/>
      <c r="BS10" s="1126"/>
      <c r="BT10" s="1126"/>
      <c r="BU10" s="1126"/>
      <c r="BV10" s="1126"/>
      <c r="CD10" s="955" t="s">
        <v>220</v>
      </c>
      <c r="CE10" s="77">
        <f>CG194</f>
        <v>65.714285714285722</v>
      </c>
      <c r="CF10" s="957">
        <f t="shared" si="1"/>
        <v>11.851851851851851</v>
      </c>
      <c r="CG10" s="77">
        <f>CG180</f>
        <v>1.4814814814814814</v>
      </c>
      <c r="CH10" s="77">
        <f>CG175</f>
        <v>5.1851851851851851</v>
      </c>
      <c r="CI10" s="77">
        <f>CG176</f>
        <v>3.7037037037037033</v>
      </c>
      <c r="CJ10" s="77">
        <f>CG178</f>
        <v>2.2222222222222219</v>
      </c>
      <c r="CK10" s="77">
        <f>CG179</f>
        <v>0.7407407407407407</v>
      </c>
      <c r="CL10" s="957">
        <f>CG186</f>
        <v>0.71942446043165476</v>
      </c>
      <c r="CM10" s="77">
        <f>CG188</f>
        <v>19.424460431654676</v>
      </c>
      <c r="DE10" s="955" t="s">
        <v>220</v>
      </c>
      <c r="DF10" s="77">
        <f>DH194</f>
        <v>68.421052631578945</v>
      </c>
      <c r="DG10" s="957">
        <f t="shared" si="2"/>
        <v>5.2631578947368416</v>
      </c>
      <c r="DH10" s="77">
        <f>DH180</f>
        <v>5.2631578947368416</v>
      </c>
      <c r="DI10" s="77">
        <f>DH175</f>
        <v>0.75187969924812026</v>
      </c>
      <c r="DJ10" s="77">
        <f>DH176</f>
        <v>0.75187969924812026</v>
      </c>
      <c r="DK10" s="77">
        <f>DH178</f>
        <v>3.007518796992481</v>
      </c>
      <c r="DL10" s="77">
        <f>DH179</f>
        <v>0.75187969924812026</v>
      </c>
      <c r="DM10" s="957">
        <f>DH186</f>
        <v>2.255639097744361</v>
      </c>
      <c r="DN10" s="77">
        <f>DH188</f>
        <v>17.293233082706767</v>
      </c>
    </row>
    <row r="11" spans="1:118">
      <c r="A11" s="2219" t="s">
        <v>222</v>
      </c>
      <c r="B11" s="77">
        <f>D224</f>
        <v>14.384938768049714</v>
      </c>
      <c r="C11" s="957">
        <f t="shared" si="3"/>
        <v>15.554743191372692</v>
      </c>
      <c r="D11" s="77">
        <f>D210</f>
        <v>1.2794735880095047</v>
      </c>
      <c r="E11" s="77">
        <f>D205</f>
        <v>2.8513982818497534</v>
      </c>
      <c r="F11" s="77">
        <f>D206</f>
        <v>6.9274355693657457</v>
      </c>
      <c r="G11" s="77">
        <f>D208</f>
        <v>4.532992140376531</v>
      </c>
      <c r="H11" s="77">
        <f>D209</f>
        <v>1.2429171997806616</v>
      </c>
      <c r="I11" s="957">
        <f>D216</f>
        <v>6.5801498811917378</v>
      </c>
      <c r="J11" s="77">
        <f>D218</f>
        <v>0.71284957046243835</v>
      </c>
      <c r="AB11" s="1518" t="s">
        <v>222</v>
      </c>
      <c r="AC11" s="77">
        <f>AE224</f>
        <v>14.384938768049714</v>
      </c>
      <c r="AD11" s="957">
        <f t="shared" si="4"/>
        <v>15.554743191372692</v>
      </c>
      <c r="AE11" s="77">
        <f>AE210</f>
        <v>1.2794735880095047</v>
      </c>
      <c r="AF11" s="77">
        <f>AE205</f>
        <v>2.8513982818497534</v>
      </c>
      <c r="AG11" s="77">
        <f>AE206</f>
        <v>6.9274355693657457</v>
      </c>
      <c r="AH11" s="77">
        <f>AE208</f>
        <v>4.532992140376531</v>
      </c>
      <c r="AI11" s="77">
        <f>AE209</f>
        <v>1.2429171997806616</v>
      </c>
      <c r="AJ11" s="957">
        <f>AE216</f>
        <v>6.5801498811917378</v>
      </c>
      <c r="AK11" s="77">
        <f>AE218</f>
        <v>0.71284957046243835</v>
      </c>
      <c r="AM11" s="1518"/>
      <c r="AN11" s="1518"/>
      <c r="AO11" s="1518"/>
      <c r="AP11" s="1518"/>
      <c r="AQ11" s="1518"/>
      <c r="AR11" s="1518"/>
      <c r="AS11" s="1518"/>
      <c r="AT11" s="1518"/>
      <c r="AU11" s="1518"/>
      <c r="AV11" s="1518"/>
      <c r="AW11" s="1518"/>
      <c r="AX11" s="1518"/>
      <c r="AY11" s="1518"/>
      <c r="AZ11" s="1518"/>
      <c r="BA11" s="1518"/>
      <c r="BB11" s="1518"/>
      <c r="BC11" t="s">
        <v>222</v>
      </c>
      <c r="BD11" s="77">
        <f>BF224</f>
        <v>13.890386343216532</v>
      </c>
      <c r="BE11" s="957">
        <f t="shared" si="0"/>
        <v>15.022461814914644</v>
      </c>
      <c r="BF11" s="77">
        <f>BF210</f>
        <v>1.5094339622641511</v>
      </c>
      <c r="BG11" s="77">
        <f>BF205</f>
        <v>2.6954177897574123</v>
      </c>
      <c r="BH11" s="77">
        <f>BF206</f>
        <v>6.8463611859838274</v>
      </c>
      <c r="BI11" s="77">
        <f>BF208</f>
        <v>4.3126684636118595</v>
      </c>
      <c r="BJ11" s="77">
        <f>BF209</f>
        <v>1.1680143755615453</v>
      </c>
      <c r="BK11" s="957">
        <f>BF216</f>
        <v>4.9236298292902072</v>
      </c>
      <c r="BL11" s="77">
        <f>BF218</f>
        <v>0.88050314465408808</v>
      </c>
      <c r="CD11" s="955" t="s">
        <v>222</v>
      </c>
      <c r="CE11" s="77">
        <f>CG224</f>
        <v>13.374233128834357</v>
      </c>
      <c r="CF11" s="957">
        <f t="shared" si="1"/>
        <v>14.46099912357581</v>
      </c>
      <c r="CG11" s="77">
        <f>CG210</f>
        <v>1.6652059596844875</v>
      </c>
      <c r="CH11" s="77">
        <f>CG205</f>
        <v>2.5766871165644174</v>
      </c>
      <c r="CI11" s="77">
        <f>CG206</f>
        <v>6.7134092900964069</v>
      </c>
      <c r="CJ11" s="77">
        <f>CG208</f>
        <v>3.9789658194566173</v>
      </c>
      <c r="CK11" s="77">
        <f>CG209</f>
        <v>1.1919368974583699</v>
      </c>
      <c r="CL11" s="957">
        <f>CG216</f>
        <v>341.17647058823525</v>
      </c>
      <c r="CM11" s="77">
        <f>CG218</f>
        <v>76.470588235294116</v>
      </c>
      <c r="DE11" s="955" t="s">
        <v>222</v>
      </c>
      <c r="DF11" s="77">
        <f>DH224</f>
        <v>12.763819095477386</v>
      </c>
      <c r="DG11" s="957">
        <f t="shared" si="2"/>
        <v>13.986599664991623</v>
      </c>
      <c r="DH11" s="77">
        <f>DH210</f>
        <v>1.7922948073701841</v>
      </c>
      <c r="DI11" s="77">
        <f>DH205</f>
        <v>2.4623115577889445</v>
      </c>
      <c r="DJ11" s="77">
        <f>DH206</f>
        <v>6.6499162479061971</v>
      </c>
      <c r="DK11" s="77">
        <f>DH208</f>
        <v>3.8023450586264653</v>
      </c>
      <c r="DL11" s="77">
        <f>DH209</f>
        <v>1.0720268006700167</v>
      </c>
      <c r="DM11" s="957">
        <f>DH216</f>
        <v>356.25</v>
      </c>
      <c r="DN11" s="77">
        <f>DH218</f>
        <v>73.4375</v>
      </c>
    </row>
    <row r="12" spans="1:118">
      <c r="A12" s="2219" t="s">
        <v>978</v>
      </c>
      <c r="AB12" s="1518" t="s">
        <v>978</v>
      </c>
      <c r="AC12" s="1518"/>
      <c r="AD12" s="1518"/>
      <c r="AE12" s="1518"/>
      <c r="AF12" s="1518"/>
      <c r="AG12" s="1518"/>
      <c r="AH12" s="1518"/>
      <c r="AI12" s="1518"/>
      <c r="AJ12" s="1518"/>
      <c r="AK12" s="1518"/>
      <c r="AL12" s="1518"/>
      <c r="AM12" s="1518"/>
      <c r="AN12" s="1518"/>
      <c r="AO12" s="1518"/>
      <c r="AP12" s="1518"/>
      <c r="AQ12" s="1518"/>
      <c r="AR12" s="1518"/>
      <c r="AS12" s="1518"/>
      <c r="AT12" s="1518"/>
      <c r="AU12" s="1518"/>
      <c r="AV12" s="1518"/>
      <c r="AW12" s="1518"/>
      <c r="AX12" s="1518"/>
      <c r="AY12" s="1518"/>
      <c r="AZ12" s="1518"/>
      <c r="BA12" s="1518"/>
      <c r="BB12" s="1518"/>
      <c r="BC12" t="s">
        <v>978</v>
      </c>
      <c r="BD12"/>
      <c r="BE12"/>
      <c r="BS12" s="1126"/>
      <c r="CE12"/>
      <c r="CF12"/>
      <c r="CV12" s="790"/>
      <c r="DF12" s="790"/>
      <c r="DG12" s="790"/>
    </row>
    <row r="13" spans="1:118">
      <c r="A13" s="2219" t="s">
        <v>1243</v>
      </c>
      <c r="AB13" s="1518" t="s">
        <v>1243</v>
      </c>
      <c r="AC13" s="1518"/>
      <c r="AD13" s="1518"/>
      <c r="AE13" s="1518"/>
      <c r="AF13" s="1518"/>
      <c r="AG13" s="1518"/>
      <c r="AH13" s="1518"/>
      <c r="AI13" s="1518"/>
      <c r="AJ13" s="1518"/>
      <c r="AK13" s="1518"/>
      <c r="AL13" s="1518"/>
      <c r="AM13" s="1518"/>
      <c r="AN13" s="1518"/>
      <c r="AO13" s="1518"/>
      <c r="AP13" s="1518"/>
      <c r="AQ13" s="1518"/>
      <c r="AR13" s="1518"/>
      <c r="AS13" s="1518"/>
      <c r="AT13" s="1518"/>
      <c r="AU13" s="1518"/>
      <c r="AV13" s="1518"/>
      <c r="AW13" s="1518"/>
      <c r="AX13" s="1518"/>
      <c r="AY13" s="1518"/>
      <c r="AZ13" s="1518"/>
      <c r="BA13" s="1518"/>
      <c r="BB13" s="1518"/>
      <c r="BC13" t="s">
        <v>979</v>
      </c>
      <c r="BD13"/>
      <c r="BE13"/>
      <c r="BS13" s="1126"/>
      <c r="DF13" s="790"/>
      <c r="DG13" s="790"/>
    </row>
    <row r="14" spans="1:118" s="955" customFormat="1">
      <c r="A14" s="2219"/>
      <c r="B14" s="2219"/>
      <c r="C14" s="2219"/>
      <c r="D14" s="2219"/>
      <c r="E14" s="2219"/>
      <c r="F14" s="2219"/>
      <c r="G14" s="2219"/>
      <c r="H14" s="2219"/>
      <c r="I14" s="2219"/>
      <c r="J14" s="2219"/>
      <c r="K14" s="2219"/>
      <c r="L14" s="2219"/>
      <c r="M14" s="2219"/>
      <c r="N14" s="2219"/>
      <c r="O14" s="2219"/>
      <c r="P14" s="2219"/>
      <c r="Q14" s="2219"/>
      <c r="R14" s="2219"/>
      <c r="S14" s="2219"/>
      <c r="T14" s="2219"/>
      <c r="U14" s="2219"/>
      <c r="V14" s="2219"/>
      <c r="W14" s="2219"/>
      <c r="X14" s="2219"/>
      <c r="Y14" s="2219"/>
      <c r="Z14" s="2219"/>
      <c r="AA14" s="2219"/>
    </row>
    <row r="15" spans="1:118" s="963" customFormat="1">
      <c r="A15" s="2219"/>
      <c r="B15" s="2219" t="s">
        <v>996</v>
      </c>
      <c r="C15" s="2219"/>
      <c r="D15" s="2219"/>
      <c r="E15" s="77"/>
      <c r="F15" s="77"/>
      <c r="G15" s="77"/>
      <c r="H15" s="77"/>
      <c r="I15" s="77"/>
      <c r="J15" s="77"/>
      <c r="K15" s="77"/>
      <c r="L15" s="2219"/>
      <c r="M15" s="2219"/>
      <c r="N15" s="2219"/>
      <c r="O15" s="2219"/>
      <c r="P15" s="2219"/>
      <c r="Q15" s="2219"/>
      <c r="R15" s="2219"/>
      <c r="S15" s="2219"/>
      <c r="T15" s="2219"/>
      <c r="U15" s="2219"/>
      <c r="V15" s="2219"/>
      <c r="W15" s="2219"/>
      <c r="X15" s="2219"/>
      <c r="Y15" s="2219"/>
      <c r="Z15" s="2219"/>
      <c r="AA15" s="2219"/>
      <c r="AB15" s="955"/>
      <c r="AC15" s="955" t="s">
        <v>996</v>
      </c>
      <c r="AD15" s="955"/>
      <c r="AE15" s="955"/>
      <c r="AF15" s="77"/>
      <c r="AG15" s="77"/>
      <c r="AH15" s="77"/>
      <c r="AI15" s="77"/>
      <c r="AJ15" s="77"/>
      <c r="AK15" s="77"/>
      <c r="AL15" s="77"/>
      <c r="BC15" s="1518"/>
      <c r="BD15" s="1518" t="s">
        <v>996</v>
      </c>
      <c r="BE15" s="1518"/>
      <c r="BF15" s="1518"/>
      <c r="BG15" s="77"/>
      <c r="BH15" s="77"/>
      <c r="BI15" s="77"/>
      <c r="BJ15" s="77"/>
      <c r="BK15" s="77"/>
      <c r="BL15" s="77"/>
    </row>
    <row r="16" spans="1:118" s="955" customFormat="1">
      <c r="A16" s="2219"/>
      <c r="B16" s="2219" t="s">
        <v>112</v>
      </c>
      <c r="C16" s="2219" t="s">
        <v>34</v>
      </c>
      <c r="D16" s="2219" t="s">
        <v>968</v>
      </c>
      <c r="E16" s="2219" t="s">
        <v>231</v>
      </c>
      <c r="F16" s="2219" t="s">
        <v>232</v>
      </c>
      <c r="G16" s="2219" t="s">
        <v>967</v>
      </c>
      <c r="H16" s="2219" t="s">
        <v>398</v>
      </c>
      <c r="I16" s="2219" t="s">
        <v>35</v>
      </c>
      <c r="J16" s="2219" t="s">
        <v>968</v>
      </c>
      <c r="K16" s="2219"/>
      <c r="L16" s="2219"/>
      <c r="M16" s="2219"/>
      <c r="N16" s="2219"/>
      <c r="O16" s="2219"/>
      <c r="P16" s="2219"/>
      <c r="Q16" s="2219"/>
      <c r="R16" s="2219"/>
      <c r="S16" s="2219"/>
      <c r="T16" s="2219"/>
      <c r="U16" s="2219"/>
      <c r="V16" s="2219"/>
      <c r="W16" s="2219"/>
      <c r="X16" s="2219"/>
      <c r="Y16" s="2219"/>
      <c r="Z16" s="2219"/>
      <c r="AA16" s="2219"/>
      <c r="AB16" s="963"/>
      <c r="AC16" s="963" t="s">
        <v>112</v>
      </c>
      <c r="AD16" s="963" t="s">
        <v>34</v>
      </c>
      <c r="AE16" s="963" t="s">
        <v>968</v>
      </c>
      <c r="AF16" s="963" t="s">
        <v>231</v>
      </c>
      <c r="AG16" s="963" t="s">
        <v>232</v>
      </c>
      <c r="AH16" s="963" t="s">
        <v>967</v>
      </c>
      <c r="AI16" s="963" t="s">
        <v>398</v>
      </c>
      <c r="AJ16" s="963" t="s">
        <v>35</v>
      </c>
      <c r="AK16" s="963" t="s">
        <v>968</v>
      </c>
      <c r="BC16" s="1518"/>
      <c r="BD16" s="1518"/>
      <c r="BE16" s="1518" t="s">
        <v>112</v>
      </c>
      <c r="BF16" s="1518" t="s">
        <v>34</v>
      </c>
      <c r="BG16" s="1518" t="s">
        <v>968</v>
      </c>
      <c r="BH16" s="1518" t="s">
        <v>231</v>
      </c>
      <c r="BI16" s="1518" t="s">
        <v>232</v>
      </c>
      <c r="BJ16" s="1518" t="s">
        <v>967</v>
      </c>
      <c r="BK16" s="1518" t="s">
        <v>398</v>
      </c>
      <c r="BL16" s="1518" t="s">
        <v>35</v>
      </c>
    </row>
    <row r="17" spans="1:131">
      <c r="A17" s="2226"/>
      <c r="B17" s="2226">
        <v>46</v>
      </c>
      <c r="C17" s="2226">
        <v>37</v>
      </c>
      <c r="D17" s="2226" t="s">
        <v>1442</v>
      </c>
      <c r="E17" s="2226">
        <v>18</v>
      </c>
      <c r="F17" s="2226">
        <v>11</v>
      </c>
      <c r="G17" s="2226">
        <v>3</v>
      </c>
      <c r="H17" s="2226">
        <v>5</v>
      </c>
      <c r="I17" s="2226">
        <v>12</v>
      </c>
      <c r="J17" s="2226" t="s">
        <v>442</v>
      </c>
      <c r="AB17" s="955"/>
      <c r="AC17" s="955">
        <v>46</v>
      </c>
      <c r="AD17" s="955">
        <v>37</v>
      </c>
      <c r="AE17" t="s">
        <v>1442</v>
      </c>
      <c r="AF17" s="955">
        <v>18</v>
      </c>
      <c r="AG17" s="955">
        <v>11</v>
      </c>
      <c r="AH17" s="955">
        <v>3</v>
      </c>
      <c r="AI17" s="955">
        <v>5</v>
      </c>
      <c r="AJ17" s="955">
        <v>12</v>
      </c>
      <c r="AK17" s="955" t="s">
        <v>442</v>
      </c>
      <c r="AL17" s="955"/>
      <c r="BC17" s="1518"/>
      <c r="BD17" s="1518"/>
      <c r="BE17" s="1518">
        <v>46</v>
      </c>
      <c r="BF17" s="1518">
        <v>36</v>
      </c>
      <c r="BG17" s="1518"/>
      <c r="BH17" s="1518">
        <v>18</v>
      </c>
      <c r="BI17" s="1518">
        <v>10</v>
      </c>
      <c r="BJ17" s="1518">
        <v>3</v>
      </c>
      <c r="BK17" s="1518">
        <v>6</v>
      </c>
      <c r="BL17" s="1518">
        <v>12</v>
      </c>
    </row>
    <row r="18" spans="1:131">
      <c r="A18" s="2226" t="s">
        <v>1242</v>
      </c>
      <c r="B18" s="2226"/>
      <c r="C18" s="2226"/>
      <c r="D18" s="2226"/>
      <c r="E18" s="2226"/>
      <c r="F18" s="2226"/>
      <c r="G18" s="2226"/>
      <c r="H18" s="2226"/>
      <c r="I18" s="2226"/>
      <c r="J18" s="2226"/>
      <c r="AB18" t="s">
        <v>1242</v>
      </c>
      <c r="AE18" s="955"/>
      <c r="BC18" s="1518" t="s">
        <v>983</v>
      </c>
      <c r="BD18" s="1518"/>
      <c r="BE18" s="1518"/>
      <c r="BF18" s="1518"/>
      <c r="BG18" s="1518"/>
      <c r="BH18" s="1518"/>
      <c r="BI18" s="1518"/>
      <c r="BJ18" s="1518"/>
      <c r="BK18" s="1518"/>
      <c r="BL18" s="1518"/>
    </row>
    <row r="19" spans="1:131">
      <c r="A19" s="791">
        <v>43555</v>
      </c>
      <c r="AB19" s="791">
        <v>43190</v>
      </c>
      <c r="AC19" s="1518"/>
      <c r="AD19" s="1518"/>
      <c r="AE19" s="1518"/>
      <c r="AF19" s="1518"/>
      <c r="AG19" s="1518"/>
      <c r="AH19" s="1518"/>
      <c r="AI19" s="1518"/>
      <c r="AJ19" s="1518"/>
      <c r="AK19" s="1518"/>
      <c r="AL19" s="1518"/>
      <c r="AM19" s="1518"/>
      <c r="AN19" s="1518"/>
      <c r="AO19" s="1518"/>
      <c r="AP19" s="1518"/>
      <c r="AQ19" s="1518"/>
      <c r="AR19" s="1518"/>
      <c r="AS19" s="1518"/>
      <c r="AT19" s="1518"/>
      <c r="AU19" s="1518"/>
      <c r="AV19" s="1518"/>
      <c r="AW19" s="1518"/>
      <c r="AX19" s="1518"/>
      <c r="AY19" s="1518"/>
      <c r="AZ19" s="1518"/>
      <c r="BA19" s="1518"/>
      <c r="BB19" s="1518"/>
      <c r="BC19" s="791">
        <v>42795</v>
      </c>
      <c r="BD19"/>
      <c r="BE19"/>
      <c r="CD19" s="791">
        <v>42430</v>
      </c>
      <c r="CE19"/>
      <c r="CG19" s="790"/>
      <c r="DG19" s="790"/>
      <c r="DH19" s="790"/>
    </row>
    <row r="20" spans="1:131" ht="15.75" thickBot="1">
      <c r="A20" s="792" t="s">
        <v>8</v>
      </c>
      <c r="B20" s="793"/>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AB20" s="792" t="s">
        <v>8</v>
      </c>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c r="AZ20" s="793"/>
      <c r="BA20" s="1518"/>
      <c r="BB20" s="1518"/>
      <c r="BC20" s="792" t="s">
        <v>8</v>
      </c>
      <c r="BD20" s="793"/>
      <c r="BE20" s="793"/>
      <c r="BF20" s="793"/>
      <c r="BG20" s="793"/>
      <c r="BH20" s="793"/>
      <c r="BI20" s="793"/>
      <c r="BJ20" s="793"/>
      <c r="BK20" s="793"/>
      <c r="BL20" s="793"/>
      <c r="BM20" s="793"/>
      <c r="BN20" s="793"/>
      <c r="BO20" s="793"/>
      <c r="BP20" s="793"/>
      <c r="BQ20" s="793"/>
      <c r="BR20" s="793"/>
      <c r="BS20" s="793"/>
      <c r="BT20" s="793"/>
      <c r="BU20" s="793"/>
      <c r="BV20" s="793"/>
      <c r="BW20" s="793"/>
      <c r="BX20" s="793"/>
      <c r="BY20" s="793"/>
      <c r="BZ20" s="793"/>
      <c r="CA20" s="793"/>
      <c r="CD20" s="788" t="s">
        <v>8</v>
      </c>
      <c r="CE20" s="788"/>
      <c r="CF20" s="793"/>
      <c r="CG20" s="793"/>
      <c r="CH20" s="788"/>
      <c r="CI20" s="788"/>
      <c r="CJ20" s="788"/>
      <c r="CK20" s="788"/>
      <c r="CL20" s="788"/>
      <c r="CM20" s="788"/>
      <c r="CN20" s="788"/>
      <c r="CO20" s="788"/>
      <c r="CP20" s="788"/>
      <c r="CQ20" s="788"/>
      <c r="CR20" s="788"/>
      <c r="CS20" s="788"/>
      <c r="CT20" s="788"/>
      <c r="CU20" s="788"/>
      <c r="CV20" s="788"/>
      <c r="CW20" s="788"/>
      <c r="CX20" s="788"/>
      <c r="CY20" s="788"/>
      <c r="CZ20" s="788"/>
      <c r="DA20" s="788"/>
      <c r="DB20" s="788"/>
      <c r="DE20" s="791">
        <v>42064</v>
      </c>
      <c r="DG20" s="793"/>
      <c r="DH20" s="793"/>
    </row>
    <row r="21" spans="1:131" ht="15.75" customHeight="1" thickBot="1">
      <c r="A21" s="794">
        <v>24</v>
      </c>
      <c r="B21" s="795" t="s">
        <v>729</v>
      </c>
      <c r="C21" s="2484" t="s">
        <v>58</v>
      </c>
      <c r="D21" s="2485"/>
      <c r="E21" s="2484" t="s">
        <v>956</v>
      </c>
      <c r="F21" s="2485"/>
      <c r="G21" s="2484" t="s">
        <v>957</v>
      </c>
      <c r="H21" s="2485"/>
      <c r="I21" s="2484" t="s">
        <v>943</v>
      </c>
      <c r="J21" s="2485"/>
      <c r="K21" s="2484" t="s">
        <v>944</v>
      </c>
      <c r="L21" s="2485"/>
      <c r="M21" s="2484" t="s">
        <v>945</v>
      </c>
      <c r="N21" s="2485"/>
      <c r="O21" s="2484" t="s">
        <v>946</v>
      </c>
      <c r="P21" s="2485"/>
      <c r="Q21" s="2484" t="s">
        <v>947</v>
      </c>
      <c r="R21" s="2485"/>
      <c r="S21" s="2484" t="s">
        <v>948</v>
      </c>
      <c r="T21" s="2485"/>
      <c r="U21" s="2484" t="s">
        <v>949</v>
      </c>
      <c r="V21" s="2485"/>
      <c r="W21" s="2484" t="s">
        <v>950</v>
      </c>
      <c r="X21" s="2485"/>
      <c r="Y21" s="794"/>
      <c r="AB21" s="794">
        <v>24</v>
      </c>
      <c r="AC21" s="795" t="s">
        <v>729</v>
      </c>
      <c r="AD21" s="2484" t="s">
        <v>58</v>
      </c>
      <c r="AE21" s="2485"/>
      <c r="AF21" s="2484" t="s">
        <v>956</v>
      </c>
      <c r="AG21" s="2485"/>
      <c r="AH21" s="2484" t="s">
        <v>957</v>
      </c>
      <c r="AI21" s="2485"/>
      <c r="AJ21" s="2484" t="s">
        <v>943</v>
      </c>
      <c r="AK21" s="2485"/>
      <c r="AL21" s="2484" t="s">
        <v>944</v>
      </c>
      <c r="AM21" s="2485"/>
      <c r="AN21" s="2484" t="s">
        <v>945</v>
      </c>
      <c r="AO21" s="2485"/>
      <c r="AP21" s="2484" t="s">
        <v>946</v>
      </c>
      <c r="AQ21" s="2485"/>
      <c r="AR21" s="2484" t="s">
        <v>947</v>
      </c>
      <c r="AS21" s="2485"/>
      <c r="AT21" s="2484" t="s">
        <v>948</v>
      </c>
      <c r="AU21" s="2485"/>
      <c r="AV21" s="2484" t="s">
        <v>949</v>
      </c>
      <c r="AW21" s="2485"/>
      <c r="AX21" s="2484" t="s">
        <v>950</v>
      </c>
      <c r="AY21" s="2485"/>
      <c r="AZ21" s="794"/>
      <c r="BA21" s="1518"/>
      <c r="BB21" s="1518"/>
      <c r="BC21" s="794">
        <v>24</v>
      </c>
      <c r="BD21" s="795" t="s">
        <v>729</v>
      </c>
      <c r="BE21" s="2484" t="s">
        <v>58</v>
      </c>
      <c r="BF21" s="2485"/>
      <c r="BG21" s="2484" t="s">
        <v>942</v>
      </c>
      <c r="BH21" s="2485"/>
      <c r="BI21" s="2484" t="s">
        <v>943</v>
      </c>
      <c r="BJ21" s="2485"/>
      <c r="BK21" s="2484" t="s">
        <v>944</v>
      </c>
      <c r="BL21" s="2485"/>
      <c r="BM21" s="2484" t="s">
        <v>945</v>
      </c>
      <c r="BN21" s="2485"/>
      <c r="BO21" s="2484" t="s">
        <v>946</v>
      </c>
      <c r="BP21" s="2485"/>
      <c r="BQ21" s="2484" t="s">
        <v>947</v>
      </c>
      <c r="BR21" s="2485"/>
      <c r="BS21" s="2484" t="s">
        <v>948</v>
      </c>
      <c r="BT21" s="2485"/>
      <c r="BU21" s="2484" t="s">
        <v>949</v>
      </c>
      <c r="BV21" s="2485"/>
      <c r="BW21" s="2484" t="s">
        <v>950</v>
      </c>
      <c r="BX21" s="2485"/>
      <c r="BY21" s="794"/>
      <c r="BZ21" s="794"/>
      <c r="CA21" s="794"/>
      <c r="CD21" s="788" t="s">
        <v>969</v>
      </c>
      <c r="CE21" s="795" t="s">
        <v>729</v>
      </c>
      <c r="CF21" s="2484" t="s">
        <v>58</v>
      </c>
      <c r="CG21" s="2485"/>
      <c r="CH21" s="2484" t="s">
        <v>956</v>
      </c>
      <c r="CI21" s="2485"/>
      <c r="CJ21" s="2484" t="s">
        <v>942</v>
      </c>
      <c r="CK21" s="2485"/>
      <c r="CL21" s="2484" t="s">
        <v>943</v>
      </c>
      <c r="CM21" s="2485"/>
      <c r="CN21" s="2484" t="s">
        <v>944</v>
      </c>
      <c r="CO21" s="2485"/>
      <c r="CP21" s="2484" t="s">
        <v>945</v>
      </c>
      <c r="CQ21" s="2485"/>
      <c r="CR21" s="2484" t="s">
        <v>946</v>
      </c>
      <c r="CS21" s="2485"/>
      <c r="CT21" s="2484" t="s">
        <v>947</v>
      </c>
      <c r="CU21" s="2485"/>
      <c r="CV21" s="2484" t="s">
        <v>948</v>
      </c>
      <c r="CW21" s="2485"/>
      <c r="CX21" s="2484" t="s">
        <v>949</v>
      </c>
      <c r="CY21" s="2485"/>
      <c r="CZ21" s="2484" t="s">
        <v>950</v>
      </c>
      <c r="DA21" s="2485"/>
      <c r="DB21" s="853"/>
      <c r="DE21" s="788" t="s">
        <v>8</v>
      </c>
      <c r="DF21" s="795" t="s">
        <v>729</v>
      </c>
      <c r="DG21" s="2484" t="s">
        <v>58</v>
      </c>
      <c r="DH21" s="2485"/>
      <c r="DI21" s="2484" t="s">
        <v>956</v>
      </c>
      <c r="DJ21" s="2485"/>
      <c r="DK21" s="2484" t="s">
        <v>942</v>
      </c>
      <c r="DL21" s="2485"/>
      <c r="DM21" s="2484" t="s">
        <v>943</v>
      </c>
      <c r="DN21" s="2485"/>
      <c r="DO21" s="2484" t="s">
        <v>944</v>
      </c>
      <c r="DP21" s="2485"/>
      <c r="DQ21" s="2484" t="s">
        <v>945</v>
      </c>
      <c r="DR21" s="2485"/>
      <c r="DS21" s="2484" t="s">
        <v>946</v>
      </c>
      <c r="DT21" s="2485"/>
      <c r="DU21" s="2484" t="s">
        <v>947</v>
      </c>
      <c r="DV21" s="2485"/>
      <c r="DW21" s="2484" t="s">
        <v>975</v>
      </c>
      <c r="DX21" s="2485"/>
      <c r="DY21" s="2484" t="s">
        <v>950</v>
      </c>
      <c r="DZ21" s="2485"/>
      <c r="EA21" s="853"/>
    </row>
    <row r="22" spans="1:131" ht="15.75" thickBot="1">
      <c r="A22" s="794"/>
      <c r="B22" s="796"/>
      <c r="C22" s="797" t="s">
        <v>899</v>
      </c>
      <c r="D22" s="798" t="s">
        <v>170</v>
      </c>
      <c r="E22" s="797" t="s">
        <v>899</v>
      </c>
      <c r="F22" s="798" t="s">
        <v>170</v>
      </c>
      <c r="G22" s="797" t="s">
        <v>899</v>
      </c>
      <c r="H22" s="798" t="s">
        <v>170</v>
      </c>
      <c r="I22" s="797" t="s">
        <v>899</v>
      </c>
      <c r="J22" s="798" t="s">
        <v>170</v>
      </c>
      <c r="K22" s="797" t="s">
        <v>899</v>
      </c>
      <c r="L22" s="798" t="s">
        <v>170</v>
      </c>
      <c r="M22" s="797" t="s">
        <v>899</v>
      </c>
      <c r="N22" s="798" t="s">
        <v>170</v>
      </c>
      <c r="O22" s="797" t="s">
        <v>899</v>
      </c>
      <c r="P22" s="798" t="s">
        <v>170</v>
      </c>
      <c r="Q22" s="797" t="s">
        <v>899</v>
      </c>
      <c r="R22" s="798" t="s">
        <v>170</v>
      </c>
      <c r="S22" s="797" t="s">
        <v>899</v>
      </c>
      <c r="T22" s="798" t="s">
        <v>170</v>
      </c>
      <c r="U22" s="797" t="s">
        <v>899</v>
      </c>
      <c r="V22" s="798" t="s">
        <v>170</v>
      </c>
      <c r="W22" s="797" t="s">
        <v>899</v>
      </c>
      <c r="X22" s="798" t="s">
        <v>170</v>
      </c>
      <c r="Y22" s="794"/>
      <c r="AB22" s="794"/>
      <c r="AC22" s="796"/>
      <c r="AD22" s="797" t="s">
        <v>899</v>
      </c>
      <c r="AE22" s="798" t="s">
        <v>170</v>
      </c>
      <c r="AF22" s="797" t="s">
        <v>899</v>
      </c>
      <c r="AG22" s="798" t="s">
        <v>170</v>
      </c>
      <c r="AH22" s="797" t="s">
        <v>899</v>
      </c>
      <c r="AI22" s="798" t="s">
        <v>170</v>
      </c>
      <c r="AJ22" s="797" t="s">
        <v>899</v>
      </c>
      <c r="AK22" s="798" t="s">
        <v>170</v>
      </c>
      <c r="AL22" s="797" t="s">
        <v>899</v>
      </c>
      <c r="AM22" s="798" t="s">
        <v>170</v>
      </c>
      <c r="AN22" s="797" t="s">
        <v>899</v>
      </c>
      <c r="AO22" s="798" t="s">
        <v>170</v>
      </c>
      <c r="AP22" s="797" t="s">
        <v>899</v>
      </c>
      <c r="AQ22" s="798" t="s">
        <v>170</v>
      </c>
      <c r="AR22" s="797" t="s">
        <v>899</v>
      </c>
      <c r="AS22" s="798" t="s">
        <v>170</v>
      </c>
      <c r="AT22" s="797" t="s">
        <v>899</v>
      </c>
      <c r="AU22" s="798" t="s">
        <v>170</v>
      </c>
      <c r="AV22" s="797" t="s">
        <v>899</v>
      </c>
      <c r="AW22" s="798" t="s">
        <v>170</v>
      </c>
      <c r="AX22" s="797" t="s">
        <v>899</v>
      </c>
      <c r="AY22" s="798" t="s">
        <v>170</v>
      </c>
      <c r="AZ22" s="794"/>
      <c r="BA22" s="1518"/>
      <c r="BB22" s="1518"/>
      <c r="BC22" s="794"/>
      <c r="BD22" s="796"/>
      <c r="BE22" s="797" t="s">
        <v>899</v>
      </c>
      <c r="BF22" s="798" t="s">
        <v>170</v>
      </c>
      <c r="BG22" s="797" t="s">
        <v>899</v>
      </c>
      <c r="BH22" s="798" t="s">
        <v>170</v>
      </c>
      <c r="BI22" s="797" t="s">
        <v>899</v>
      </c>
      <c r="BJ22" s="798" t="s">
        <v>170</v>
      </c>
      <c r="BK22" s="797" t="s">
        <v>899</v>
      </c>
      <c r="BL22" s="798" t="s">
        <v>170</v>
      </c>
      <c r="BM22" s="797" t="s">
        <v>899</v>
      </c>
      <c r="BN22" s="798" t="s">
        <v>170</v>
      </c>
      <c r="BO22" s="797" t="s">
        <v>899</v>
      </c>
      <c r="BP22" s="798" t="s">
        <v>170</v>
      </c>
      <c r="BQ22" s="797" t="s">
        <v>899</v>
      </c>
      <c r="BR22" s="798" t="s">
        <v>170</v>
      </c>
      <c r="BS22" s="797" t="s">
        <v>899</v>
      </c>
      <c r="BT22" s="798" t="s">
        <v>170</v>
      </c>
      <c r="BU22" s="797" t="s">
        <v>899</v>
      </c>
      <c r="BV22" s="798" t="s">
        <v>170</v>
      </c>
      <c r="BW22" s="797" t="s">
        <v>899</v>
      </c>
      <c r="BX22" s="798" t="s">
        <v>170</v>
      </c>
      <c r="BY22" s="794"/>
      <c r="BZ22" s="794"/>
      <c r="CA22" s="794"/>
      <c r="CD22" s="788">
        <v>49</v>
      </c>
      <c r="CE22" s="796"/>
      <c r="CF22" s="797" t="s">
        <v>899</v>
      </c>
      <c r="CG22" s="798" t="s">
        <v>170</v>
      </c>
      <c r="CH22" s="797" t="s">
        <v>899</v>
      </c>
      <c r="CI22" s="798" t="s">
        <v>170</v>
      </c>
      <c r="CJ22" s="797" t="s">
        <v>899</v>
      </c>
      <c r="CK22" s="798" t="s">
        <v>170</v>
      </c>
      <c r="CL22" s="797" t="s">
        <v>899</v>
      </c>
      <c r="CM22" s="798" t="s">
        <v>170</v>
      </c>
      <c r="CN22" s="797" t="s">
        <v>899</v>
      </c>
      <c r="CO22" s="798" t="s">
        <v>170</v>
      </c>
      <c r="CP22" s="797" t="s">
        <v>899</v>
      </c>
      <c r="CQ22" s="798" t="s">
        <v>170</v>
      </c>
      <c r="CR22" s="797" t="s">
        <v>899</v>
      </c>
      <c r="CS22" s="798" t="s">
        <v>170</v>
      </c>
      <c r="CT22" s="797" t="s">
        <v>899</v>
      </c>
      <c r="CU22" s="798" t="s">
        <v>170</v>
      </c>
      <c r="CV22" s="797" t="s">
        <v>899</v>
      </c>
      <c r="CW22" s="798" t="s">
        <v>170</v>
      </c>
      <c r="CX22" s="797" t="s">
        <v>899</v>
      </c>
      <c r="CY22" s="798" t="s">
        <v>170</v>
      </c>
      <c r="CZ22" s="797" t="s">
        <v>899</v>
      </c>
      <c r="DA22" s="798" t="s">
        <v>170</v>
      </c>
      <c r="DB22" s="853"/>
      <c r="DE22" s="789">
        <v>29</v>
      </c>
      <c r="DF22" s="886"/>
      <c r="DG22" s="797" t="s">
        <v>899</v>
      </c>
      <c r="DH22" s="798" t="s">
        <v>170</v>
      </c>
      <c r="DI22" s="887" t="s">
        <v>899</v>
      </c>
      <c r="DJ22" s="888" t="s">
        <v>170</v>
      </c>
      <c r="DK22" s="887" t="s">
        <v>899</v>
      </c>
      <c r="DL22" s="888" t="s">
        <v>170</v>
      </c>
      <c r="DM22" s="887" t="s">
        <v>899</v>
      </c>
      <c r="DN22" s="888" t="s">
        <v>170</v>
      </c>
      <c r="DO22" s="887" t="s">
        <v>899</v>
      </c>
      <c r="DP22" s="888" t="s">
        <v>170</v>
      </c>
      <c r="DQ22" s="887" t="s">
        <v>899</v>
      </c>
      <c r="DR22" s="888" t="s">
        <v>170</v>
      </c>
      <c r="DS22" s="887" t="s">
        <v>899</v>
      </c>
      <c r="DT22" s="888" t="s">
        <v>170</v>
      </c>
      <c r="DU22" s="887" t="s">
        <v>899</v>
      </c>
      <c r="DV22" s="888" t="s">
        <v>170</v>
      </c>
      <c r="DW22" s="887" t="s">
        <v>899</v>
      </c>
      <c r="DX22" s="888" t="s">
        <v>170</v>
      </c>
      <c r="DY22" s="887" t="s">
        <v>899</v>
      </c>
      <c r="DZ22" s="888" t="s">
        <v>170</v>
      </c>
      <c r="EA22" s="871"/>
    </row>
    <row r="23" spans="1:131" ht="15.75" thickBot="1">
      <c r="A23" s="793"/>
      <c r="B23" s="799" t="s">
        <v>734</v>
      </c>
      <c r="C23" s="1522">
        <f>E23+G23+I23+K23+M23+O23+Q23+S23+U23+W23</f>
        <v>110</v>
      </c>
      <c r="D23" s="1589">
        <f>C23/$C$29%</f>
        <v>10.721247563352827</v>
      </c>
      <c r="E23" s="2304">
        <v>0</v>
      </c>
      <c r="F23" s="1589">
        <v>0</v>
      </c>
      <c r="G23" s="2304">
        <v>17</v>
      </c>
      <c r="H23" s="1589">
        <f>G23/G$29%</f>
        <v>27.868852459016395</v>
      </c>
      <c r="I23" s="2305">
        <v>31</v>
      </c>
      <c r="J23" s="1589">
        <f>I23/I$29%</f>
        <v>12.863070539419086</v>
      </c>
      <c r="K23" s="2305">
        <v>26</v>
      </c>
      <c r="L23" s="1589">
        <f>K23/K$29%</f>
        <v>8</v>
      </c>
      <c r="M23" s="2305">
        <v>27</v>
      </c>
      <c r="N23" s="1589">
        <f>M23/M$29%</f>
        <v>11.111111111111111</v>
      </c>
      <c r="O23" s="2305">
        <v>2</v>
      </c>
      <c r="P23" s="1589">
        <f>O23/O$29%</f>
        <v>4.8780487804878048</v>
      </c>
      <c r="Q23" s="2305">
        <v>4</v>
      </c>
      <c r="R23" s="1589">
        <f>Q23/Q$29%</f>
        <v>7.2727272727272725</v>
      </c>
      <c r="S23" s="2305">
        <v>1</v>
      </c>
      <c r="T23" s="1589">
        <f>S23/S$29%</f>
        <v>3.8461538461538458</v>
      </c>
      <c r="U23" s="2305">
        <v>0</v>
      </c>
      <c r="V23" s="1589">
        <f>U23/U$29%</f>
        <v>0</v>
      </c>
      <c r="W23" s="2305">
        <v>2</v>
      </c>
      <c r="X23" s="1589">
        <f>W23/W$29%</f>
        <v>6.8965517241379315</v>
      </c>
      <c r="Y23" s="793"/>
      <c r="AB23" s="793"/>
      <c r="AC23" s="799" t="s">
        <v>734</v>
      </c>
      <c r="AD23" s="1522">
        <v>87</v>
      </c>
      <c r="AE23" s="1523">
        <v>10</v>
      </c>
      <c r="AF23" s="1522">
        <v>5</v>
      </c>
      <c r="AG23" s="1523">
        <v>26</v>
      </c>
      <c r="AH23" s="1524">
        <v>9</v>
      </c>
      <c r="AI23" s="1525">
        <v>12</v>
      </c>
      <c r="AJ23" s="1522">
        <v>23</v>
      </c>
      <c r="AK23" s="1523">
        <v>11</v>
      </c>
      <c r="AL23" s="1522">
        <v>24</v>
      </c>
      <c r="AM23" s="1523">
        <v>9</v>
      </c>
      <c r="AN23" s="1522">
        <v>18</v>
      </c>
      <c r="AO23" s="1523">
        <v>10</v>
      </c>
      <c r="AP23" s="1522">
        <v>4</v>
      </c>
      <c r="AQ23" s="1523">
        <v>8</v>
      </c>
      <c r="AR23" s="1522">
        <v>1</v>
      </c>
      <c r="AS23" s="1523">
        <v>3</v>
      </c>
      <c r="AT23" s="1526">
        <v>1</v>
      </c>
      <c r="AU23" s="1523">
        <v>5</v>
      </c>
      <c r="AV23" s="1522">
        <v>0</v>
      </c>
      <c r="AW23" s="1523">
        <v>0</v>
      </c>
      <c r="AX23" s="1522">
        <v>2</v>
      </c>
      <c r="AY23" s="1523">
        <v>7</v>
      </c>
      <c r="AZ23" s="793"/>
      <c r="BA23" s="1518"/>
      <c r="BB23" s="1518"/>
      <c r="BC23" s="793"/>
      <c r="BD23" s="799" t="s">
        <v>734</v>
      </c>
      <c r="BE23" s="1522">
        <f>BG23+BI23+BK23+BM23+BO23+BQ23+BS23+BU23+BW23</f>
        <v>73</v>
      </c>
      <c r="BF23" s="1589">
        <f>BE23/BE29%</f>
        <v>8.9460784313725483</v>
      </c>
      <c r="BG23" s="802">
        <v>14</v>
      </c>
      <c r="BH23" s="803">
        <v>13</v>
      </c>
      <c r="BI23" s="802">
        <v>20</v>
      </c>
      <c r="BJ23" s="803">
        <v>11</v>
      </c>
      <c r="BK23" s="802">
        <v>24</v>
      </c>
      <c r="BL23" s="803">
        <v>9</v>
      </c>
      <c r="BM23" s="802">
        <v>8</v>
      </c>
      <c r="BN23" s="803">
        <v>6</v>
      </c>
      <c r="BO23" s="802">
        <v>4</v>
      </c>
      <c r="BP23" s="803">
        <v>9</v>
      </c>
      <c r="BQ23" s="802">
        <v>1</v>
      </c>
      <c r="BR23" s="803">
        <v>3</v>
      </c>
      <c r="BS23" s="804">
        <v>1</v>
      </c>
      <c r="BT23" s="803">
        <v>3</v>
      </c>
      <c r="BU23" s="802">
        <v>0</v>
      </c>
      <c r="BV23" s="803">
        <v>0</v>
      </c>
      <c r="BW23" s="802">
        <v>1</v>
      </c>
      <c r="BX23" s="803">
        <v>4</v>
      </c>
      <c r="BY23" s="793"/>
      <c r="BZ23" s="793"/>
      <c r="CA23" s="793"/>
      <c r="CD23" s="788"/>
      <c r="CE23" s="854" t="s">
        <v>734</v>
      </c>
      <c r="CF23" s="800">
        <f>CH23+CJ23+CL23+CN23+CP23+CR23+CT23+CV23+CX23+CZ23</f>
        <v>70</v>
      </c>
      <c r="CG23" s="801">
        <f>CF23/CF29%</f>
        <v>8.8050314465408803</v>
      </c>
      <c r="CH23" s="855">
        <v>4</v>
      </c>
      <c r="CI23" s="855">
        <v>19</v>
      </c>
      <c r="CJ23" s="856">
        <v>10</v>
      </c>
      <c r="CK23" s="857">
        <v>11</v>
      </c>
      <c r="CL23" s="856">
        <v>19</v>
      </c>
      <c r="CM23" s="857">
        <v>10</v>
      </c>
      <c r="CN23" s="856">
        <v>28</v>
      </c>
      <c r="CO23" s="857">
        <v>10</v>
      </c>
      <c r="CP23" s="856">
        <v>4</v>
      </c>
      <c r="CQ23" s="857">
        <v>3</v>
      </c>
      <c r="CR23" s="856">
        <v>3</v>
      </c>
      <c r="CS23" s="857">
        <v>13</v>
      </c>
      <c r="CT23" s="856">
        <v>1</v>
      </c>
      <c r="CU23" s="857">
        <v>4</v>
      </c>
      <c r="CV23" s="858">
        <v>0</v>
      </c>
      <c r="CW23" s="857">
        <v>0</v>
      </c>
      <c r="CX23" s="856">
        <v>0</v>
      </c>
      <c r="CY23" s="857">
        <v>0</v>
      </c>
      <c r="CZ23" s="856">
        <v>1</v>
      </c>
      <c r="DA23" s="857">
        <v>4</v>
      </c>
      <c r="DB23" s="853"/>
      <c r="DE23" s="789"/>
      <c r="DF23" s="889" t="s">
        <v>734</v>
      </c>
      <c r="DG23" s="800">
        <f>DI23+DK23+DM23+DO23+DQ23+DS23+DU23+DW23+DY23+EA23</f>
        <v>74</v>
      </c>
      <c r="DH23" s="801">
        <f>DG23/DG29%</f>
        <v>9.3789607097591894</v>
      </c>
      <c r="DI23" s="890">
        <v>6</v>
      </c>
      <c r="DJ23" s="890">
        <v>27</v>
      </c>
      <c r="DK23" s="891">
        <v>10</v>
      </c>
      <c r="DL23" s="892">
        <v>11</v>
      </c>
      <c r="DM23" s="891">
        <v>17</v>
      </c>
      <c r="DN23" s="892">
        <v>9</v>
      </c>
      <c r="DO23" s="891">
        <v>31</v>
      </c>
      <c r="DP23" s="892">
        <v>12</v>
      </c>
      <c r="DQ23" s="891">
        <v>5</v>
      </c>
      <c r="DR23" s="892">
        <v>4</v>
      </c>
      <c r="DS23" s="891">
        <v>3</v>
      </c>
      <c r="DT23" s="892">
        <v>12</v>
      </c>
      <c r="DU23" s="891">
        <v>1</v>
      </c>
      <c r="DV23" s="892">
        <v>4</v>
      </c>
      <c r="DW23" s="893">
        <v>0</v>
      </c>
      <c r="DX23" s="892">
        <v>0</v>
      </c>
      <c r="DY23" s="891">
        <v>1</v>
      </c>
      <c r="DZ23" s="892">
        <v>5</v>
      </c>
      <c r="EA23" s="871"/>
    </row>
    <row r="24" spans="1:131" ht="15.75" thickBot="1">
      <c r="A24" s="793"/>
      <c r="B24" s="805" t="s">
        <v>735</v>
      </c>
      <c r="C24" s="1522">
        <f t="shared" ref="C24:C28" si="5">E24+G24+I24+K24+M24+O24+Q24+S24+U24+W24</f>
        <v>102</v>
      </c>
      <c r="D24" s="1589">
        <f t="shared" ref="D24:D28" si="6">C24/$C$29%</f>
        <v>9.9415204678362574</v>
      </c>
      <c r="E24" s="2304">
        <v>0</v>
      </c>
      <c r="F24" s="1589">
        <v>0</v>
      </c>
      <c r="G24" s="2304">
        <v>10</v>
      </c>
      <c r="H24" s="1589">
        <f t="shared" ref="H24:H28" si="7">G24/G$29%</f>
        <v>16.393442622950818</v>
      </c>
      <c r="I24" s="2305">
        <v>48</v>
      </c>
      <c r="J24" s="1589">
        <f t="shared" ref="J24" si="8">I24/I$29%</f>
        <v>19.91701244813278</v>
      </c>
      <c r="K24" s="2305">
        <v>23</v>
      </c>
      <c r="L24" s="1589">
        <f t="shared" ref="L24" si="9">K24/K$29%</f>
        <v>7.0769230769230766</v>
      </c>
      <c r="M24" s="2305">
        <v>14</v>
      </c>
      <c r="N24" s="1589">
        <f t="shared" ref="N24" si="10">M24/M$29%</f>
        <v>5.7613168724279831</v>
      </c>
      <c r="O24" s="2305">
        <v>2</v>
      </c>
      <c r="P24" s="1589">
        <f t="shared" ref="P24" si="11">O24/O$29%</f>
        <v>4.8780487804878048</v>
      </c>
      <c r="Q24" s="2305">
        <v>4</v>
      </c>
      <c r="R24" s="1589">
        <f t="shared" ref="R24" si="12">Q24/Q$29%</f>
        <v>7.2727272727272725</v>
      </c>
      <c r="S24" s="2305">
        <v>1</v>
      </c>
      <c r="T24" s="1589">
        <f t="shared" ref="T24" si="13">S24/S$29%</f>
        <v>3.8461538461538458</v>
      </c>
      <c r="U24" s="2305">
        <v>0</v>
      </c>
      <c r="V24" s="1589">
        <f t="shared" ref="V24" si="14">U24/U$29%</f>
        <v>0</v>
      </c>
      <c r="W24" s="2305">
        <v>0</v>
      </c>
      <c r="X24" s="1589">
        <f t="shared" ref="X24" si="15">W24/W$29%</f>
        <v>0</v>
      </c>
      <c r="Y24" s="793"/>
      <c r="AB24" s="793"/>
      <c r="AC24" s="805" t="s">
        <v>735</v>
      </c>
      <c r="AD24" s="1527">
        <v>84</v>
      </c>
      <c r="AE24" s="1528">
        <v>9</v>
      </c>
      <c r="AF24" s="1527">
        <v>1</v>
      </c>
      <c r="AG24" s="1528">
        <v>5</v>
      </c>
      <c r="AH24" s="1527">
        <v>14</v>
      </c>
      <c r="AI24" s="1529">
        <v>19</v>
      </c>
      <c r="AJ24" s="1527">
        <v>34</v>
      </c>
      <c r="AK24" s="1528">
        <v>16</v>
      </c>
      <c r="AL24" s="1527">
        <v>21</v>
      </c>
      <c r="AM24" s="1528">
        <v>8</v>
      </c>
      <c r="AN24" s="1527">
        <v>7</v>
      </c>
      <c r="AO24" s="1528">
        <v>4</v>
      </c>
      <c r="AP24" s="1527">
        <v>3</v>
      </c>
      <c r="AQ24" s="1528">
        <v>6</v>
      </c>
      <c r="AR24" s="1527">
        <v>4</v>
      </c>
      <c r="AS24" s="1528">
        <v>11</v>
      </c>
      <c r="AT24" s="1530">
        <v>0</v>
      </c>
      <c r="AU24" s="1528">
        <v>0</v>
      </c>
      <c r="AV24" s="1527">
        <v>0</v>
      </c>
      <c r="AW24" s="1528">
        <v>0</v>
      </c>
      <c r="AX24" s="1527">
        <v>0</v>
      </c>
      <c r="AY24" s="1528">
        <v>0</v>
      </c>
      <c r="AZ24" s="793"/>
      <c r="BA24" s="1518"/>
      <c r="BB24" s="1518"/>
      <c r="BC24" s="793"/>
      <c r="BD24" s="805" t="s">
        <v>735</v>
      </c>
      <c r="BE24" s="1527">
        <f t="shared" ref="BE24:BE29" si="16">BG24+BI24+BK24+BM24+BO24+BQ24+BS24+BU24+BW24</f>
        <v>86</v>
      </c>
      <c r="BF24" s="1607">
        <f>BE24/BE29%</f>
        <v>10.53921568627451</v>
      </c>
      <c r="BG24" s="806">
        <v>26</v>
      </c>
      <c r="BH24" s="807">
        <v>25</v>
      </c>
      <c r="BI24" s="806">
        <v>30</v>
      </c>
      <c r="BJ24" s="807">
        <v>16</v>
      </c>
      <c r="BK24" s="806">
        <v>20</v>
      </c>
      <c r="BL24" s="807">
        <v>8</v>
      </c>
      <c r="BM24" s="806">
        <v>4</v>
      </c>
      <c r="BN24" s="807">
        <v>3</v>
      </c>
      <c r="BO24" s="806">
        <v>3</v>
      </c>
      <c r="BP24" s="807">
        <v>7</v>
      </c>
      <c r="BQ24" s="806">
        <v>3</v>
      </c>
      <c r="BR24" s="807">
        <v>10</v>
      </c>
      <c r="BS24" s="808">
        <v>0</v>
      </c>
      <c r="BT24" s="807">
        <v>0</v>
      </c>
      <c r="BU24" s="806">
        <v>0</v>
      </c>
      <c r="BV24" s="807">
        <v>0</v>
      </c>
      <c r="BW24" s="806">
        <v>0</v>
      </c>
      <c r="BX24" s="807">
        <v>0</v>
      </c>
      <c r="BY24" s="793"/>
      <c r="BZ24" s="793"/>
      <c r="CA24" s="793"/>
      <c r="CD24" s="788"/>
      <c r="CE24" s="859" t="s">
        <v>735</v>
      </c>
      <c r="CF24" s="800">
        <f t="shared" ref="CF24:CF29" si="17">CH24+CJ24+CL24+CN24+CP24+CR24+CT24+CV24+CX24+CZ24</f>
        <v>83</v>
      </c>
      <c r="CG24" s="801">
        <f>CF24/CF29%</f>
        <v>10.440251572327044</v>
      </c>
      <c r="CH24" s="860">
        <v>3</v>
      </c>
      <c r="CI24" s="860">
        <v>14</v>
      </c>
      <c r="CJ24" s="861">
        <v>19</v>
      </c>
      <c r="CK24" s="862">
        <v>21</v>
      </c>
      <c r="CL24" s="861">
        <v>35</v>
      </c>
      <c r="CM24" s="862">
        <v>18</v>
      </c>
      <c r="CN24" s="861">
        <v>17</v>
      </c>
      <c r="CO24" s="862">
        <v>6</v>
      </c>
      <c r="CP24" s="861">
        <v>4</v>
      </c>
      <c r="CQ24" s="862">
        <v>3</v>
      </c>
      <c r="CR24" s="861">
        <v>1</v>
      </c>
      <c r="CS24" s="862">
        <v>4</v>
      </c>
      <c r="CT24" s="861">
        <v>3</v>
      </c>
      <c r="CU24" s="862">
        <v>12</v>
      </c>
      <c r="CV24" s="863">
        <v>0</v>
      </c>
      <c r="CW24" s="862">
        <v>0</v>
      </c>
      <c r="CX24" s="861">
        <v>0</v>
      </c>
      <c r="CY24" s="862">
        <v>0</v>
      </c>
      <c r="CZ24" s="861">
        <v>1</v>
      </c>
      <c r="DA24" s="862">
        <v>4</v>
      </c>
      <c r="DB24" s="853"/>
      <c r="DE24" s="789"/>
      <c r="DF24" s="894" t="s">
        <v>735</v>
      </c>
      <c r="DG24" s="800">
        <f t="shared" ref="DG24:DG28" si="18">DI24+DK24+DM24+DO24+DQ24+DS24+DU24+DW24+DY24+EA24</f>
        <v>75</v>
      </c>
      <c r="DH24" s="801">
        <f>DG24/DG29%</f>
        <v>9.5057034220532319</v>
      </c>
      <c r="DI24" s="895">
        <v>4</v>
      </c>
      <c r="DJ24" s="895">
        <v>18</v>
      </c>
      <c r="DK24" s="896">
        <v>19</v>
      </c>
      <c r="DL24" s="897">
        <v>20</v>
      </c>
      <c r="DM24" s="896">
        <v>27</v>
      </c>
      <c r="DN24" s="897">
        <v>14</v>
      </c>
      <c r="DO24" s="896">
        <v>17</v>
      </c>
      <c r="DP24" s="897">
        <v>6</v>
      </c>
      <c r="DQ24" s="896">
        <v>2</v>
      </c>
      <c r="DR24" s="897">
        <v>2</v>
      </c>
      <c r="DS24" s="896">
        <v>2</v>
      </c>
      <c r="DT24" s="897">
        <v>8</v>
      </c>
      <c r="DU24" s="896">
        <v>3</v>
      </c>
      <c r="DV24" s="897">
        <v>13</v>
      </c>
      <c r="DW24" s="898">
        <v>0</v>
      </c>
      <c r="DX24" s="897">
        <v>0</v>
      </c>
      <c r="DY24" s="896">
        <v>1</v>
      </c>
      <c r="DZ24" s="897">
        <v>5</v>
      </c>
      <c r="EA24" s="871"/>
    </row>
    <row r="25" spans="1:131" ht="15.75" thickBot="1">
      <c r="A25" s="793"/>
      <c r="B25" s="805" t="s">
        <v>223</v>
      </c>
      <c r="C25" s="1522">
        <f t="shared" si="5"/>
        <v>696</v>
      </c>
      <c r="D25" s="1589">
        <f t="shared" si="6"/>
        <v>67.836257309941516</v>
      </c>
      <c r="E25" s="2304">
        <v>0</v>
      </c>
      <c r="F25" s="1589">
        <v>0</v>
      </c>
      <c r="G25" s="2304">
        <v>21</v>
      </c>
      <c r="H25" s="1589">
        <f t="shared" si="7"/>
        <v>34.42622950819672</v>
      </c>
      <c r="I25" s="2305">
        <v>138</v>
      </c>
      <c r="J25" s="1589">
        <f t="shared" ref="J25" si="19">I25/I$29%</f>
        <v>57.261410788381738</v>
      </c>
      <c r="K25" s="2305">
        <v>241</v>
      </c>
      <c r="L25" s="1589">
        <f t="shared" ref="L25" si="20">K25/K$29%</f>
        <v>74.15384615384616</v>
      </c>
      <c r="M25" s="2305">
        <v>174</v>
      </c>
      <c r="N25" s="1589">
        <f t="shared" ref="N25" si="21">M25/M$29%</f>
        <v>71.604938271604937</v>
      </c>
      <c r="O25" s="2305">
        <v>37</v>
      </c>
      <c r="P25" s="1589">
        <f t="shared" ref="P25" si="22">O25/O$29%</f>
        <v>90.243902439024396</v>
      </c>
      <c r="Q25" s="2305">
        <v>42</v>
      </c>
      <c r="R25" s="1589">
        <f t="shared" ref="R25" si="23">Q25/Q$29%</f>
        <v>76.36363636363636</v>
      </c>
      <c r="S25" s="2305">
        <v>22</v>
      </c>
      <c r="T25" s="1589">
        <f t="shared" ref="T25" si="24">S25/S$29%</f>
        <v>84.615384615384613</v>
      </c>
      <c r="U25" s="2305">
        <v>0</v>
      </c>
      <c r="V25" s="1589">
        <f t="shared" ref="V25" si="25">U25/U$29%</f>
        <v>0</v>
      </c>
      <c r="W25" s="2305">
        <v>21</v>
      </c>
      <c r="X25" s="1589">
        <f t="shared" ref="X25" si="26">W25/W$29%</f>
        <v>72.413793103448285</v>
      </c>
      <c r="Y25" s="793"/>
      <c r="AB25" s="793"/>
      <c r="AC25" s="805" t="s">
        <v>223</v>
      </c>
      <c r="AD25" s="1527">
        <v>649</v>
      </c>
      <c r="AE25" s="1528">
        <v>71</v>
      </c>
      <c r="AF25" s="1527">
        <v>12</v>
      </c>
      <c r="AG25" s="1528">
        <v>63</v>
      </c>
      <c r="AH25" s="1527">
        <v>32</v>
      </c>
      <c r="AI25" s="1529">
        <v>44</v>
      </c>
      <c r="AJ25" s="1527">
        <v>134</v>
      </c>
      <c r="AK25" s="1528">
        <v>64</v>
      </c>
      <c r="AL25" s="1527">
        <v>204</v>
      </c>
      <c r="AM25" s="1528">
        <v>74</v>
      </c>
      <c r="AN25" s="1527">
        <v>143</v>
      </c>
      <c r="AO25" s="1528">
        <v>77</v>
      </c>
      <c r="AP25" s="1527">
        <v>41</v>
      </c>
      <c r="AQ25" s="1528">
        <v>80</v>
      </c>
      <c r="AR25" s="1527">
        <v>30</v>
      </c>
      <c r="AS25" s="1528">
        <v>79</v>
      </c>
      <c r="AT25" s="1530">
        <v>20</v>
      </c>
      <c r="AU25" s="1528">
        <v>95</v>
      </c>
      <c r="AV25" s="1527">
        <v>8</v>
      </c>
      <c r="AW25" s="1528">
        <v>100</v>
      </c>
      <c r="AX25" s="1527">
        <v>25</v>
      </c>
      <c r="AY25" s="1528">
        <v>83</v>
      </c>
      <c r="AZ25" s="793"/>
      <c r="BA25" s="1518"/>
      <c r="BB25" s="1518"/>
      <c r="BC25" s="793"/>
      <c r="BD25" s="805" t="s">
        <v>223</v>
      </c>
      <c r="BE25" s="1527">
        <f t="shared" si="16"/>
        <v>580</v>
      </c>
      <c r="BF25" s="1607">
        <f>BE25/BE29%</f>
        <v>71.078431372549019</v>
      </c>
      <c r="BG25" s="806">
        <v>48</v>
      </c>
      <c r="BH25" s="807">
        <v>45</v>
      </c>
      <c r="BI25" s="806">
        <v>116</v>
      </c>
      <c r="BJ25" s="807">
        <v>63</v>
      </c>
      <c r="BK25" s="806">
        <v>183</v>
      </c>
      <c r="BL25" s="807">
        <v>72</v>
      </c>
      <c r="BM25" s="806">
        <v>125</v>
      </c>
      <c r="BN25" s="807">
        <v>88</v>
      </c>
      <c r="BO25" s="806">
        <v>34</v>
      </c>
      <c r="BP25" s="807">
        <v>79</v>
      </c>
      <c r="BQ25" s="806">
        <v>23</v>
      </c>
      <c r="BR25" s="807">
        <v>77</v>
      </c>
      <c r="BS25" s="808">
        <v>28</v>
      </c>
      <c r="BT25" s="807">
        <v>97</v>
      </c>
      <c r="BU25" s="806">
        <v>0</v>
      </c>
      <c r="BV25" s="807">
        <v>0</v>
      </c>
      <c r="BW25" s="806">
        <v>23</v>
      </c>
      <c r="BX25" s="807">
        <v>82</v>
      </c>
      <c r="BY25" s="793"/>
      <c r="BZ25" s="793"/>
      <c r="CA25" s="793"/>
      <c r="CD25" s="788"/>
      <c r="CE25" s="859" t="s">
        <v>223</v>
      </c>
      <c r="CF25" s="800">
        <f t="shared" si="17"/>
        <v>577</v>
      </c>
      <c r="CG25" s="801">
        <f>CF25/CF29%</f>
        <v>72.578616352201252</v>
      </c>
      <c r="CH25" s="860">
        <v>12</v>
      </c>
      <c r="CI25" s="860">
        <v>57</v>
      </c>
      <c r="CJ25" s="861">
        <v>45</v>
      </c>
      <c r="CK25" s="862">
        <v>49</v>
      </c>
      <c r="CL25" s="861">
        <v>122</v>
      </c>
      <c r="CM25" s="862">
        <v>64</v>
      </c>
      <c r="CN25" s="861">
        <v>208</v>
      </c>
      <c r="CO25" s="862">
        <v>75</v>
      </c>
      <c r="CP25" s="861">
        <v>107</v>
      </c>
      <c r="CQ25" s="862">
        <v>91</v>
      </c>
      <c r="CR25" s="861">
        <v>18</v>
      </c>
      <c r="CS25" s="862">
        <v>78</v>
      </c>
      <c r="CT25" s="861">
        <v>20</v>
      </c>
      <c r="CU25" s="862">
        <v>77</v>
      </c>
      <c r="CV25" s="863">
        <v>23</v>
      </c>
      <c r="CW25" s="862">
        <v>100</v>
      </c>
      <c r="CX25" s="861">
        <v>2</v>
      </c>
      <c r="CY25" s="862">
        <v>100</v>
      </c>
      <c r="CZ25" s="861">
        <v>20</v>
      </c>
      <c r="DA25" s="862">
        <v>83</v>
      </c>
      <c r="DB25" s="853"/>
      <c r="DE25" s="789"/>
      <c r="DF25" s="894" t="s">
        <v>223</v>
      </c>
      <c r="DG25" s="800">
        <f t="shared" si="18"/>
        <v>583</v>
      </c>
      <c r="DH25" s="801">
        <f>DG25/DG29%</f>
        <v>73.891001267427129</v>
      </c>
      <c r="DI25" s="895">
        <v>10</v>
      </c>
      <c r="DJ25" s="895">
        <v>45</v>
      </c>
      <c r="DK25" s="896">
        <v>52</v>
      </c>
      <c r="DL25" s="897">
        <v>56</v>
      </c>
      <c r="DM25" s="896">
        <v>141</v>
      </c>
      <c r="DN25" s="897">
        <v>71</v>
      </c>
      <c r="DO25" s="896">
        <v>192</v>
      </c>
      <c r="DP25" s="897">
        <v>73</v>
      </c>
      <c r="DQ25" s="896">
        <v>107</v>
      </c>
      <c r="DR25" s="897">
        <v>92</v>
      </c>
      <c r="DS25" s="896">
        <v>17</v>
      </c>
      <c r="DT25" s="897">
        <v>68</v>
      </c>
      <c r="DU25" s="896">
        <v>18</v>
      </c>
      <c r="DV25" s="897">
        <v>78</v>
      </c>
      <c r="DW25" s="898">
        <v>26</v>
      </c>
      <c r="DX25" s="897">
        <v>100</v>
      </c>
      <c r="DY25" s="896">
        <v>20</v>
      </c>
      <c r="DZ25" s="897">
        <v>81</v>
      </c>
      <c r="EA25" s="871"/>
    </row>
    <row r="26" spans="1:131" ht="15.75" thickBot="1">
      <c r="A26" s="793"/>
      <c r="B26" s="805" t="s">
        <v>951</v>
      </c>
      <c r="C26" s="1522">
        <f t="shared" si="5"/>
        <v>51</v>
      </c>
      <c r="D26" s="1589">
        <f t="shared" si="6"/>
        <v>4.9707602339181287</v>
      </c>
      <c r="E26" s="2304">
        <v>0</v>
      </c>
      <c r="F26" s="1589">
        <v>0</v>
      </c>
      <c r="G26" s="2304">
        <v>5</v>
      </c>
      <c r="H26" s="1589">
        <f t="shared" si="7"/>
        <v>8.1967213114754092</v>
      </c>
      <c r="I26" s="2305">
        <v>10</v>
      </c>
      <c r="J26" s="1589">
        <f t="shared" ref="J26" si="27">I26/I$29%</f>
        <v>4.1493775933609953</v>
      </c>
      <c r="K26" s="2305">
        <v>18</v>
      </c>
      <c r="L26" s="1589">
        <f t="shared" ref="L26" si="28">K26/K$29%</f>
        <v>5.5384615384615383</v>
      </c>
      <c r="M26" s="2305">
        <v>16</v>
      </c>
      <c r="N26" s="1589">
        <f t="shared" ref="N26" si="29">M26/M$29%</f>
        <v>6.5843621399176948</v>
      </c>
      <c r="O26" s="2305">
        <v>0</v>
      </c>
      <c r="P26" s="1589">
        <f t="shared" ref="P26" si="30">O26/O$29%</f>
        <v>0</v>
      </c>
      <c r="Q26" s="2305">
        <v>2</v>
      </c>
      <c r="R26" s="1589">
        <f t="shared" ref="R26" si="31">Q26/Q$29%</f>
        <v>3.6363636363636362</v>
      </c>
      <c r="S26" s="2305">
        <v>0</v>
      </c>
      <c r="T26" s="1589">
        <f t="shared" ref="T26" si="32">S26/S$29%</f>
        <v>0</v>
      </c>
      <c r="U26" s="2305">
        <v>0</v>
      </c>
      <c r="V26" s="1589">
        <f t="shared" ref="V26" si="33">U26/U$29%</f>
        <v>0</v>
      </c>
      <c r="W26" s="2305">
        <v>0</v>
      </c>
      <c r="X26" s="1589">
        <f t="shared" ref="X26" si="34">W26/W$29%</f>
        <v>0</v>
      </c>
      <c r="Y26" s="793"/>
      <c r="AB26" s="793"/>
      <c r="AC26" s="805" t="s">
        <v>951</v>
      </c>
      <c r="AD26" s="1527">
        <v>35</v>
      </c>
      <c r="AE26" s="1528">
        <v>4</v>
      </c>
      <c r="AF26" s="1527">
        <v>1</v>
      </c>
      <c r="AG26" s="1528">
        <v>5</v>
      </c>
      <c r="AH26" s="1527">
        <v>5</v>
      </c>
      <c r="AI26" s="1529">
        <v>7</v>
      </c>
      <c r="AJ26" s="1527">
        <v>6</v>
      </c>
      <c r="AK26" s="1528">
        <v>3</v>
      </c>
      <c r="AL26" s="1527">
        <v>11</v>
      </c>
      <c r="AM26" s="1528">
        <v>4</v>
      </c>
      <c r="AN26" s="1527">
        <v>9</v>
      </c>
      <c r="AO26" s="1528">
        <v>5</v>
      </c>
      <c r="AP26" s="1527">
        <v>2</v>
      </c>
      <c r="AQ26" s="1528">
        <v>4</v>
      </c>
      <c r="AR26" s="1527">
        <v>0</v>
      </c>
      <c r="AS26" s="1528">
        <v>0</v>
      </c>
      <c r="AT26" s="1530">
        <v>0</v>
      </c>
      <c r="AU26" s="1528">
        <v>0</v>
      </c>
      <c r="AV26" s="1527">
        <v>0</v>
      </c>
      <c r="AW26" s="1528">
        <v>0</v>
      </c>
      <c r="AX26" s="1527">
        <v>1</v>
      </c>
      <c r="AY26" s="1528">
        <v>3</v>
      </c>
      <c r="AZ26" s="793"/>
      <c r="BA26" s="1518"/>
      <c r="BB26" s="1518"/>
      <c r="BC26" s="793"/>
      <c r="BD26" s="805" t="s">
        <v>951</v>
      </c>
      <c r="BE26" s="1527">
        <f t="shared" si="16"/>
        <v>29</v>
      </c>
      <c r="BF26" s="1607">
        <f>BE26/BE29%</f>
        <v>3.5539215686274508</v>
      </c>
      <c r="BG26" s="806">
        <v>5</v>
      </c>
      <c r="BH26" s="807">
        <v>5</v>
      </c>
      <c r="BI26" s="806">
        <v>7</v>
      </c>
      <c r="BJ26" s="807">
        <v>4</v>
      </c>
      <c r="BK26" s="806">
        <v>12</v>
      </c>
      <c r="BL26" s="807">
        <v>5</v>
      </c>
      <c r="BM26" s="806">
        <v>3</v>
      </c>
      <c r="BN26" s="807">
        <v>2</v>
      </c>
      <c r="BO26" s="806">
        <v>0</v>
      </c>
      <c r="BP26" s="807">
        <v>0</v>
      </c>
      <c r="BQ26" s="806">
        <v>1</v>
      </c>
      <c r="BR26" s="807">
        <v>3</v>
      </c>
      <c r="BS26" s="808">
        <v>0</v>
      </c>
      <c r="BT26" s="807">
        <v>0</v>
      </c>
      <c r="BU26" s="806">
        <v>0</v>
      </c>
      <c r="BV26" s="807">
        <v>0</v>
      </c>
      <c r="BW26" s="806">
        <v>1</v>
      </c>
      <c r="BX26" s="807">
        <v>4</v>
      </c>
      <c r="BY26" s="793"/>
      <c r="BZ26" s="793"/>
      <c r="CA26" s="793"/>
      <c r="CD26" s="788"/>
      <c r="CE26" s="859" t="s">
        <v>951</v>
      </c>
      <c r="CF26" s="800">
        <f t="shared" si="17"/>
        <v>27</v>
      </c>
      <c r="CG26" s="801">
        <f>CF26/CF29%</f>
        <v>3.3962264150943398</v>
      </c>
      <c r="CH26" s="860">
        <v>2</v>
      </c>
      <c r="CI26" s="860">
        <v>10</v>
      </c>
      <c r="CJ26" s="861">
        <v>4</v>
      </c>
      <c r="CK26" s="862">
        <v>4</v>
      </c>
      <c r="CL26" s="861">
        <v>6</v>
      </c>
      <c r="CM26" s="862">
        <v>3</v>
      </c>
      <c r="CN26" s="861">
        <v>13</v>
      </c>
      <c r="CO26" s="862">
        <v>5</v>
      </c>
      <c r="CP26" s="861">
        <v>1</v>
      </c>
      <c r="CQ26" s="862">
        <v>1</v>
      </c>
      <c r="CR26" s="861">
        <v>0</v>
      </c>
      <c r="CS26" s="862">
        <v>0</v>
      </c>
      <c r="CT26" s="861">
        <v>1</v>
      </c>
      <c r="CU26" s="862">
        <v>4</v>
      </c>
      <c r="CV26" s="863">
        <v>0</v>
      </c>
      <c r="CW26" s="862">
        <v>0</v>
      </c>
      <c r="CX26" s="861">
        <v>0</v>
      </c>
      <c r="CY26" s="862">
        <v>0</v>
      </c>
      <c r="CZ26" s="861">
        <v>0</v>
      </c>
      <c r="DA26" s="862">
        <v>0</v>
      </c>
      <c r="DB26" s="853"/>
      <c r="DE26" s="789"/>
      <c r="DF26" s="894" t="s">
        <v>951</v>
      </c>
      <c r="DG26" s="800">
        <f t="shared" si="18"/>
        <v>23</v>
      </c>
      <c r="DH26" s="801">
        <f>DG26/DG29%</f>
        <v>2.915082382762991</v>
      </c>
      <c r="DI26" s="895">
        <v>0</v>
      </c>
      <c r="DJ26" s="895">
        <v>0</v>
      </c>
      <c r="DK26" s="896">
        <v>4</v>
      </c>
      <c r="DL26" s="897">
        <v>4</v>
      </c>
      <c r="DM26" s="896">
        <v>7</v>
      </c>
      <c r="DN26" s="897">
        <v>4</v>
      </c>
      <c r="DO26" s="896">
        <v>11</v>
      </c>
      <c r="DP26" s="897">
        <v>4</v>
      </c>
      <c r="DQ26" s="896">
        <v>0</v>
      </c>
      <c r="DR26" s="897">
        <v>0</v>
      </c>
      <c r="DS26" s="896">
        <v>0</v>
      </c>
      <c r="DT26" s="897">
        <v>0</v>
      </c>
      <c r="DU26" s="896">
        <v>1</v>
      </c>
      <c r="DV26" s="897">
        <v>4</v>
      </c>
      <c r="DW26" s="898">
        <v>0</v>
      </c>
      <c r="DX26" s="897">
        <v>0</v>
      </c>
      <c r="DY26" s="896">
        <v>0</v>
      </c>
      <c r="DZ26" s="897">
        <v>0</v>
      </c>
      <c r="EA26" s="871"/>
    </row>
    <row r="27" spans="1:131" ht="15.75" thickBot="1">
      <c r="A27" s="793"/>
      <c r="B27" s="805" t="s">
        <v>952</v>
      </c>
      <c r="C27" s="1522">
        <f t="shared" si="5"/>
        <v>14</v>
      </c>
      <c r="D27" s="1589">
        <f t="shared" si="6"/>
        <v>1.364522417153996</v>
      </c>
      <c r="E27" s="2304">
        <v>0</v>
      </c>
      <c r="F27" s="1589">
        <v>0</v>
      </c>
      <c r="G27" s="2304">
        <v>3</v>
      </c>
      <c r="H27" s="1589">
        <f t="shared" si="7"/>
        <v>4.918032786885246</v>
      </c>
      <c r="I27" s="2305">
        <v>4</v>
      </c>
      <c r="J27" s="1589">
        <f t="shared" ref="J27" si="35">I27/I$29%</f>
        <v>1.6597510373443982</v>
      </c>
      <c r="K27" s="2305">
        <v>5</v>
      </c>
      <c r="L27" s="1589">
        <f t="shared" ref="L27" si="36">K27/K$29%</f>
        <v>1.5384615384615385</v>
      </c>
      <c r="M27" s="2305">
        <v>1</v>
      </c>
      <c r="N27" s="1589">
        <f t="shared" ref="N27" si="37">M27/M$29%</f>
        <v>0.41152263374485593</v>
      </c>
      <c r="O27" s="2305">
        <v>0</v>
      </c>
      <c r="P27" s="1589">
        <f t="shared" ref="P27" si="38">O27/O$29%</f>
        <v>0</v>
      </c>
      <c r="Q27" s="2305">
        <v>1</v>
      </c>
      <c r="R27" s="1589">
        <f t="shared" ref="R27" si="39">Q27/Q$29%</f>
        <v>1.8181818181818181</v>
      </c>
      <c r="S27" s="2305">
        <v>0</v>
      </c>
      <c r="T27" s="1589">
        <f t="shared" ref="T27" si="40">S27/S$29%</f>
        <v>0</v>
      </c>
      <c r="U27" s="2305">
        <v>0</v>
      </c>
      <c r="V27" s="1589">
        <f t="shared" ref="V27" si="41">U27/U$29%</f>
        <v>0</v>
      </c>
      <c r="W27" s="2305">
        <v>0</v>
      </c>
      <c r="X27" s="1589">
        <f t="shared" ref="X27" si="42">W27/W$29%</f>
        <v>0</v>
      </c>
      <c r="Y27" s="793"/>
      <c r="AB27" s="793"/>
      <c r="AC27" s="805" t="s">
        <v>952</v>
      </c>
      <c r="AD27" s="1527">
        <v>14</v>
      </c>
      <c r="AE27" s="1528">
        <v>2</v>
      </c>
      <c r="AF27" s="1527">
        <v>0</v>
      </c>
      <c r="AG27" s="1528">
        <v>0</v>
      </c>
      <c r="AH27" s="1527">
        <v>4</v>
      </c>
      <c r="AI27" s="1529">
        <v>5</v>
      </c>
      <c r="AJ27" s="1527">
        <v>3</v>
      </c>
      <c r="AK27" s="1528">
        <v>1</v>
      </c>
      <c r="AL27" s="1527">
        <v>5</v>
      </c>
      <c r="AM27" s="1528">
        <v>2</v>
      </c>
      <c r="AN27" s="1527">
        <v>2</v>
      </c>
      <c r="AO27" s="1528">
        <v>1</v>
      </c>
      <c r="AP27" s="1527">
        <v>0</v>
      </c>
      <c r="AQ27" s="1528">
        <v>0</v>
      </c>
      <c r="AR27" s="1527">
        <v>0</v>
      </c>
      <c r="AS27" s="1528">
        <v>0</v>
      </c>
      <c r="AT27" s="1530">
        <v>0</v>
      </c>
      <c r="AU27" s="1528">
        <v>0</v>
      </c>
      <c r="AV27" s="1527">
        <v>0</v>
      </c>
      <c r="AW27" s="1528">
        <v>0</v>
      </c>
      <c r="AX27" s="1527">
        <v>0</v>
      </c>
      <c r="AY27" s="1528">
        <v>0</v>
      </c>
      <c r="AZ27" s="793"/>
      <c r="BA27" s="1518"/>
      <c r="BB27" s="1518"/>
      <c r="BC27" s="793"/>
      <c r="BD27" s="805" t="s">
        <v>952</v>
      </c>
      <c r="BE27" s="1527">
        <f t="shared" si="16"/>
        <v>14</v>
      </c>
      <c r="BF27" s="1607">
        <f>BE27/BE29%</f>
        <v>1.7156862745098038</v>
      </c>
      <c r="BG27" s="806">
        <v>3</v>
      </c>
      <c r="BH27" s="807">
        <v>3</v>
      </c>
      <c r="BI27" s="806">
        <v>3</v>
      </c>
      <c r="BJ27" s="807">
        <v>2</v>
      </c>
      <c r="BK27" s="806">
        <v>6</v>
      </c>
      <c r="BL27" s="807">
        <v>2</v>
      </c>
      <c r="BM27" s="806">
        <v>2</v>
      </c>
      <c r="BN27" s="807">
        <v>1</v>
      </c>
      <c r="BO27" s="806">
        <v>0</v>
      </c>
      <c r="BP27" s="807">
        <v>0</v>
      </c>
      <c r="BQ27" s="806">
        <v>0</v>
      </c>
      <c r="BR27" s="807">
        <v>0</v>
      </c>
      <c r="BS27" s="808">
        <v>0</v>
      </c>
      <c r="BT27" s="807">
        <v>0</v>
      </c>
      <c r="BU27" s="806">
        <v>0</v>
      </c>
      <c r="BV27" s="807">
        <v>0</v>
      </c>
      <c r="BW27" s="806">
        <v>0</v>
      </c>
      <c r="BX27" s="807">
        <v>0</v>
      </c>
      <c r="BY27" s="793"/>
      <c r="BZ27" s="793"/>
      <c r="CA27" s="793"/>
      <c r="CD27" s="788"/>
      <c r="CE27" s="859" t="s">
        <v>952</v>
      </c>
      <c r="CF27" s="800">
        <f t="shared" si="17"/>
        <v>16</v>
      </c>
      <c r="CG27" s="801">
        <f>CF27/CF29%</f>
        <v>2.0125786163522013</v>
      </c>
      <c r="CH27" s="860">
        <v>0</v>
      </c>
      <c r="CI27" s="860">
        <v>0</v>
      </c>
      <c r="CJ27" s="861">
        <v>2</v>
      </c>
      <c r="CK27" s="862">
        <v>2</v>
      </c>
      <c r="CL27" s="861">
        <v>6</v>
      </c>
      <c r="CM27" s="862">
        <v>3</v>
      </c>
      <c r="CN27" s="861">
        <v>5</v>
      </c>
      <c r="CO27" s="862">
        <v>2</v>
      </c>
      <c r="CP27" s="861">
        <v>2</v>
      </c>
      <c r="CQ27" s="862">
        <v>2</v>
      </c>
      <c r="CR27" s="861">
        <v>0</v>
      </c>
      <c r="CS27" s="862">
        <v>0</v>
      </c>
      <c r="CT27" s="861">
        <v>1</v>
      </c>
      <c r="CU27" s="862">
        <v>4</v>
      </c>
      <c r="CV27" s="863">
        <v>0</v>
      </c>
      <c r="CW27" s="862">
        <v>0</v>
      </c>
      <c r="CX27" s="861">
        <v>0</v>
      </c>
      <c r="CY27" s="862">
        <v>0</v>
      </c>
      <c r="CZ27" s="861">
        <v>0</v>
      </c>
      <c r="DA27" s="862">
        <v>0</v>
      </c>
      <c r="DB27" s="853"/>
      <c r="DE27" s="789"/>
      <c r="DF27" s="894" t="s">
        <v>952</v>
      </c>
      <c r="DG27" s="800">
        <f t="shared" si="18"/>
        <v>15</v>
      </c>
      <c r="DH27" s="801">
        <f>DG27/DG29%</f>
        <v>1.9011406844106464</v>
      </c>
      <c r="DI27" s="895">
        <v>1</v>
      </c>
      <c r="DJ27" s="895">
        <v>5</v>
      </c>
      <c r="DK27" s="896">
        <v>3</v>
      </c>
      <c r="DL27" s="897">
        <v>3</v>
      </c>
      <c r="DM27" s="896">
        <v>1</v>
      </c>
      <c r="DN27" s="897">
        <v>1</v>
      </c>
      <c r="DO27" s="896">
        <v>8</v>
      </c>
      <c r="DP27" s="897">
        <v>3</v>
      </c>
      <c r="DQ27" s="896">
        <v>0</v>
      </c>
      <c r="DR27" s="897">
        <v>0</v>
      </c>
      <c r="DS27" s="896">
        <v>2</v>
      </c>
      <c r="DT27" s="897">
        <v>8</v>
      </c>
      <c r="DU27" s="896">
        <v>0</v>
      </c>
      <c r="DV27" s="897">
        <v>0</v>
      </c>
      <c r="DW27" s="898">
        <v>0</v>
      </c>
      <c r="DX27" s="897">
        <v>0</v>
      </c>
      <c r="DY27" s="896">
        <v>0</v>
      </c>
      <c r="DZ27" s="897">
        <v>0</v>
      </c>
      <c r="EA27" s="871"/>
    </row>
    <row r="28" spans="1:131" ht="15.75" thickBot="1">
      <c r="A28" s="793"/>
      <c r="B28" s="809" t="s">
        <v>953</v>
      </c>
      <c r="C28" s="1522">
        <f t="shared" si="5"/>
        <v>53</v>
      </c>
      <c r="D28" s="1589">
        <f t="shared" si="6"/>
        <v>5.1656920077972712</v>
      </c>
      <c r="E28" s="2306">
        <v>0</v>
      </c>
      <c r="F28" s="1589">
        <v>0</v>
      </c>
      <c r="G28" s="2306">
        <v>5</v>
      </c>
      <c r="H28" s="1589">
        <f t="shared" si="7"/>
        <v>8.1967213114754092</v>
      </c>
      <c r="I28" s="2307">
        <v>10</v>
      </c>
      <c r="J28" s="1589">
        <f t="shared" ref="J28" si="43">I28/I$29%</f>
        <v>4.1493775933609953</v>
      </c>
      <c r="K28" s="2307">
        <v>12</v>
      </c>
      <c r="L28" s="1589">
        <f t="shared" ref="L28" si="44">K28/K$29%</f>
        <v>3.6923076923076925</v>
      </c>
      <c r="M28" s="2307">
        <v>11</v>
      </c>
      <c r="N28" s="1589">
        <f t="shared" ref="N28" si="45">M28/M$29%</f>
        <v>4.526748971193415</v>
      </c>
      <c r="O28" s="2307">
        <v>0</v>
      </c>
      <c r="P28" s="1589">
        <f t="shared" ref="P28" si="46">O28/O$29%</f>
        <v>0</v>
      </c>
      <c r="Q28" s="2307">
        <v>2</v>
      </c>
      <c r="R28" s="1589">
        <f t="shared" ref="R28" si="47">Q28/Q$29%</f>
        <v>3.6363636363636362</v>
      </c>
      <c r="S28" s="2307">
        <v>2</v>
      </c>
      <c r="T28" s="1589">
        <f t="shared" ref="T28" si="48">S28/S$29%</f>
        <v>7.6923076923076916</v>
      </c>
      <c r="U28" s="2307">
        <v>5</v>
      </c>
      <c r="V28" s="1589">
        <f t="shared" ref="V28" si="49">U28/U$29%</f>
        <v>100</v>
      </c>
      <c r="W28" s="2307">
        <v>6</v>
      </c>
      <c r="X28" s="1589">
        <f t="shared" ref="X28" si="50">W28/W$29%</f>
        <v>20.689655172413794</v>
      </c>
      <c r="Y28" s="793"/>
      <c r="AB28" s="793"/>
      <c r="AC28" s="809" t="s">
        <v>953</v>
      </c>
      <c r="AD28" s="1531">
        <v>41</v>
      </c>
      <c r="AE28" s="1532">
        <v>5</v>
      </c>
      <c r="AF28" s="1531">
        <v>0</v>
      </c>
      <c r="AG28" s="1532">
        <v>0</v>
      </c>
      <c r="AH28" s="1531">
        <v>9</v>
      </c>
      <c r="AI28" s="1533">
        <v>12</v>
      </c>
      <c r="AJ28" s="1531">
        <v>8</v>
      </c>
      <c r="AK28" s="1532">
        <v>4</v>
      </c>
      <c r="AL28" s="1531">
        <v>11</v>
      </c>
      <c r="AM28" s="1532">
        <v>4</v>
      </c>
      <c r="AN28" s="1531">
        <v>7</v>
      </c>
      <c r="AO28" s="1532">
        <v>4</v>
      </c>
      <c r="AP28" s="1531">
        <v>1</v>
      </c>
      <c r="AQ28" s="1532">
        <v>2</v>
      </c>
      <c r="AR28" s="1531">
        <v>3</v>
      </c>
      <c r="AS28" s="1532">
        <v>8</v>
      </c>
      <c r="AT28" s="1534">
        <v>0</v>
      </c>
      <c r="AU28" s="1532">
        <v>0</v>
      </c>
      <c r="AV28" s="1531">
        <v>0</v>
      </c>
      <c r="AW28" s="1532">
        <v>0</v>
      </c>
      <c r="AX28" s="1535">
        <v>2</v>
      </c>
      <c r="AY28" s="1532">
        <v>7</v>
      </c>
      <c r="AZ28" s="793"/>
      <c r="BA28" s="1518"/>
      <c r="BB28" s="1518"/>
      <c r="BC28" s="793"/>
      <c r="BD28" s="809" t="s">
        <v>953</v>
      </c>
      <c r="BE28" s="1531">
        <f t="shared" si="16"/>
        <v>34</v>
      </c>
      <c r="BF28" s="1608">
        <f>BE28/BE29%</f>
        <v>4.166666666666667</v>
      </c>
      <c r="BG28" s="810">
        <v>10</v>
      </c>
      <c r="BH28" s="811">
        <v>9</v>
      </c>
      <c r="BI28" s="810">
        <v>9</v>
      </c>
      <c r="BJ28" s="811">
        <v>5</v>
      </c>
      <c r="BK28" s="810">
        <v>8</v>
      </c>
      <c r="BL28" s="811">
        <v>3</v>
      </c>
      <c r="BM28" s="810">
        <v>0</v>
      </c>
      <c r="BN28" s="811">
        <v>0</v>
      </c>
      <c r="BO28" s="810">
        <v>2</v>
      </c>
      <c r="BP28" s="811">
        <v>5</v>
      </c>
      <c r="BQ28" s="810">
        <v>2</v>
      </c>
      <c r="BR28" s="811">
        <v>7</v>
      </c>
      <c r="BS28" s="812">
        <v>0</v>
      </c>
      <c r="BT28" s="811">
        <v>0</v>
      </c>
      <c r="BU28" s="810">
        <v>0</v>
      </c>
      <c r="BV28" s="811">
        <v>0</v>
      </c>
      <c r="BW28" s="885">
        <v>3</v>
      </c>
      <c r="BX28" s="811">
        <v>11</v>
      </c>
      <c r="BY28" s="793"/>
      <c r="BZ28" s="793"/>
      <c r="CA28" s="793"/>
      <c r="CD28" s="788"/>
      <c r="CE28" s="864" t="s">
        <v>953</v>
      </c>
      <c r="CF28" s="800">
        <f t="shared" si="17"/>
        <v>22</v>
      </c>
      <c r="CG28" s="801">
        <f>CF28/CF29%</f>
        <v>2.7672955974842766</v>
      </c>
      <c r="CH28" s="865">
        <v>0</v>
      </c>
      <c r="CI28" s="865">
        <v>0</v>
      </c>
      <c r="CJ28" s="866">
        <v>12</v>
      </c>
      <c r="CK28" s="867">
        <v>13</v>
      </c>
      <c r="CL28" s="866">
        <v>2</v>
      </c>
      <c r="CM28" s="867">
        <v>1</v>
      </c>
      <c r="CN28" s="866">
        <v>5</v>
      </c>
      <c r="CO28" s="867">
        <v>2</v>
      </c>
      <c r="CP28" s="866">
        <v>0</v>
      </c>
      <c r="CQ28" s="867">
        <v>0</v>
      </c>
      <c r="CR28" s="866">
        <v>1</v>
      </c>
      <c r="CS28" s="867">
        <v>4</v>
      </c>
      <c r="CT28" s="866">
        <v>0</v>
      </c>
      <c r="CU28" s="867">
        <v>0</v>
      </c>
      <c r="CV28" s="868">
        <v>0</v>
      </c>
      <c r="CW28" s="867">
        <v>0</v>
      </c>
      <c r="CX28" s="866">
        <v>0</v>
      </c>
      <c r="CY28" s="867">
        <v>0</v>
      </c>
      <c r="CZ28" s="866">
        <v>2</v>
      </c>
      <c r="DA28" s="867">
        <v>8</v>
      </c>
      <c r="DB28" s="853"/>
      <c r="DE28" s="789"/>
      <c r="DF28" s="899" t="s">
        <v>953</v>
      </c>
      <c r="DG28" s="800">
        <f t="shared" si="18"/>
        <v>19</v>
      </c>
      <c r="DH28" s="801">
        <f>DG28/DG29%</f>
        <v>2.4081115335868191</v>
      </c>
      <c r="DI28" s="900">
        <v>1</v>
      </c>
      <c r="DJ28" s="900">
        <v>5</v>
      </c>
      <c r="DK28" s="901">
        <v>5</v>
      </c>
      <c r="DL28" s="902">
        <v>5</v>
      </c>
      <c r="DM28" s="901">
        <v>5</v>
      </c>
      <c r="DN28" s="902">
        <v>3</v>
      </c>
      <c r="DO28" s="901">
        <v>3</v>
      </c>
      <c r="DP28" s="902">
        <v>1</v>
      </c>
      <c r="DQ28" s="901">
        <v>2</v>
      </c>
      <c r="DR28" s="902">
        <v>2</v>
      </c>
      <c r="DS28" s="901">
        <v>1</v>
      </c>
      <c r="DT28" s="902">
        <v>4</v>
      </c>
      <c r="DU28" s="901">
        <v>0</v>
      </c>
      <c r="DV28" s="902">
        <v>0</v>
      </c>
      <c r="DW28" s="903">
        <v>0</v>
      </c>
      <c r="DX28" s="902">
        <v>0</v>
      </c>
      <c r="DY28" s="901">
        <v>2</v>
      </c>
      <c r="DZ28" s="902">
        <v>10</v>
      </c>
      <c r="EA28" s="871"/>
    </row>
    <row r="29" spans="1:131" ht="16.5" thickTop="1" thickBot="1">
      <c r="A29" s="793"/>
      <c r="B29" s="813" t="s">
        <v>61</v>
      </c>
      <c r="C29" s="1536">
        <f>SUM(C23:C28)</f>
        <v>1026</v>
      </c>
      <c r="D29" s="1536">
        <f>SUM(D23:D28)</f>
        <v>100</v>
      </c>
      <c r="E29" s="2308">
        <v>0</v>
      </c>
      <c r="F29" s="2308"/>
      <c r="G29" s="2308">
        <v>61</v>
      </c>
      <c r="H29" s="2308"/>
      <c r="I29" s="2309">
        <v>241</v>
      </c>
      <c r="J29" s="2310"/>
      <c r="K29" s="2309">
        <v>325</v>
      </c>
      <c r="L29" s="2309"/>
      <c r="M29" s="2309">
        <v>243</v>
      </c>
      <c r="N29" s="2309"/>
      <c r="O29" s="2309">
        <v>41</v>
      </c>
      <c r="P29" s="2309"/>
      <c r="Q29" s="2309">
        <v>55</v>
      </c>
      <c r="R29" s="2309"/>
      <c r="S29" s="2309">
        <v>26</v>
      </c>
      <c r="T29" s="2309"/>
      <c r="U29" s="2309">
        <v>5</v>
      </c>
      <c r="V29" s="2309"/>
      <c r="W29" s="2309">
        <v>29</v>
      </c>
      <c r="X29" s="2311"/>
      <c r="Y29" s="818"/>
      <c r="AB29" s="793"/>
      <c r="AC29" s="813" t="s">
        <v>61</v>
      </c>
      <c r="AD29" s="1536">
        <v>910</v>
      </c>
      <c r="AE29" s="1537">
        <v>100</v>
      </c>
      <c r="AF29" s="1536">
        <v>19</v>
      </c>
      <c r="AG29" s="1536">
        <v>100</v>
      </c>
      <c r="AH29" s="1536">
        <v>73</v>
      </c>
      <c r="AI29" s="1536">
        <v>100</v>
      </c>
      <c r="AJ29" s="1536">
        <v>208</v>
      </c>
      <c r="AK29" s="1536">
        <v>100</v>
      </c>
      <c r="AL29" s="1536">
        <v>276</v>
      </c>
      <c r="AM29" s="1536">
        <v>100</v>
      </c>
      <c r="AN29" s="1536">
        <v>186</v>
      </c>
      <c r="AO29" s="1536">
        <v>100</v>
      </c>
      <c r="AP29" s="1536">
        <v>51</v>
      </c>
      <c r="AQ29" s="1536">
        <v>100</v>
      </c>
      <c r="AR29" s="1536">
        <v>38</v>
      </c>
      <c r="AS29" s="1536">
        <v>100</v>
      </c>
      <c r="AT29" s="1536">
        <v>21</v>
      </c>
      <c r="AU29" s="1536">
        <v>100</v>
      </c>
      <c r="AV29" s="1536">
        <v>8</v>
      </c>
      <c r="AW29" s="1536">
        <v>100</v>
      </c>
      <c r="AX29" s="1538">
        <v>30</v>
      </c>
      <c r="AY29" s="1536">
        <v>100</v>
      </c>
      <c r="AZ29" s="818"/>
      <c r="BA29" s="1518"/>
      <c r="BB29" s="1518"/>
      <c r="BC29" s="793"/>
      <c r="BD29" s="813" t="s">
        <v>61</v>
      </c>
      <c r="BE29" s="814">
        <f t="shared" si="16"/>
        <v>816</v>
      </c>
      <c r="BF29" s="815"/>
      <c r="BG29" s="814">
        <f>SUM(BG23:BG28)</f>
        <v>106</v>
      </c>
      <c r="BH29" s="814"/>
      <c r="BI29" s="814">
        <f t="shared" ref="BI29:BW29" si="51">SUM(BI23:BI28)</f>
        <v>185</v>
      </c>
      <c r="BJ29" s="816"/>
      <c r="BK29" s="814">
        <f t="shared" si="51"/>
        <v>253</v>
      </c>
      <c r="BL29" s="816"/>
      <c r="BM29" s="814">
        <f t="shared" si="51"/>
        <v>142</v>
      </c>
      <c r="BN29" s="814"/>
      <c r="BO29" s="814">
        <f t="shared" si="51"/>
        <v>43</v>
      </c>
      <c r="BP29" s="814"/>
      <c r="BQ29" s="814">
        <f t="shared" si="51"/>
        <v>30</v>
      </c>
      <c r="BR29" s="814"/>
      <c r="BS29" s="814">
        <f t="shared" si="51"/>
        <v>29</v>
      </c>
      <c r="BT29" s="814"/>
      <c r="BU29" s="814">
        <f t="shared" si="51"/>
        <v>0</v>
      </c>
      <c r="BV29" s="814"/>
      <c r="BW29" s="817">
        <f t="shared" si="51"/>
        <v>28</v>
      </c>
      <c r="BX29" s="814"/>
      <c r="BY29" s="818"/>
      <c r="BZ29" s="793"/>
      <c r="CA29" s="793"/>
      <c r="CD29" s="788"/>
      <c r="CE29" s="795" t="s">
        <v>61</v>
      </c>
      <c r="CF29" s="869">
        <f t="shared" si="17"/>
        <v>795</v>
      </c>
      <c r="CG29" s="815"/>
      <c r="CH29" s="869">
        <f>SUM(CH23:CH28)</f>
        <v>21</v>
      </c>
      <c r="CI29" s="869">
        <f>SUM(CI23:CI28)</f>
        <v>100</v>
      </c>
      <c r="CJ29" s="869">
        <f>SUM(CJ23:CJ28)</f>
        <v>92</v>
      </c>
      <c r="CK29" s="869">
        <f t="shared" ref="CK29:DA29" si="52">SUM(CK23:CK28)</f>
        <v>100</v>
      </c>
      <c r="CL29" s="869">
        <f t="shared" si="52"/>
        <v>190</v>
      </c>
      <c r="CM29" s="869">
        <f t="shared" si="52"/>
        <v>99</v>
      </c>
      <c r="CN29" s="869">
        <f t="shared" si="52"/>
        <v>276</v>
      </c>
      <c r="CO29" s="869">
        <f t="shared" si="52"/>
        <v>100</v>
      </c>
      <c r="CP29" s="869">
        <f t="shared" si="52"/>
        <v>118</v>
      </c>
      <c r="CQ29" s="869">
        <f t="shared" si="52"/>
        <v>100</v>
      </c>
      <c r="CR29" s="869">
        <f t="shared" si="52"/>
        <v>23</v>
      </c>
      <c r="CS29" s="869">
        <f t="shared" si="52"/>
        <v>99</v>
      </c>
      <c r="CT29" s="869">
        <f t="shared" si="52"/>
        <v>26</v>
      </c>
      <c r="CU29" s="869">
        <f t="shared" si="52"/>
        <v>101</v>
      </c>
      <c r="CV29" s="869">
        <f t="shared" si="52"/>
        <v>23</v>
      </c>
      <c r="CW29" s="869">
        <f t="shared" si="52"/>
        <v>100</v>
      </c>
      <c r="CX29" s="869">
        <f t="shared" si="52"/>
        <v>2</v>
      </c>
      <c r="CY29" s="869">
        <f t="shared" si="52"/>
        <v>100</v>
      </c>
      <c r="CZ29" s="869">
        <f t="shared" si="52"/>
        <v>24</v>
      </c>
      <c r="DA29" s="869">
        <f t="shared" si="52"/>
        <v>99</v>
      </c>
      <c r="DB29" s="853"/>
      <c r="DE29" s="789"/>
      <c r="DF29" s="904" t="s">
        <v>61</v>
      </c>
      <c r="DG29" s="869">
        <f>DI29+DK29+DM29+DO29+DQ29+DS29+DU29+DW29+DY29</f>
        <v>789</v>
      </c>
      <c r="DH29" s="815"/>
      <c r="DI29" s="905">
        <f>SUM(DI23:DI28)</f>
        <v>22</v>
      </c>
      <c r="DJ29" s="905">
        <f>SUM(DJ23:DJ28)</f>
        <v>100</v>
      </c>
      <c r="DK29" s="905">
        <f>SUM(DK23:DK28)</f>
        <v>93</v>
      </c>
      <c r="DL29" s="905">
        <f t="shared" ref="DL29:DZ29" si="53">SUM(DL23:DL28)</f>
        <v>99</v>
      </c>
      <c r="DM29" s="905">
        <f t="shared" si="53"/>
        <v>198</v>
      </c>
      <c r="DN29" s="905">
        <f t="shared" si="53"/>
        <v>102</v>
      </c>
      <c r="DO29" s="905">
        <f t="shared" si="53"/>
        <v>262</v>
      </c>
      <c r="DP29" s="905">
        <f t="shared" si="53"/>
        <v>99</v>
      </c>
      <c r="DQ29" s="905">
        <f t="shared" si="53"/>
        <v>116</v>
      </c>
      <c r="DR29" s="905">
        <f t="shared" si="53"/>
        <v>100</v>
      </c>
      <c r="DS29" s="905">
        <f t="shared" si="53"/>
        <v>25</v>
      </c>
      <c r="DT29" s="905">
        <f t="shared" si="53"/>
        <v>100</v>
      </c>
      <c r="DU29" s="905">
        <f t="shared" si="53"/>
        <v>23</v>
      </c>
      <c r="DV29" s="905">
        <f t="shared" si="53"/>
        <v>99</v>
      </c>
      <c r="DW29" s="905">
        <f t="shared" si="53"/>
        <v>26</v>
      </c>
      <c r="DX29" s="905">
        <f t="shared" si="53"/>
        <v>100</v>
      </c>
      <c r="DY29" s="905">
        <f t="shared" si="53"/>
        <v>24</v>
      </c>
      <c r="DZ29" s="905">
        <f t="shared" si="53"/>
        <v>101</v>
      </c>
      <c r="EA29" s="871"/>
    </row>
    <row r="30" spans="1:131">
      <c r="A30" s="793"/>
      <c r="B30" s="793"/>
      <c r="C30" s="1539"/>
      <c r="D30" s="1539"/>
      <c r="E30" s="1539"/>
      <c r="F30" s="1539"/>
      <c r="G30" s="1539"/>
      <c r="H30" s="1539"/>
      <c r="I30" s="1539"/>
      <c r="J30" s="1539"/>
      <c r="K30" s="1539"/>
      <c r="L30" s="1539"/>
      <c r="M30" s="1539"/>
      <c r="N30" s="1539"/>
      <c r="O30" s="1539"/>
      <c r="P30" s="1539"/>
      <c r="Q30" s="1539"/>
      <c r="R30" s="1539"/>
      <c r="S30" s="1539"/>
      <c r="T30" s="1539"/>
      <c r="U30" s="1539"/>
      <c r="V30" s="1539"/>
      <c r="W30" s="1539"/>
      <c r="X30" s="1539"/>
      <c r="Y30" s="793"/>
      <c r="AB30" s="793"/>
      <c r="AC30" s="793"/>
      <c r="AD30" s="1539"/>
      <c r="AE30" s="1539"/>
      <c r="AF30" s="1539"/>
      <c r="AG30" s="1539"/>
      <c r="AH30" s="1539"/>
      <c r="AI30" s="1539"/>
      <c r="AJ30" s="1539"/>
      <c r="AK30" s="1539"/>
      <c r="AL30" s="1539"/>
      <c r="AM30" s="1539"/>
      <c r="AN30" s="1539"/>
      <c r="AO30" s="1539"/>
      <c r="AP30" s="1539"/>
      <c r="AQ30" s="1539"/>
      <c r="AR30" s="1539"/>
      <c r="AS30" s="1539"/>
      <c r="AT30" s="1539"/>
      <c r="AU30" s="1539"/>
      <c r="AV30" s="1539"/>
      <c r="AW30" s="1539"/>
      <c r="AX30" s="1539"/>
      <c r="AY30" s="1539"/>
      <c r="AZ30" s="793"/>
      <c r="BA30" s="1518"/>
      <c r="BB30" s="1518"/>
      <c r="BC30" s="793"/>
      <c r="BD30" s="793"/>
      <c r="BE30" s="793"/>
      <c r="BF30" s="793"/>
      <c r="BG30" s="793"/>
      <c r="BH30" s="793"/>
      <c r="BI30" s="793"/>
      <c r="BJ30" s="793"/>
      <c r="BK30" s="793"/>
      <c r="BL30" s="793"/>
      <c r="BM30" s="793"/>
      <c r="BN30" s="793"/>
      <c r="BO30" s="793"/>
      <c r="BP30" s="793"/>
      <c r="BQ30" s="793"/>
      <c r="BR30" s="793"/>
      <c r="BS30" s="793"/>
      <c r="BT30" s="793"/>
      <c r="BU30" s="793"/>
      <c r="BV30" s="793"/>
      <c r="BW30" s="793"/>
      <c r="BX30" s="793"/>
      <c r="BY30" s="793"/>
      <c r="BZ30" s="793"/>
      <c r="CA30" s="793"/>
      <c r="CD30" s="788"/>
      <c r="CE30" s="794"/>
      <c r="CF30" s="793"/>
      <c r="CG30" s="793"/>
      <c r="CH30" s="794"/>
      <c r="CI30" s="794"/>
      <c r="CJ30" s="794"/>
      <c r="CK30" s="794"/>
      <c r="CL30" s="794"/>
      <c r="CM30" s="794"/>
      <c r="CN30" s="794"/>
      <c r="CO30" s="794"/>
      <c r="CP30" s="794"/>
      <c r="CQ30" s="794"/>
      <c r="CR30" s="794"/>
      <c r="CS30" s="794"/>
      <c r="CT30" s="794"/>
      <c r="CU30" s="794"/>
      <c r="CV30" s="794"/>
      <c r="CW30" s="794"/>
      <c r="CX30" s="794"/>
      <c r="CY30" s="794"/>
      <c r="CZ30" s="794"/>
      <c r="DA30" s="794"/>
      <c r="DB30" s="853"/>
      <c r="DE30" s="789"/>
      <c r="DF30" s="906"/>
      <c r="DG30" s="793"/>
      <c r="DH30" s="793"/>
      <c r="DI30" s="906"/>
      <c r="DJ30" s="906"/>
      <c r="DK30" s="906"/>
      <c r="DL30" s="906"/>
      <c r="DM30" s="906"/>
      <c r="DN30" s="906"/>
      <c r="DO30" s="906"/>
      <c r="DP30" s="906"/>
      <c r="DQ30" s="906"/>
      <c r="DR30" s="906"/>
      <c r="DS30" s="906"/>
      <c r="DT30" s="906"/>
      <c r="DU30" s="906"/>
      <c r="DV30" s="906"/>
      <c r="DW30" s="906"/>
      <c r="DX30" s="906"/>
      <c r="DY30" s="906"/>
      <c r="DZ30" s="906"/>
      <c r="EA30" s="871"/>
    </row>
    <row r="31" spans="1:131" ht="15.75" thickBot="1">
      <c r="A31" s="793"/>
      <c r="B31" s="793"/>
      <c r="C31" s="1539"/>
      <c r="D31" s="1539"/>
      <c r="E31" s="1539"/>
      <c r="F31" s="1539"/>
      <c r="G31" s="1539"/>
      <c r="H31" s="1539"/>
      <c r="I31" s="1539"/>
      <c r="J31" s="1539"/>
      <c r="K31" s="1539"/>
      <c r="L31" s="1539"/>
      <c r="M31" s="1539"/>
      <c r="N31" s="1539"/>
      <c r="O31" s="1539"/>
      <c r="P31" s="1539"/>
      <c r="Q31" s="1539"/>
      <c r="R31" s="1539"/>
      <c r="S31" s="1539"/>
      <c r="T31" s="1539"/>
      <c r="U31" s="1539"/>
      <c r="V31" s="1539"/>
      <c r="W31" s="1539"/>
      <c r="X31" s="1539"/>
      <c r="Y31" s="793"/>
      <c r="AB31" s="793"/>
      <c r="AC31" s="793"/>
      <c r="AD31" s="1539"/>
      <c r="AE31" s="1539"/>
      <c r="AF31" s="1539"/>
      <c r="AG31" s="1539"/>
      <c r="AH31" s="1539"/>
      <c r="AI31" s="1539"/>
      <c r="AJ31" s="1539"/>
      <c r="AK31" s="1539"/>
      <c r="AL31" s="1539"/>
      <c r="AM31" s="1539"/>
      <c r="AN31" s="1539"/>
      <c r="AO31" s="1539"/>
      <c r="AP31" s="1539"/>
      <c r="AQ31" s="1539"/>
      <c r="AR31" s="1539"/>
      <c r="AS31" s="1539"/>
      <c r="AT31" s="1539"/>
      <c r="AU31" s="1539"/>
      <c r="AV31" s="1539"/>
      <c r="AW31" s="1539"/>
      <c r="AX31" s="1539"/>
      <c r="AY31" s="1539"/>
      <c r="AZ31" s="793"/>
      <c r="BA31" s="1518"/>
      <c r="BB31" s="1518"/>
      <c r="BC31" s="793"/>
      <c r="BD31" s="793"/>
      <c r="BE31" s="793"/>
      <c r="BF31" s="793"/>
      <c r="BG31" s="793"/>
      <c r="BH31" s="793"/>
      <c r="BI31" s="793"/>
      <c r="BJ31" s="793"/>
      <c r="BK31" s="793"/>
      <c r="BL31" s="793"/>
      <c r="BM31" s="793"/>
      <c r="BN31" s="793"/>
      <c r="BO31" s="793"/>
      <c r="BP31" s="793"/>
      <c r="BQ31" s="793"/>
      <c r="BR31" s="793"/>
      <c r="BS31" s="793"/>
      <c r="BT31" s="793"/>
      <c r="BU31" s="793"/>
      <c r="BV31" s="793"/>
      <c r="BW31" s="793"/>
      <c r="BX31" s="793"/>
      <c r="BY31" s="793"/>
      <c r="BZ31" s="793"/>
      <c r="CA31" s="793"/>
      <c r="CD31" s="788"/>
      <c r="CE31" s="794"/>
      <c r="CF31" s="793"/>
      <c r="CG31" s="793"/>
      <c r="CH31" s="794"/>
      <c r="CI31" s="794"/>
      <c r="CJ31" s="794"/>
      <c r="CK31" s="794"/>
      <c r="CL31" s="794"/>
      <c r="CM31" s="794"/>
      <c r="CN31" s="794"/>
      <c r="CO31" s="794"/>
      <c r="CP31" s="794"/>
      <c r="CQ31" s="794"/>
      <c r="CR31" s="794"/>
      <c r="CS31" s="794"/>
      <c r="CT31" s="794"/>
      <c r="CU31" s="794"/>
      <c r="CV31" s="794"/>
      <c r="CW31" s="794"/>
      <c r="CX31" s="794"/>
      <c r="CY31" s="794"/>
      <c r="CZ31" s="794"/>
      <c r="DA31" s="794"/>
      <c r="DB31" s="853"/>
      <c r="DE31" s="789"/>
      <c r="DF31" s="906"/>
      <c r="DG31" s="793"/>
      <c r="DH31" s="793"/>
      <c r="DI31" s="906"/>
      <c r="DJ31" s="906"/>
      <c r="DK31" s="906"/>
      <c r="DL31" s="906"/>
      <c r="DM31" s="906"/>
      <c r="DN31" s="906"/>
      <c r="DO31" s="906"/>
      <c r="DP31" s="906"/>
      <c r="DQ31" s="906"/>
      <c r="DR31" s="906"/>
      <c r="DS31" s="906"/>
      <c r="DT31" s="906"/>
      <c r="DU31" s="906"/>
      <c r="DV31" s="906"/>
      <c r="DW31" s="906"/>
      <c r="DX31" s="906"/>
      <c r="DY31" s="906"/>
      <c r="DZ31" s="906"/>
      <c r="EA31" s="871"/>
    </row>
    <row r="32" spans="1:131" ht="45.75" thickBot="1">
      <c r="A32" s="793"/>
      <c r="B32" s="819" t="s">
        <v>954</v>
      </c>
      <c r="C32" s="2479" t="s">
        <v>58</v>
      </c>
      <c r="D32" s="2482"/>
      <c r="E32" s="2479" t="s">
        <v>1235</v>
      </c>
      <c r="F32" s="2481"/>
      <c r="G32" s="2482" t="s">
        <v>957</v>
      </c>
      <c r="H32" s="2481"/>
      <c r="I32" s="2479" t="s">
        <v>943</v>
      </c>
      <c r="J32" s="2481"/>
      <c r="K32" s="2479" t="s">
        <v>944</v>
      </c>
      <c r="L32" s="2481"/>
      <c r="M32" s="2479" t="s">
        <v>945</v>
      </c>
      <c r="N32" s="2481"/>
      <c r="O32" s="2482" t="s">
        <v>946</v>
      </c>
      <c r="P32" s="2482"/>
      <c r="Q32" s="2479" t="s">
        <v>947</v>
      </c>
      <c r="R32" s="2481"/>
      <c r="S32" s="2482" t="s">
        <v>948</v>
      </c>
      <c r="T32" s="2482"/>
      <c r="U32" s="2479" t="s">
        <v>949</v>
      </c>
      <c r="V32" s="2481"/>
      <c r="W32" s="2482" t="s">
        <v>950</v>
      </c>
      <c r="X32" s="2481"/>
      <c r="Y32" s="818"/>
      <c r="AB32" s="793"/>
      <c r="AC32" s="819" t="s">
        <v>954</v>
      </c>
      <c r="AD32" s="2479" t="s">
        <v>58</v>
      </c>
      <c r="AE32" s="2482"/>
      <c r="AF32" s="2479" t="s">
        <v>1235</v>
      </c>
      <c r="AG32" s="2481"/>
      <c r="AH32" s="2482" t="s">
        <v>957</v>
      </c>
      <c r="AI32" s="2481"/>
      <c r="AJ32" s="2479" t="s">
        <v>943</v>
      </c>
      <c r="AK32" s="2481"/>
      <c r="AL32" s="2479" t="s">
        <v>944</v>
      </c>
      <c r="AM32" s="2481"/>
      <c r="AN32" s="2479" t="s">
        <v>945</v>
      </c>
      <c r="AO32" s="2481"/>
      <c r="AP32" s="2482" t="s">
        <v>946</v>
      </c>
      <c r="AQ32" s="2482"/>
      <c r="AR32" s="2479" t="s">
        <v>947</v>
      </c>
      <c r="AS32" s="2481"/>
      <c r="AT32" s="2482" t="s">
        <v>948</v>
      </c>
      <c r="AU32" s="2482"/>
      <c r="AV32" s="2479" t="s">
        <v>949</v>
      </c>
      <c r="AW32" s="2481"/>
      <c r="AX32" s="2482" t="s">
        <v>950</v>
      </c>
      <c r="AY32" s="2481"/>
      <c r="AZ32" s="818"/>
      <c r="BA32" s="1518"/>
      <c r="BB32" s="1518"/>
      <c r="BC32" s="793"/>
      <c r="BD32" s="819" t="s">
        <v>954</v>
      </c>
      <c r="BE32" s="2484" t="s">
        <v>58</v>
      </c>
      <c r="BF32" s="2485"/>
      <c r="BG32" s="2484" t="s">
        <v>942</v>
      </c>
      <c r="BH32" s="2486"/>
      <c r="BI32" s="2484" t="s">
        <v>943</v>
      </c>
      <c r="BJ32" s="2485"/>
      <c r="BK32" s="2484" t="s">
        <v>944</v>
      </c>
      <c r="BL32" s="2485"/>
      <c r="BM32" s="2484" t="s">
        <v>945</v>
      </c>
      <c r="BN32" s="2485"/>
      <c r="BO32" s="2486" t="s">
        <v>946</v>
      </c>
      <c r="BP32" s="2486"/>
      <c r="BQ32" s="2484" t="s">
        <v>947</v>
      </c>
      <c r="BR32" s="2485"/>
      <c r="BS32" s="2486" t="s">
        <v>948</v>
      </c>
      <c r="BT32" s="2486"/>
      <c r="BU32" s="2484" t="s">
        <v>949</v>
      </c>
      <c r="BV32" s="2485"/>
      <c r="BW32" s="2486" t="s">
        <v>950</v>
      </c>
      <c r="BX32" s="2485"/>
      <c r="BY32" s="818"/>
      <c r="BZ32" s="793"/>
      <c r="CA32" s="793"/>
      <c r="CD32" s="15"/>
      <c r="CE32" s="870" t="s">
        <v>954</v>
      </c>
      <c r="CF32" s="2484" t="s">
        <v>58</v>
      </c>
      <c r="CG32" s="2485"/>
      <c r="CH32" s="2491" t="s">
        <v>956</v>
      </c>
      <c r="CI32" s="2492"/>
      <c r="CJ32" s="2491" t="s">
        <v>957</v>
      </c>
      <c r="CK32" s="2493"/>
      <c r="CL32" s="2491" t="s">
        <v>943</v>
      </c>
      <c r="CM32" s="2492"/>
      <c r="CN32" s="2491" t="s">
        <v>944</v>
      </c>
      <c r="CO32" s="2492"/>
      <c r="CP32" s="2491" t="s">
        <v>945</v>
      </c>
      <c r="CQ32" s="2492"/>
      <c r="CR32" s="2493" t="s">
        <v>946</v>
      </c>
      <c r="CS32" s="2493"/>
      <c r="CT32" s="2491" t="s">
        <v>947</v>
      </c>
      <c r="CU32" s="2492"/>
      <c r="CV32" s="2493" t="s">
        <v>948</v>
      </c>
      <c r="CW32" s="2493"/>
      <c r="CX32" s="2491" t="s">
        <v>949</v>
      </c>
      <c r="CY32" s="2492"/>
      <c r="CZ32" s="2493" t="s">
        <v>950</v>
      </c>
      <c r="DA32" s="2492"/>
      <c r="DB32" s="871"/>
      <c r="DE32" s="788"/>
      <c r="DF32" s="819" t="s">
        <v>954</v>
      </c>
      <c r="DG32" s="2484" t="s">
        <v>58</v>
      </c>
      <c r="DH32" s="2485"/>
      <c r="DI32" s="2484" t="s">
        <v>956</v>
      </c>
      <c r="DJ32" s="2485"/>
      <c r="DK32" s="2484" t="s">
        <v>942</v>
      </c>
      <c r="DL32" s="2486"/>
      <c r="DM32" s="2484" t="s">
        <v>943</v>
      </c>
      <c r="DN32" s="2485"/>
      <c r="DO32" s="2484" t="s">
        <v>944</v>
      </c>
      <c r="DP32" s="2485"/>
      <c r="DQ32" s="2484" t="s">
        <v>945</v>
      </c>
      <c r="DR32" s="2485"/>
      <c r="DS32" s="2486" t="s">
        <v>946</v>
      </c>
      <c r="DT32" s="2486"/>
      <c r="DU32" s="2484" t="s">
        <v>947</v>
      </c>
      <c r="DV32" s="2485"/>
      <c r="DW32" s="2486" t="s">
        <v>948</v>
      </c>
      <c r="DX32" s="2486"/>
      <c r="DY32" s="2486" t="s">
        <v>950</v>
      </c>
      <c r="DZ32" s="2485"/>
      <c r="EA32" s="853"/>
    </row>
    <row r="33" spans="1:133" ht="15.75" thickBot="1">
      <c r="A33" s="793"/>
      <c r="B33" s="820"/>
      <c r="C33" s="1540" t="s">
        <v>899</v>
      </c>
      <c r="D33" s="1541" t="s">
        <v>170</v>
      </c>
      <c r="E33" s="1542" t="s">
        <v>899</v>
      </c>
      <c r="F33" s="1543" t="s">
        <v>170</v>
      </c>
      <c r="G33" s="1540" t="s">
        <v>899</v>
      </c>
      <c r="H33" s="2302" t="s">
        <v>170</v>
      </c>
      <c r="I33" s="1540" t="s">
        <v>899</v>
      </c>
      <c r="J33" s="1541" t="s">
        <v>170</v>
      </c>
      <c r="K33" s="1540" t="s">
        <v>899</v>
      </c>
      <c r="L33" s="1541" t="s">
        <v>170</v>
      </c>
      <c r="M33" s="1540" t="s">
        <v>899</v>
      </c>
      <c r="N33" s="1541" t="s">
        <v>170</v>
      </c>
      <c r="O33" s="2303" t="s">
        <v>899</v>
      </c>
      <c r="P33" s="1546" t="s">
        <v>170</v>
      </c>
      <c r="Q33" s="1540" t="s">
        <v>899</v>
      </c>
      <c r="R33" s="1541" t="s">
        <v>170</v>
      </c>
      <c r="S33" s="2303" t="s">
        <v>899</v>
      </c>
      <c r="T33" s="1546" t="s">
        <v>170</v>
      </c>
      <c r="U33" s="1540" t="s">
        <v>899</v>
      </c>
      <c r="V33" s="1541" t="s">
        <v>170</v>
      </c>
      <c r="W33" s="2303" t="s">
        <v>899</v>
      </c>
      <c r="X33" s="1541" t="s">
        <v>170</v>
      </c>
      <c r="Y33" s="818"/>
      <c r="AB33" s="793"/>
      <c r="AC33" s="820"/>
      <c r="AD33" s="1540" t="s">
        <v>899</v>
      </c>
      <c r="AE33" s="1541" t="s">
        <v>170</v>
      </c>
      <c r="AF33" s="1542" t="s">
        <v>899</v>
      </c>
      <c r="AG33" s="1543" t="s">
        <v>170</v>
      </c>
      <c r="AH33" s="1540" t="s">
        <v>899</v>
      </c>
      <c r="AI33" s="1544" t="s">
        <v>170</v>
      </c>
      <c r="AJ33" s="1540" t="s">
        <v>899</v>
      </c>
      <c r="AK33" s="1541" t="s">
        <v>170</v>
      </c>
      <c r="AL33" s="1540" t="s">
        <v>899</v>
      </c>
      <c r="AM33" s="1541" t="s">
        <v>170</v>
      </c>
      <c r="AN33" s="1540" t="s">
        <v>899</v>
      </c>
      <c r="AO33" s="1541" t="s">
        <v>170</v>
      </c>
      <c r="AP33" s="1545" t="s">
        <v>899</v>
      </c>
      <c r="AQ33" s="1546" t="s">
        <v>170</v>
      </c>
      <c r="AR33" s="1540" t="s">
        <v>899</v>
      </c>
      <c r="AS33" s="1541" t="s">
        <v>170</v>
      </c>
      <c r="AT33" s="1545" t="s">
        <v>899</v>
      </c>
      <c r="AU33" s="1546" t="s">
        <v>170</v>
      </c>
      <c r="AV33" s="1540" t="s">
        <v>899</v>
      </c>
      <c r="AW33" s="1541" t="s">
        <v>170</v>
      </c>
      <c r="AX33" s="1545" t="s">
        <v>899</v>
      </c>
      <c r="AY33" s="1541" t="s">
        <v>170</v>
      </c>
      <c r="AZ33" s="818"/>
      <c r="BA33" s="1518"/>
      <c r="BB33" s="1518"/>
      <c r="BC33" s="793"/>
      <c r="BD33" s="820"/>
      <c r="BE33" s="797" t="s">
        <v>899</v>
      </c>
      <c r="BF33" s="798" t="s">
        <v>170</v>
      </c>
      <c r="BG33" s="797" t="s">
        <v>899</v>
      </c>
      <c r="BH33" s="821" t="s">
        <v>170</v>
      </c>
      <c r="BI33" s="797" t="s">
        <v>899</v>
      </c>
      <c r="BJ33" s="798" t="s">
        <v>170</v>
      </c>
      <c r="BK33" s="797" t="s">
        <v>899</v>
      </c>
      <c r="BL33" s="798" t="s">
        <v>170</v>
      </c>
      <c r="BM33" s="797" t="s">
        <v>899</v>
      </c>
      <c r="BN33" s="798" t="s">
        <v>170</v>
      </c>
      <c r="BO33" s="822" t="s">
        <v>899</v>
      </c>
      <c r="BP33" s="821" t="s">
        <v>170</v>
      </c>
      <c r="BQ33" s="797" t="s">
        <v>899</v>
      </c>
      <c r="BR33" s="798" t="s">
        <v>170</v>
      </c>
      <c r="BS33" s="822" t="s">
        <v>899</v>
      </c>
      <c r="BT33" s="821" t="s">
        <v>170</v>
      </c>
      <c r="BU33" s="797" t="s">
        <v>899</v>
      </c>
      <c r="BV33" s="798" t="s">
        <v>170</v>
      </c>
      <c r="BW33" s="822" t="s">
        <v>899</v>
      </c>
      <c r="BX33" s="798" t="s">
        <v>170</v>
      </c>
      <c r="BY33" s="818"/>
      <c r="BZ33" s="793"/>
      <c r="CA33" s="793"/>
      <c r="CD33" s="788"/>
      <c r="CE33" s="820"/>
      <c r="CF33" s="797" t="s">
        <v>899</v>
      </c>
      <c r="CG33" s="798" t="s">
        <v>170</v>
      </c>
      <c r="CH33" s="797" t="s">
        <v>899</v>
      </c>
      <c r="CI33" s="798" t="s">
        <v>170</v>
      </c>
      <c r="CJ33" s="797" t="s">
        <v>899</v>
      </c>
      <c r="CK33" s="821" t="s">
        <v>170</v>
      </c>
      <c r="CL33" s="797" t="s">
        <v>899</v>
      </c>
      <c r="CM33" s="798" t="s">
        <v>170</v>
      </c>
      <c r="CN33" s="797" t="s">
        <v>899</v>
      </c>
      <c r="CO33" s="798" t="s">
        <v>170</v>
      </c>
      <c r="CP33" s="797" t="s">
        <v>899</v>
      </c>
      <c r="CQ33" s="798" t="s">
        <v>170</v>
      </c>
      <c r="CR33" s="822" t="s">
        <v>899</v>
      </c>
      <c r="CS33" s="821" t="s">
        <v>170</v>
      </c>
      <c r="CT33" s="797" t="s">
        <v>899</v>
      </c>
      <c r="CU33" s="798" t="s">
        <v>170</v>
      </c>
      <c r="CV33" s="822" t="s">
        <v>899</v>
      </c>
      <c r="CW33" s="821" t="s">
        <v>170</v>
      </c>
      <c r="CX33" s="797" t="s">
        <v>899</v>
      </c>
      <c r="CY33" s="798" t="s">
        <v>170</v>
      </c>
      <c r="CZ33" s="822" t="s">
        <v>899</v>
      </c>
      <c r="DA33" s="798" t="s">
        <v>170</v>
      </c>
      <c r="DB33" s="853"/>
      <c r="DE33" s="789"/>
      <c r="DF33" s="907"/>
      <c r="DG33" s="797" t="s">
        <v>899</v>
      </c>
      <c r="DH33" s="798" t="s">
        <v>170</v>
      </c>
      <c r="DI33" s="887" t="s">
        <v>899</v>
      </c>
      <c r="DJ33" s="888" t="s">
        <v>170</v>
      </c>
      <c r="DK33" s="887" t="s">
        <v>899</v>
      </c>
      <c r="DL33" s="908" t="s">
        <v>170</v>
      </c>
      <c r="DM33" s="887" t="s">
        <v>899</v>
      </c>
      <c r="DN33" s="888" t="s">
        <v>170</v>
      </c>
      <c r="DO33" s="887" t="s">
        <v>899</v>
      </c>
      <c r="DP33" s="888" t="s">
        <v>170</v>
      </c>
      <c r="DQ33" s="887" t="s">
        <v>899</v>
      </c>
      <c r="DR33" s="888" t="s">
        <v>170</v>
      </c>
      <c r="DS33" s="909" t="s">
        <v>899</v>
      </c>
      <c r="DT33" s="908" t="s">
        <v>170</v>
      </c>
      <c r="DU33" s="887" t="s">
        <v>899</v>
      </c>
      <c r="DV33" s="888" t="s">
        <v>170</v>
      </c>
      <c r="DW33" s="909" t="s">
        <v>899</v>
      </c>
      <c r="DX33" s="908" t="s">
        <v>170</v>
      </c>
      <c r="DY33" s="909" t="s">
        <v>899</v>
      </c>
      <c r="DZ33" s="888" t="s">
        <v>170</v>
      </c>
      <c r="EA33" s="871"/>
    </row>
    <row r="34" spans="1:133" ht="15.75" thickBot="1">
      <c r="A34" s="794">
        <v>25</v>
      </c>
      <c r="B34" s="799" t="s">
        <v>35</v>
      </c>
      <c r="C34" s="1522">
        <f t="shared" ref="C34:C36" si="54">E34+G34+I34+K34+M34+O34+Q34+S34+U34+W34</f>
        <v>47</v>
      </c>
      <c r="D34" s="1589">
        <f>C34/C$37%</f>
        <v>4.5808966861598446</v>
      </c>
      <c r="E34" s="2304">
        <v>0</v>
      </c>
      <c r="F34" s="1589">
        <v>0</v>
      </c>
      <c r="G34" s="2304">
        <v>4</v>
      </c>
      <c r="H34" s="1589">
        <f t="shared" ref="H34:H36" si="55">G34/G$37%</f>
        <v>6.557377049180328</v>
      </c>
      <c r="I34" s="2305">
        <v>16</v>
      </c>
      <c r="J34" s="1589">
        <f t="shared" ref="J34:J36" si="56">I34/I$37%</f>
        <v>6.6390041493775929</v>
      </c>
      <c r="K34" s="2305">
        <v>12</v>
      </c>
      <c r="L34" s="1589">
        <f t="shared" ref="L34:L36" si="57">K34/K$37%</f>
        <v>3.6923076923076925</v>
      </c>
      <c r="M34" s="2305">
        <v>10</v>
      </c>
      <c r="N34" s="1589">
        <f t="shared" ref="N34:N36" si="58">M34/M$37%</f>
        <v>4.1152263374485596</v>
      </c>
      <c r="O34" s="2305">
        <v>1</v>
      </c>
      <c r="P34" s="1589">
        <f t="shared" ref="P34:P36" si="59">O34/O$37%</f>
        <v>2.4390243902439024</v>
      </c>
      <c r="Q34" s="2305">
        <v>2</v>
      </c>
      <c r="R34" s="1589">
        <f t="shared" ref="R34:R36" si="60">Q34/Q$37%</f>
        <v>3.6363636363636362</v>
      </c>
      <c r="S34" s="2305">
        <v>2</v>
      </c>
      <c r="T34" s="1589">
        <f t="shared" ref="T34:T36" si="61">S34/S$37%</f>
        <v>7.6923076923076916</v>
      </c>
      <c r="U34" s="2305">
        <v>0</v>
      </c>
      <c r="V34" s="1589">
        <f t="shared" ref="V34:V36" si="62">U34/U$37%</f>
        <v>0</v>
      </c>
      <c r="W34" s="2305">
        <v>0</v>
      </c>
      <c r="X34" s="1589">
        <f t="shared" ref="X34:X36" si="63">W34/W$37%</f>
        <v>0</v>
      </c>
      <c r="Y34" s="818"/>
      <c r="AB34" s="794">
        <v>25</v>
      </c>
      <c r="AC34" s="799" t="s">
        <v>35</v>
      </c>
      <c r="AD34" s="1520">
        <v>42</v>
      </c>
      <c r="AE34" s="1521">
        <v>5</v>
      </c>
      <c r="AF34" s="1522">
        <v>1</v>
      </c>
      <c r="AG34" s="1523">
        <v>5</v>
      </c>
      <c r="AH34" s="1522">
        <v>5</v>
      </c>
      <c r="AI34" s="1525">
        <v>7</v>
      </c>
      <c r="AJ34" s="1522">
        <v>14</v>
      </c>
      <c r="AK34" s="1523">
        <v>7</v>
      </c>
      <c r="AL34" s="1522">
        <v>10</v>
      </c>
      <c r="AM34" s="1523">
        <v>4</v>
      </c>
      <c r="AN34" s="1522">
        <v>8</v>
      </c>
      <c r="AO34" s="1523">
        <v>4</v>
      </c>
      <c r="AP34" s="1526">
        <v>2</v>
      </c>
      <c r="AQ34" s="1547">
        <v>4</v>
      </c>
      <c r="AR34" s="1522">
        <v>1</v>
      </c>
      <c r="AS34" s="1523">
        <v>3</v>
      </c>
      <c r="AT34" s="1526">
        <v>1</v>
      </c>
      <c r="AU34" s="1547">
        <v>5</v>
      </c>
      <c r="AV34" s="1522">
        <v>0</v>
      </c>
      <c r="AW34" s="1523">
        <v>0</v>
      </c>
      <c r="AX34" s="1526">
        <v>0</v>
      </c>
      <c r="AY34" s="1523">
        <v>0</v>
      </c>
      <c r="AZ34" s="818"/>
      <c r="BA34" s="1518"/>
      <c r="BB34" s="1518"/>
      <c r="BC34" s="794">
        <v>25</v>
      </c>
      <c r="BD34" s="799" t="s">
        <v>35</v>
      </c>
      <c r="BE34" s="800">
        <f t="shared" ref="BE34:BE37" si="64">BG34+BI34+BK34+BM34+BO34+BQ34+BS34+BU34+BW34</f>
        <v>41</v>
      </c>
      <c r="BF34" s="801">
        <f>BE34/BE37%</f>
        <v>5.0245098039215685</v>
      </c>
      <c r="BG34" s="802">
        <v>10</v>
      </c>
      <c r="BH34" s="823">
        <v>9</v>
      </c>
      <c r="BI34" s="802">
        <v>8</v>
      </c>
      <c r="BJ34" s="803">
        <v>5</v>
      </c>
      <c r="BK34" s="802">
        <v>14</v>
      </c>
      <c r="BL34" s="803">
        <v>6</v>
      </c>
      <c r="BM34" s="802">
        <v>4</v>
      </c>
      <c r="BN34" s="803">
        <v>3</v>
      </c>
      <c r="BO34" s="804">
        <v>2</v>
      </c>
      <c r="BP34" s="823">
        <v>5</v>
      </c>
      <c r="BQ34" s="802">
        <v>2</v>
      </c>
      <c r="BR34" s="803">
        <v>7</v>
      </c>
      <c r="BS34" s="804">
        <v>1</v>
      </c>
      <c r="BT34" s="823">
        <v>3</v>
      </c>
      <c r="BU34" s="802">
        <v>0</v>
      </c>
      <c r="BV34" s="803">
        <v>0</v>
      </c>
      <c r="BW34" s="804">
        <v>0</v>
      </c>
      <c r="BX34" s="803">
        <v>0</v>
      </c>
      <c r="BY34" s="818"/>
      <c r="BZ34" s="794"/>
      <c r="CA34" s="794"/>
      <c r="CD34" s="788"/>
      <c r="CE34" s="854" t="s">
        <v>35</v>
      </c>
      <c r="CF34" s="800">
        <f t="shared" ref="CF34:CF37" si="65">CH34+CJ34+CL34+CN34+CP34+CR34+CT34+CV34+CX34+CZ34</f>
        <v>41</v>
      </c>
      <c r="CG34" s="801">
        <f>CF34/CF37%</f>
        <v>5.1572327044025155</v>
      </c>
      <c r="CH34" s="855">
        <v>1</v>
      </c>
      <c r="CI34" s="855">
        <v>5</v>
      </c>
      <c r="CJ34" s="856">
        <v>8</v>
      </c>
      <c r="CK34" s="872">
        <v>9</v>
      </c>
      <c r="CL34" s="856">
        <v>10</v>
      </c>
      <c r="CM34" s="857">
        <v>5</v>
      </c>
      <c r="CN34" s="856">
        <v>16</v>
      </c>
      <c r="CO34" s="857">
        <v>6</v>
      </c>
      <c r="CP34" s="856">
        <v>4</v>
      </c>
      <c r="CQ34" s="857">
        <v>3</v>
      </c>
      <c r="CR34" s="858">
        <v>1</v>
      </c>
      <c r="CS34" s="872">
        <v>4</v>
      </c>
      <c r="CT34" s="856">
        <v>1</v>
      </c>
      <c r="CU34" s="857">
        <v>4</v>
      </c>
      <c r="CV34" s="858">
        <v>0</v>
      </c>
      <c r="CW34" s="872">
        <v>0</v>
      </c>
      <c r="CX34" s="856">
        <v>0</v>
      </c>
      <c r="CY34" s="857">
        <v>0</v>
      </c>
      <c r="CZ34" s="858">
        <v>0</v>
      </c>
      <c r="DA34" s="857">
        <v>0</v>
      </c>
      <c r="DB34" s="853"/>
      <c r="DE34" s="789"/>
      <c r="DF34" s="889" t="s">
        <v>35</v>
      </c>
      <c r="DG34" s="800">
        <f t="shared" ref="DG34:DG36" si="66">DI34+DK34+DM34+DO34+DQ34+DS34+DU34+DW34+DY34+EA34</f>
        <v>39</v>
      </c>
      <c r="DH34" s="801">
        <f>DG34/DG37%</f>
        <v>4.9429657794676807</v>
      </c>
      <c r="DI34" s="890">
        <v>2</v>
      </c>
      <c r="DJ34" s="890">
        <v>9</v>
      </c>
      <c r="DK34" s="891">
        <v>10</v>
      </c>
      <c r="DL34" s="910">
        <v>11</v>
      </c>
      <c r="DM34" s="891">
        <v>8</v>
      </c>
      <c r="DN34" s="892">
        <v>4</v>
      </c>
      <c r="DO34" s="891">
        <v>13</v>
      </c>
      <c r="DP34" s="892">
        <v>5</v>
      </c>
      <c r="DQ34" s="891">
        <v>4</v>
      </c>
      <c r="DR34" s="892">
        <v>3</v>
      </c>
      <c r="DS34" s="893">
        <v>1</v>
      </c>
      <c r="DT34" s="910">
        <v>4</v>
      </c>
      <c r="DU34" s="891">
        <v>1</v>
      </c>
      <c r="DV34" s="892">
        <v>4</v>
      </c>
      <c r="DW34" s="893">
        <v>0</v>
      </c>
      <c r="DX34" s="910">
        <v>0</v>
      </c>
      <c r="DY34" s="893">
        <v>0</v>
      </c>
      <c r="DZ34" s="892">
        <v>0</v>
      </c>
      <c r="EA34" s="871"/>
    </row>
    <row r="35" spans="1:133" ht="15.75" thickBot="1">
      <c r="A35" s="794"/>
      <c r="B35" s="805" t="s">
        <v>955</v>
      </c>
      <c r="C35" s="1522">
        <f t="shared" si="54"/>
        <v>866</v>
      </c>
      <c r="D35" s="1589">
        <f t="shared" ref="D35:D36" si="67">C35/C$37%</f>
        <v>84.405458089668613</v>
      </c>
      <c r="E35" s="2304">
        <v>0</v>
      </c>
      <c r="F35" s="1589">
        <v>0</v>
      </c>
      <c r="G35" s="2304">
        <v>49</v>
      </c>
      <c r="H35" s="1589">
        <f t="shared" si="55"/>
        <v>80.327868852459019</v>
      </c>
      <c r="I35" s="2305">
        <v>206</v>
      </c>
      <c r="J35" s="1589">
        <f t="shared" si="56"/>
        <v>85.477178423236509</v>
      </c>
      <c r="K35" s="2305">
        <v>272</v>
      </c>
      <c r="L35" s="1589">
        <f t="shared" si="57"/>
        <v>83.692307692307693</v>
      </c>
      <c r="M35" s="2305">
        <v>208</v>
      </c>
      <c r="N35" s="1589">
        <f t="shared" si="58"/>
        <v>85.596707818930042</v>
      </c>
      <c r="O35" s="2305">
        <v>38</v>
      </c>
      <c r="P35" s="1589">
        <f t="shared" si="59"/>
        <v>92.682926829268297</v>
      </c>
      <c r="Q35" s="2305">
        <v>48</v>
      </c>
      <c r="R35" s="1589">
        <f t="shared" si="60"/>
        <v>87.272727272727266</v>
      </c>
      <c r="S35" s="2305">
        <v>23</v>
      </c>
      <c r="T35" s="1589">
        <f t="shared" si="61"/>
        <v>88.461538461538453</v>
      </c>
      <c r="U35" s="2305">
        <v>5</v>
      </c>
      <c r="V35" s="1589">
        <f t="shared" si="62"/>
        <v>100</v>
      </c>
      <c r="W35" s="2305">
        <v>17</v>
      </c>
      <c r="X35" s="1589">
        <f t="shared" si="63"/>
        <v>58.62068965517242</v>
      </c>
      <c r="Y35" s="818"/>
      <c r="AB35" s="794"/>
      <c r="AC35" s="805" t="s">
        <v>955</v>
      </c>
      <c r="AD35" s="1520">
        <v>768</v>
      </c>
      <c r="AE35" s="1521">
        <v>84</v>
      </c>
      <c r="AF35" s="1527">
        <v>17</v>
      </c>
      <c r="AG35" s="1528">
        <v>89</v>
      </c>
      <c r="AH35" s="1527">
        <v>59</v>
      </c>
      <c r="AI35" s="1529">
        <v>81</v>
      </c>
      <c r="AJ35" s="1527">
        <v>168</v>
      </c>
      <c r="AK35" s="1528">
        <v>81</v>
      </c>
      <c r="AL35" s="1527">
        <v>232</v>
      </c>
      <c r="AM35" s="1528">
        <v>84</v>
      </c>
      <c r="AN35" s="1527">
        <v>163</v>
      </c>
      <c r="AO35" s="1528">
        <v>88</v>
      </c>
      <c r="AP35" s="1530">
        <v>46</v>
      </c>
      <c r="AQ35" s="1548">
        <v>90</v>
      </c>
      <c r="AR35" s="1527">
        <v>34</v>
      </c>
      <c r="AS35" s="1528">
        <v>89</v>
      </c>
      <c r="AT35" s="1530">
        <v>19</v>
      </c>
      <c r="AU35" s="1548">
        <v>90</v>
      </c>
      <c r="AV35" s="1527">
        <v>8</v>
      </c>
      <c r="AW35" s="1528">
        <v>100</v>
      </c>
      <c r="AX35" s="1530">
        <v>22</v>
      </c>
      <c r="AY35" s="1528">
        <v>73</v>
      </c>
      <c r="AZ35" s="818"/>
      <c r="BA35" s="1518"/>
      <c r="BB35" s="1518"/>
      <c r="BC35" s="794"/>
      <c r="BD35" s="805" t="s">
        <v>955</v>
      </c>
      <c r="BE35" s="800">
        <f t="shared" si="64"/>
        <v>707</v>
      </c>
      <c r="BF35" s="801">
        <f>BE35/BE37%</f>
        <v>86.642156862745097</v>
      </c>
      <c r="BG35" s="806">
        <v>84</v>
      </c>
      <c r="BH35" s="824">
        <v>79</v>
      </c>
      <c r="BI35" s="806">
        <v>160</v>
      </c>
      <c r="BJ35" s="807">
        <v>86</v>
      </c>
      <c r="BK35" s="806">
        <v>221</v>
      </c>
      <c r="BL35" s="807">
        <v>87</v>
      </c>
      <c r="BM35" s="806">
        <v>131</v>
      </c>
      <c r="BN35" s="807">
        <v>92</v>
      </c>
      <c r="BO35" s="808">
        <v>38</v>
      </c>
      <c r="BP35" s="824">
        <v>88</v>
      </c>
      <c r="BQ35" s="806">
        <v>27</v>
      </c>
      <c r="BR35" s="807">
        <v>90</v>
      </c>
      <c r="BS35" s="808">
        <v>27</v>
      </c>
      <c r="BT35" s="824">
        <v>93</v>
      </c>
      <c r="BU35" s="806">
        <v>0</v>
      </c>
      <c r="BV35" s="807">
        <v>0</v>
      </c>
      <c r="BW35" s="808">
        <v>19</v>
      </c>
      <c r="BX35" s="807">
        <v>68</v>
      </c>
      <c r="BY35" s="818"/>
      <c r="BZ35" s="794"/>
      <c r="CA35" s="794"/>
      <c r="CD35" s="788"/>
      <c r="CE35" s="859" t="s">
        <v>955</v>
      </c>
      <c r="CF35" s="800">
        <f t="shared" si="65"/>
        <v>694</v>
      </c>
      <c r="CG35" s="801">
        <f>CF35/CF37%</f>
        <v>87.295597484276726</v>
      </c>
      <c r="CH35" s="860">
        <v>16</v>
      </c>
      <c r="CI35" s="860">
        <v>76</v>
      </c>
      <c r="CJ35" s="861">
        <v>70</v>
      </c>
      <c r="CK35" s="873">
        <v>76</v>
      </c>
      <c r="CL35" s="861">
        <v>167</v>
      </c>
      <c r="CM35" s="862">
        <v>88</v>
      </c>
      <c r="CN35" s="861">
        <v>242</v>
      </c>
      <c r="CO35" s="862">
        <v>88</v>
      </c>
      <c r="CP35" s="861">
        <v>109</v>
      </c>
      <c r="CQ35" s="862">
        <v>92</v>
      </c>
      <c r="CR35" s="863">
        <v>20</v>
      </c>
      <c r="CS35" s="873">
        <v>87</v>
      </c>
      <c r="CT35" s="861">
        <v>25</v>
      </c>
      <c r="CU35" s="862">
        <v>96</v>
      </c>
      <c r="CV35" s="863">
        <v>22</v>
      </c>
      <c r="CW35" s="873">
        <v>96</v>
      </c>
      <c r="CX35" s="861">
        <v>2</v>
      </c>
      <c r="CY35" s="862">
        <v>100</v>
      </c>
      <c r="CZ35" s="863">
        <v>21</v>
      </c>
      <c r="DA35" s="862">
        <v>88</v>
      </c>
      <c r="DB35" s="853"/>
      <c r="DE35" s="789"/>
      <c r="DF35" s="894" t="s">
        <v>955</v>
      </c>
      <c r="DG35" s="800">
        <f t="shared" si="66"/>
        <v>705</v>
      </c>
      <c r="DH35" s="801">
        <f>DG35/DG37%</f>
        <v>89.353612167300383</v>
      </c>
      <c r="DI35" s="895">
        <v>19</v>
      </c>
      <c r="DJ35" s="895">
        <v>86</v>
      </c>
      <c r="DK35" s="896">
        <v>74</v>
      </c>
      <c r="DL35" s="911">
        <v>80</v>
      </c>
      <c r="DM35" s="896">
        <v>180</v>
      </c>
      <c r="DN35" s="897">
        <v>91</v>
      </c>
      <c r="DO35" s="896">
        <v>237</v>
      </c>
      <c r="DP35" s="897">
        <v>90</v>
      </c>
      <c r="DQ35" s="896">
        <v>104</v>
      </c>
      <c r="DR35" s="897">
        <v>90</v>
      </c>
      <c r="DS35" s="898">
        <v>23</v>
      </c>
      <c r="DT35" s="911">
        <v>92</v>
      </c>
      <c r="DU35" s="896">
        <v>21</v>
      </c>
      <c r="DV35" s="897">
        <v>91</v>
      </c>
      <c r="DW35" s="898">
        <v>25</v>
      </c>
      <c r="DX35" s="911">
        <v>96</v>
      </c>
      <c r="DY35" s="898">
        <v>22</v>
      </c>
      <c r="DZ35" s="897">
        <v>90</v>
      </c>
      <c r="EA35" s="871"/>
    </row>
    <row r="36" spans="1:133" ht="15.75" thickBot="1">
      <c r="A36" s="793"/>
      <c r="B36" s="809" t="s">
        <v>953</v>
      </c>
      <c r="C36" s="1522">
        <f t="shared" si="54"/>
        <v>113</v>
      </c>
      <c r="D36" s="1589">
        <f t="shared" si="67"/>
        <v>11.01364522417154</v>
      </c>
      <c r="E36" s="2306">
        <v>0</v>
      </c>
      <c r="F36" s="1589">
        <v>0</v>
      </c>
      <c r="G36" s="2306">
        <v>8</v>
      </c>
      <c r="H36" s="1589">
        <f t="shared" si="55"/>
        <v>13.114754098360656</v>
      </c>
      <c r="I36" s="2307">
        <v>19</v>
      </c>
      <c r="J36" s="1589">
        <f t="shared" si="56"/>
        <v>7.8838174273858916</v>
      </c>
      <c r="K36" s="2307">
        <v>41</v>
      </c>
      <c r="L36" s="1589">
        <f t="shared" si="57"/>
        <v>12.615384615384615</v>
      </c>
      <c r="M36" s="2307">
        <v>25</v>
      </c>
      <c r="N36" s="1589">
        <f t="shared" si="58"/>
        <v>10.288065843621398</v>
      </c>
      <c r="O36" s="2307">
        <v>2</v>
      </c>
      <c r="P36" s="1589">
        <f t="shared" si="59"/>
        <v>4.8780487804878048</v>
      </c>
      <c r="Q36" s="2307">
        <v>5</v>
      </c>
      <c r="R36" s="1589">
        <f t="shared" si="60"/>
        <v>9.0909090909090899</v>
      </c>
      <c r="S36" s="2307">
        <v>1</v>
      </c>
      <c r="T36" s="1589">
        <f t="shared" si="61"/>
        <v>3.8461538461538458</v>
      </c>
      <c r="U36" s="2307">
        <v>0</v>
      </c>
      <c r="V36" s="1589">
        <f t="shared" si="62"/>
        <v>0</v>
      </c>
      <c r="W36" s="2307">
        <v>12</v>
      </c>
      <c r="X36" s="1589">
        <f t="shared" si="63"/>
        <v>41.379310344827587</v>
      </c>
      <c r="Y36" s="818"/>
      <c r="AB36" s="793"/>
      <c r="AC36" s="809" t="s">
        <v>953</v>
      </c>
      <c r="AD36" s="1520">
        <v>100</v>
      </c>
      <c r="AE36" s="1521">
        <v>11</v>
      </c>
      <c r="AF36" s="1531">
        <v>1</v>
      </c>
      <c r="AG36" s="1532">
        <v>5</v>
      </c>
      <c r="AH36" s="1531">
        <v>9</v>
      </c>
      <c r="AI36" s="1533">
        <v>12</v>
      </c>
      <c r="AJ36" s="1531">
        <v>26</v>
      </c>
      <c r="AK36" s="1532">
        <v>13</v>
      </c>
      <c r="AL36" s="1531">
        <v>34</v>
      </c>
      <c r="AM36" s="1532">
        <v>12</v>
      </c>
      <c r="AN36" s="1531">
        <v>15</v>
      </c>
      <c r="AO36" s="1532">
        <v>8</v>
      </c>
      <c r="AP36" s="1534">
        <v>3</v>
      </c>
      <c r="AQ36" s="1549">
        <v>6</v>
      </c>
      <c r="AR36" s="1531">
        <v>3</v>
      </c>
      <c r="AS36" s="1532">
        <v>8</v>
      </c>
      <c r="AT36" s="1534">
        <v>1</v>
      </c>
      <c r="AU36" s="1549">
        <v>5</v>
      </c>
      <c r="AV36" s="1531">
        <v>0</v>
      </c>
      <c r="AW36" s="1532">
        <v>0</v>
      </c>
      <c r="AX36" s="1534">
        <v>8</v>
      </c>
      <c r="AY36" s="1532">
        <v>27</v>
      </c>
      <c r="AZ36" s="818"/>
      <c r="BA36" s="1518"/>
      <c r="BB36" s="1518"/>
      <c r="BC36" s="793"/>
      <c r="BD36" s="809" t="s">
        <v>953</v>
      </c>
      <c r="BE36" s="800">
        <f t="shared" si="64"/>
        <v>68</v>
      </c>
      <c r="BF36" s="801">
        <f>BE36/BE37%</f>
        <v>8.3333333333333339</v>
      </c>
      <c r="BG36" s="810">
        <v>12</v>
      </c>
      <c r="BH36" s="825">
        <v>11</v>
      </c>
      <c r="BI36" s="810">
        <v>17</v>
      </c>
      <c r="BJ36" s="811">
        <v>9</v>
      </c>
      <c r="BK36" s="810">
        <v>18</v>
      </c>
      <c r="BL36" s="811">
        <v>7</v>
      </c>
      <c r="BM36" s="810">
        <v>7</v>
      </c>
      <c r="BN36" s="811">
        <v>5</v>
      </c>
      <c r="BO36" s="812">
        <v>3</v>
      </c>
      <c r="BP36" s="825">
        <v>7</v>
      </c>
      <c r="BQ36" s="810">
        <v>1</v>
      </c>
      <c r="BR36" s="811">
        <v>3</v>
      </c>
      <c r="BS36" s="812">
        <v>1</v>
      </c>
      <c r="BT36" s="825">
        <v>3</v>
      </c>
      <c r="BU36" s="810">
        <v>0</v>
      </c>
      <c r="BV36" s="811">
        <v>0</v>
      </c>
      <c r="BW36" s="812">
        <v>9</v>
      </c>
      <c r="BX36" s="811">
        <v>32</v>
      </c>
      <c r="BY36" s="818"/>
      <c r="BZ36" s="793"/>
      <c r="CA36" s="793"/>
      <c r="CD36" s="788"/>
      <c r="CE36" s="864" t="s">
        <v>953</v>
      </c>
      <c r="CF36" s="800">
        <f t="shared" si="65"/>
        <v>60</v>
      </c>
      <c r="CG36" s="801">
        <f>CF36/CF37%</f>
        <v>7.5471698113207548</v>
      </c>
      <c r="CH36" s="860">
        <v>4</v>
      </c>
      <c r="CI36" s="860">
        <v>19</v>
      </c>
      <c r="CJ36" s="866">
        <v>14</v>
      </c>
      <c r="CK36" s="874">
        <v>15</v>
      </c>
      <c r="CL36" s="866">
        <v>13</v>
      </c>
      <c r="CM36" s="867">
        <v>7</v>
      </c>
      <c r="CN36" s="866">
        <v>18</v>
      </c>
      <c r="CO36" s="867">
        <v>7</v>
      </c>
      <c r="CP36" s="866">
        <v>5</v>
      </c>
      <c r="CQ36" s="867">
        <v>4</v>
      </c>
      <c r="CR36" s="868">
        <v>2</v>
      </c>
      <c r="CS36" s="874">
        <v>9</v>
      </c>
      <c r="CT36" s="866">
        <v>0</v>
      </c>
      <c r="CU36" s="867">
        <v>0</v>
      </c>
      <c r="CV36" s="868">
        <v>1</v>
      </c>
      <c r="CW36" s="874">
        <v>4</v>
      </c>
      <c r="CX36" s="866">
        <v>0</v>
      </c>
      <c r="CY36" s="867">
        <v>0</v>
      </c>
      <c r="CZ36" s="868">
        <v>3</v>
      </c>
      <c r="DA36" s="867">
        <v>13</v>
      </c>
      <c r="DB36" s="853"/>
      <c r="DE36" s="789"/>
      <c r="DF36" s="899" t="s">
        <v>953</v>
      </c>
      <c r="DG36" s="800">
        <f t="shared" si="66"/>
        <v>45</v>
      </c>
      <c r="DH36" s="801">
        <f>DG36/DG37%</f>
        <v>5.7034220532319395</v>
      </c>
      <c r="DI36" s="895">
        <v>1</v>
      </c>
      <c r="DJ36" s="895">
        <v>5</v>
      </c>
      <c r="DK36" s="901">
        <v>9</v>
      </c>
      <c r="DL36" s="912">
        <v>10</v>
      </c>
      <c r="DM36" s="901">
        <v>10</v>
      </c>
      <c r="DN36" s="902">
        <v>5</v>
      </c>
      <c r="DO36" s="901">
        <v>12</v>
      </c>
      <c r="DP36" s="902">
        <v>5</v>
      </c>
      <c r="DQ36" s="901">
        <v>8</v>
      </c>
      <c r="DR36" s="902">
        <v>7</v>
      </c>
      <c r="DS36" s="903">
        <v>1</v>
      </c>
      <c r="DT36" s="912">
        <v>4</v>
      </c>
      <c r="DU36" s="901">
        <v>1</v>
      </c>
      <c r="DV36" s="902">
        <v>4</v>
      </c>
      <c r="DW36" s="903">
        <v>1</v>
      </c>
      <c r="DX36" s="912">
        <v>4</v>
      </c>
      <c r="DY36" s="903">
        <v>2</v>
      </c>
      <c r="DZ36" s="902">
        <v>10</v>
      </c>
      <c r="EA36" s="871"/>
    </row>
    <row r="37" spans="1:133" ht="16.5" thickTop="1" thickBot="1">
      <c r="A37" s="793"/>
      <c r="B37" s="813" t="s">
        <v>61</v>
      </c>
      <c r="C37" s="1536">
        <f>SUM(C34:C36)</f>
        <v>1026</v>
      </c>
      <c r="D37" s="1536">
        <f>SUM(D34:D36)</f>
        <v>100</v>
      </c>
      <c r="E37" s="2308">
        <v>0</v>
      </c>
      <c r="F37" s="2308"/>
      <c r="G37" s="2308">
        <v>61</v>
      </c>
      <c r="H37" s="2308"/>
      <c r="I37" s="2308">
        <v>241</v>
      </c>
      <c r="J37" s="2309"/>
      <c r="K37" s="2308">
        <v>325</v>
      </c>
      <c r="L37" s="2309"/>
      <c r="M37" s="2308">
        <v>243</v>
      </c>
      <c r="N37" s="2309"/>
      <c r="O37" s="2308">
        <v>41</v>
      </c>
      <c r="P37" s="2309"/>
      <c r="Q37" s="2308">
        <v>55</v>
      </c>
      <c r="R37" s="2309"/>
      <c r="S37" s="2308">
        <v>26</v>
      </c>
      <c r="T37" s="2309"/>
      <c r="U37" s="2308">
        <v>5</v>
      </c>
      <c r="V37" s="2309"/>
      <c r="W37" s="2308">
        <v>29</v>
      </c>
      <c r="X37" s="2311"/>
      <c r="Y37" s="818"/>
      <c r="AB37" s="793"/>
      <c r="AC37" s="813" t="s">
        <v>61</v>
      </c>
      <c r="AD37" s="1536">
        <v>910</v>
      </c>
      <c r="AE37" s="1536">
        <v>100</v>
      </c>
      <c r="AF37" s="1536">
        <v>19</v>
      </c>
      <c r="AG37" s="1536">
        <v>100</v>
      </c>
      <c r="AH37" s="1536">
        <v>73</v>
      </c>
      <c r="AI37" s="1536">
        <v>100</v>
      </c>
      <c r="AJ37" s="1536">
        <v>208</v>
      </c>
      <c r="AK37" s="1536">
        <v>100</v>
      </c>
      <c r="AL37" s="1536">
        <v>276</v>
      </c>
      <c r="AM37" s="1536">
        <v>100</v>
      </c>
      <c r="AN37" s="1536">
        <v>186</v>
      </c>
      <c r="AO37" s="1536">
        <v>100</v>
      </c>
      <c r="AP37" s="1550">
        <v>51</v>
      </c>
      <c r="AQ37" s="1536">
        <v>100</v>
      </c>
      <c r="AR37" s="1536">
        <v>38</v>
      </c>
      <c r="AS37" s="1536">
        <v>100</v>
      </c>
      <c r="AT37" s="1550">
        <v>21</v>
      </c>
      <c r="AU37" s="1536">
        <v>100</v>
      </c>
      <c r="AV37" s="1536">
        <v>8</v>
      </c>
      <c r="AW37" s="1536">
        <v>100</v>
      </c>
      <c r="AX37" s="1550">
        <v>30</v>
      </c>
      <c r="AY37" s="1536">
        <v>100</v>
      </c>
      <c r="AZ37" s="818"/>
      <c r="BA37" s="1518"/>
      <c r="BB37" s="1518"/>
      <c r="BC37" s="793"/>
      <c r="BD37" s="813" t="s">
        <v>61</v>
      </c>
      <c r="BE37" s="814">
        <f t="shared" si="64"/>
        <v>816</v>
      </c>
      <c r="BF37" s="826"/>
      <c r="BG37" s="814">
        <f>SUM(BG34:BG36)</f>
        <v>106</v>
      </c>
      <c r="BH37" s="827"/>
      <c r="BI37" s="814">
        <f t="shared" ref="BI37:BW37" si="68">SUM(BI34:BI36)</f>
        <v>185</v>
      </c>
      <c r="BJ37" s="828"/>
      <c r="BK37" s="814">
        <f t="shared" si="68"/>
        <v>253</v>
      </c>
      <c r="BL37" s="828"/>
      <c r="BM37" s="814">
        <f t="shared" si="68"/>
        <v>142</v>
      </c>
      <c r="BN37" s="828"/>
      <c r="BO37" s="829">
        <f t="shared" si="68"/>
        <v>43</v>
      </c>
      <c r="BP37" s="827"/>
      <c r="BQ37" s="814">
        <f t="shared" si="68"/>
        <v>30</v>
      </c>
      <c r="BR37" s="828"/>
      <c r="BS37" s="829">
        <f t="shared" si="68"/>
        <v>29</v>
      </c>
      <c r="BT37" s="827"/>
      <c r="BU37" s="814">
        <f t="shared" si="68"/>
        <v>0</v>
      </c>
      <c r="BV37" s="828"/>
      <c r="BW37" s="829">
        <f t="shared" si="68"/>
        <v>28</v>
      </c>
      <c r="BX37" s="828"/>
      <c r="BY37" s="818"/>
      <c r="BZ37" s="793"/>
      <c r="CA37" s="793"/>
      <c r="CD37" s="788"/>
      <c r="CE37" s="795" t="s">
        <v>61</v>
      </c>
      <c r="CF37" s="869">
        <f t="shared" si="65"/>
        <v>795</v>
      </c>
      <c r="CG37" s="826"/>
      <c r="CH37" s="875">
        <f t="shared" ref="CH37:CI37" si="69">SUM(CH34:CH36)</f>
        <v>21</v>
      </c>
      <c r="CI37" s="875">
        <f t="shared" si="69"/>
        <v>100</v>
      </c>
      <c r="CJ37" s="875">
        <f>SUM(CJ34:CJ36)</f>
        <v>92</v>
      </c>
      <c r="CK37" s="876">
        <f t="shared" ref="CK37:DA37" si="70">SUM(CK34:CK36)</f>
        <v>100</v>
      </c>
      <c r="CL37" s="875">
        <f t="shared" si="70"/>
        <v>190</v>
      </c>
      <c r="CM37" s="877">
        <f t="shared" si="70"/>
        <v>100</v>
      </c>
      <c r="CN37" s="875">
        <f t="shared" si="70"/>
        <v>276</v>
      </c>
      <c r="CO37" s="877">
        <f t="shared" si="70"/>
        <v>101</v>
      </c>
      <c r="CP37" s="875">
        <f t="shared" si="70"/>
        <v>118</v>
      </c>
      <c r="CQ37" s="877">
        <f t="shared" si="70"/>
        <v>99</v>
      </c>
      <c r="CR37" s="878">
        <f t="shared" si="70"/>
        <v>23</v>
      </c>
      <c r="CS37" s="876">
        <f t="shared" si="70"/>
        <v>100</v>
      </c>
      <c r="CT37" s="875">
        <f t="shared" si="70"/>
        <v>26</v>
      </c>
      <c r="CU37" s="877">
        <f t="shared" si="70"/>
        <v>100</v>
      </c>
      <c r="CV37" s="878">
        <f t="shared" si="70"/>
        <v>23</v>
      </c>
      <c r="CW37" s="876">
        <f t="shared" si="70"/>
        <v>100</v>
      </c>
      <c r="CX37" s="875">
        <f t="shared" si="70"/>
        <v>2</v>
      </c>
      <c r="CY37" s="877">
        <f t="shared" si="70"/>
        <v>100</v>
      </c>
      <c r="CZ37" s="878">
        <f t="shared" si="70"/>
        <v>24</v>
      </c>
      <c r="DA37" s="877">
        <f t="shared" si="70"/>
        <v>101</v>
      </c>
      <c r="DB37" s="853"/>
      <c r="DE37" s="789"/>
      <c r="DF37" s="904" t="s">
        <v>61</v>
      </c>
      <c r="DG37" s="869">
        <f>DI37+DK37+DM37+DO37+DQ37+DS37+DU37+DW37+DY37</f>
        <v>789</v>
      </c>
      <c r="DH37" s="826"/>
      <c r="DI37" s="913">
        <f t="shared" ref="DI37:DJ37" si="71">SUM(DI34:DI36)</f>
        <v>22</v>
      </c>
      <c r="DJ37" s="913">
        <f t="shared" si="71"/>
        <v>100</v>
      </c>
      <c r="DK37" s="913">
        <f>SUM(DK34:DK36)</f>
        <v>93</v>
      </c>
      <c r="DL37" s="914">
        <f t="shared" ref="DL37:DZ37" si="72">SUM(DL34:DL36)</f>
        <v>101</v>
      </c>
      <c r="DM37" s="913">
        <f t="shared" si="72"/>
        <v>198</v>
      </c>
      <c r="DN37" s="915">
        <f t="shared" si="72"/>
        <v>100</v>
      </c>
      <c r="DO37" s="913">
        <f t="shared" si="72"/>
        <v>262</v>
      </c>
      <c r="DP37" s="915">
        <f t="shared" si="72"/>
        <v>100</v>
      </c>
      <c r="DQ37" s="913">
        <f t="shared" si="72"/>
        <v>116</v>
      </c>
      <c r="DR37" s="915">
        <f t="shared" si="72"/>
        <v>100</v>
      </c>
      <c r="DS37" s="916">
        <f t="shared" si="72"/>
        <v>25</v>
      </c>
      <c r="DT37" s="914">
        <f t="shared" si="72"/>
        <v>100</v>
      </c>
      <c r="DU37" s="913">
        <f t="shared" si="72"/>
        <v>23</v>
      </c>
      <c r="DV37" s="915">
        <f t="shared" si="72"/>
        <v>99</v>
      </c>
      <c r="DW37" s="916">
        <f t="shared" si="72"/>
        <v>26</v>
      </c>
      <c r="DX37" s="914">
        <f t="shared" si="72"/>
        <v>100</v>
      </c>
      <c r="DY37" s="916">
        <f t="shared" si="72"/>
        <v>24</v>
      </c>
      <c r="DZ37" s="915">
        <f t="shared" si="72"/>
        <v>100</v>
      </c>
      <c r="EA37" s="871"/>
    </row>
    <row r="38" spans="1:133">
      <c r="A38" s="793"/>
      <c r="B38" s="793"/>
      <c r="C38" s="1539"/>
      <c r="D38" s="1539"/>
      <c r="E38" s="1539"/>
      <c r="F38" s="1539"/>
      <c r="G38" s="1539"/>
      <c r="H38" s="1539"/>
      <c r="I38" s="1539"/>
      <c r="J38" s="1539"/>
      <c r="K38" s="1539"/>
      <c r="L38" s="1539"/>
      <c r="M38" s="1539"/>
      <c r="N38" s="1539"/>
      <c r="O38" s="1539"/>
      <c r="P38" s="1539"/>
      <c r="Q38" s="1539"/>
      <c r="R38" s="1539"/>
      <c r="S38" s="1539"/>
      <c r="T38" s="1539"/>
      <c r="U38" s="1539"/>
      <c r="V38" s="1539"/>
      <c r="W38" s="1539"/>
      <c r="X38" s="1539"/>
      <c r="Y38" s="793"/>
      <c r="AB38" s="793"/>
      <c r="AC38" s="793"/>
      <c r="AD38" s="1539"/>
      <c r="AE38" s="1539"/>
      <c r="AF38" s="1539"/>
      <c r="AG38" s="1539"/>
      <c r="AH38" s="1539"/>
      <c r="AI38" s="1539"/>
      <c r="AJ38" s="1539"/>
      <c r="AK38" s="1539"/>
      <c r="AL38" s="1539"/>
      <c r="AM38" s="1539"/>
      <c r="AN38" s="1539"/>
      <c r="AO38" s="1539"/>
      <c r="AP38" s="1539"/>
      <c r="AQ38" s="1539"/>
      <c r="AR38" s="1539"/>
      <c r="AS38" s="1539"/>
      <c r="AT38" s="1539"/>
      <c r="AU38" s="1539"/>
      <c r="AV38" s="1539"/>
      <c r="AW38" s="1539"/>
      <c r="AX38" s="1539"/>
      <c r="AY38" s="1539"/>
      <c r="AZ38" s="793"/>
      <c r="BA38" s="1518"/>
      <c r="BB38" s="1518"/>
      <c r="BC38" s="793"/>
      <c r="BD38" s="793"/>
      <c r="BE38" s="793"/>
      <c r="BF38" s="793"/>
      <c r="BG38" s="793"/>
      <c r="BH38" s="793"/>
      <c r="BI38" s="793"/>
      <c r="BJ38" s="793"/>
      <c r="BK38" s="793"/>
      <c r="BL38" s="793"/>
      <c r="BM38" s="793"/>
      <c r="BN38" s="793"/>
      <c r="BO38" s="793"/>
      <c r="BP38" s="793"/>
      <c r="BQ38" s="793"/>
      <c r="BR38" s="793"/>
      <c r="BS38" s="793"/>
      <c r="BT38" s="793"/>
      <c r="BU38" s="793"/>
      <c r="BV38" s="793"/>
      <c r="BW38" s="793"/>
      <c r="BX38" s="793"/>
      <c r="BY38" s="793"/>
      <c r="BZ38" s="793"/>
      <c r="CA38" s="793"/>
      <c r="CD38" s="788"/>
      <c r="CE38" s="794"/>
      <c r="CF38" s="793"/>
      <c r="CG38" s="793"/>
      <c r="CH38" s="794"/>
      <c r="CI38" s="794"/>
      <c r="CJ38" s="794"/>
      <c r="CK38" s="794"/>
      <c r="CL38" s="794"/>
      <c r="CM38" s="794"/>
      <c r="CN38" s="794"/>
      <c r="CO38" s="794"/>
      <c r="CP38" s="794"/>
      <c r="CQ38" s="794"/>
      <c r="CR38" s="794"/>
      <c r="CS38" s="794"/>
      <c r="CT38" s="794"/>
      <c r="CU38" s="794"/>
      <c r="CV38" s="794"/>
      <c r="CW38" s="794"/>
      <c r="CX38" s="794"/>
      <c r="CY38" s="794"/>
      <c r="CZ38" s="794"/>
      <c r="DA38" s="794"/>
      <c r="DB38" s="853"/>
      <c r="DE38" s="789"/>
      <c r="DF38" s="906"/>
      <c r="DG38" s="793"/>
      <c r="DH38" s="793"/>
      <c r="DI38" s="906"/>
      <c r="DJ38" s="906"/>
      <c r="DK38" s="906"/>
      <c r="DL38" s="906"/>
      <c r="DM38" s="906"/>
      <c r="DN38" s="906"/>
      <c r="DO38" s="906"/>
      <c r="DP38" s="906"/>
      <c r="DQ38" s="906"/>
      <c r="DR38" s="906"/>
      <c r="DS38" s="906"/>
      <c r="DT38" s="906"/>
      <c r="DU38" s="906"/>
      <c r="DV38" s="906"/>
      <c r="DW38" s="906"/>
      <c r="DX38" s="906"/>
      <c r="DY38" s="906"/>
      <c r="DZ38" s="906"/>
      <c r="EA38" s="871"/>
    </row>
    <row r="39" spans="1:133" ht="15.75" thickBot="1">
      <c r="A39" s="793"/>
      <c r="B39" s="793"/>
      <c r="C39" s="1539"/>
      <c r="D39" s="1539"/>
      <c r="E39" s="1539"/>
      <c r="F39" s="1539"/>
      <c r="G39" s="1539"/>
      <c r="H39" s="1539"/>
      <c r="I39" s="1539"/>
      <c r="J39" s="1539"/>
      <c r="K39" s="1539"/>
      <c r="L39" s="1539"/>
      <c r="M39" s="1539"/>
      <c r="N39" s="1539"/>
      <c r="O39" s="1539"/>
      <c r="P39" s="1539"/>
      <c r="Q39" s="1539"/>
      <c r="R39" s="1539"/>
      <c r="S39" s="1539"/>
      <c r="T39" s="1539"/>
      <c r="U39" s="1539"/>
      <c r="V39" s="1539"/>
      <c r="W39" s="2301"/>
      <c r="X39" s="1539"/>
      <c r="Y39" s="793"/>
      <c r="AB39" s="793"/>
      <c r="AC39" s="793"/>
      <c r="AD39" s="1539"/>
      <c r="AE39" s="1539"/>
      <c r="AF39" s="1539"/>
      <c r="AG39" s="1539"/>
      <c r="AH39" s="1539"/>
      <c r="AI39" s="1539"/>
      <c r="AJ39" s="1539"/>
      <c r="AK39" s="1539"/>
      <c r="AL39" s="1539"/>
      <c r="AM39" s="1539"/>
      <c r="AN39" s="1539"/>
      <c r="AO39" s="1539"/>
      <c r="AP39" s="1539"/>
      <c r="AQ39" s="1539"/>
      <c r="AR39" s="1539"/>
      <c r="AS39" s="1539"/>
      <c r="AT39" s="1539"/>
      <c r="AU39" s="1539"/>
      <c r="AV39" s="1539"/>
      <c r="AW39" s="1539"/>
      <c r="AX39" s="1517"/>
      <c r="AY39" s="1539"/>
      <c r="AZ39" s="793"/>
      <c r="BA39" s="1518"/>
      <c r="BB39" s="1518"/>
      <c r="BC39" s="793"/>
      <c r="BD39" s="793"/>
      <c r="BE39" s="793"/>
      <c r="BF39" s="793"/>
      <c r="BG39" s="793"/>
      <c r="BH39" s="793"/>
      <c r="BI39" s="793"/>
      <c r="BJ39" s="793"/>
      <c r="BK39" s="793"/>
      <c r="BL39" s="793"/>
      <c r="BM39" s="793"/>
      <c r="BN39" s="793"/>
      <c r="BO39" s="793"/>
      <c r="BP39" s="793"/>
      <c r="BQ39" s="793"/>
      <c r="BR39" s="793"/>
      <c r="BS39" s="793"/>
      <c r="BT39" s="793"/>
      <c r="BU39" s="793"/>
      <c r="BV39" s="793"/>
      <c r="BW39" s="793"/>
      <c r="BX39" s="793"/>
      <c r="BZ39" s="793"/>
      <c r="CA39" s="793"/>
      <c r="CD39" s="788"/>
      <c r="CE39" s="794"/>
      <c r="CF39" s="793"/>
      <c r="CG39" s="793"/>
      <c r="CH39" s="794"/>
      <c r="CI39" s="794"/>
      <c r="CJ39" s="794"/>
      <c r="CK39" s="794"/>
      <c r="CL39" s="794"/>
      <c r="CM39" s="794"/>
      <c r="CN39" s="794"/>
      <c r="CO39" s="794"/>
      <c r="CP39" s="794"/>
      <c r="CQ39" s="794"/>
      <c r="CR39" s="794"/>
      <c r="CS39" s="794"/>
      <c r="CT39" s="794"/>
      <c r="CU39" s="794"/>
      <c r="CV39" s="794"/>
      <c r="CW39" s="794"/>
      <c r="CX39" s="794"/>
      <c r="CY39" s="794"/>
      <c r="CZ39" s="794"/>
      <c r="DA39" s="794"/>
      <c r="DB39" s="853"/>
      <c r="DE39" s="789"/>
      <c r="DF39" s="906"/>
      <c r="DG39" s="793"/>
      <c r="DH39" s="793"/>
      <c r="DI39" s="906"/>
      <c r="DJ39" s="906"/>
      <c r="DK39" s="906"/>
      <c r="DL39" s="906"/>
      <c r="DM39" s="906"/>
      <c r="DN39" s="906"/>
      <c r="DO39" s="906"/>
      <c r="DP39" s="906"/>
      <c r="DQ39" s="906"/>
      <c r="DR39" s="906"/>
      <c r="DS39" s="906"/>
      <c r="DT39" s="906"/>
      <c r="DU39" s="906"/>
      <c r="DV39" s="906"/>
      <c r="DW39" s="906"/>
      <c r="DX39" s="906"/>
      <c r="DY39" s="906"/>
      <c r="DZ39" s="906"/>
      <c r="EA39" s="871"/>
    </row>
    <row r="40" spans="1:133" ht="15.75" customHeight="1" thickBot="1">
      <c r="A40" s="793"/>
      <c r="B40" s="795" t="s">
        <v>641</v>
      </c>
      <c r="C40" s="2479" t="s">
        <v>58</v>
      </c>
      <c r="D40" s="2481"/>
      <c r="E40" s="2479" t="s">
        <v>956</v>
      </c>
      <c r="F40" s="2481"/>
      <c r="G40" s="2479" t="s">
        <v>957</v>
      </c>
      <c r="H40" s="2481"/>
      <c r="I40" s="2479" t="s">
        <v>943</v>
      </c>
      <c r="J40" s="2481"/>
      <c r="K40" s="2479" t="s">
        <v>944</v>
      </c>
      <c r="L40" s="2481"/>
      <c r="M40" s="2479" t="s">
        <v>945</v>
      </c>
      <c r="N40" s="2481"/>
      <c r="O40" s="2479" t="s">
        <v>946</v>
      </c>
      <c r="P40" s="2481"/>
      <c r="Q40" s="2479" t="s">
        <v>947</v>
      </c>
      <c r="R40" s="2481"/>
      <c r="S40" s="2479" t="s">
        <v>948</v>
      </c>
      <c r="T40" s="2481"/>
      <c r="U40" s="2479" t="s">
        <v>949</v>
      </c>
      <c r="V40" s="2482"/>
      <c r="W40" s="2479" t="s">
        <v>950</v>
      </c>
      <c r="X40" s="2481"/>
      <c r="Y40" s="793"/>
      <c r="AB40" s="793"/>
      <c r="AC40" s="795" t="s">
        <v>641</v>
      </c>
      <c r="AD40" s="2479" t="s">
        <v>58</v>
      </c>
      <c r="AE40" s="2481"/>
      <c r="AF40" s="2479" t="s">
        <v>956</v>
      </c>
      <c r="AG40" s="2481"/>
      <c r="AH40" s="2479" t="s">
        <v>957</v>
      </c>
      <c r="AI40" s="2481"/>
      <c r="AJ40" s="2479" t="s">
        <v>943</v>
      </c>
      <c r="AK40" s="2481"/>
      <c r="AL40" s="2479" t="s">
        <v>944</v>
      </c>
      <c r="AM40" s="2481"/>
      <c r="AN40" s="2479" t="s">
        <v>945</v>
      </c>
      <c r="AO40" s="2481"/>
      <c r="AP40" s="2479" t="s">
        <v>946</v>
      </c>
      <c r="AQ40" s="2481"/>
      <c r="AR40" s="2479" t="s">
        <v>947</v>
      </c>
      <c r="AS40" s="2481"/>
      <c r="AT40" s="2479" t="s">
        <v>948</v>
      </c>
      <c r="AU40" s="2481"/>
      <c r="AV40" s="2479" t="s">
        <v>949</v>
      </c>
      <c r="AW40" s="2482"/>
      <c r="AX40" s="2479" t="s">
        <v>950</v>
      </c>
      <c r="AY40" s="2481"/>
      <c r="AZ40" s="793"/>
      <c r="BA40" s="1518"/>
      <c r="BB40" s="1518"/>
      <c r="BC40" s="793"/>
      <c r="BD40" s="795" t="s">
        <v>641</v>
      </c>
      <c r="BE40" s="2484" t="s">
        <v>58</v>
      </c>
      <c r="BF40" s="2485"/>
      <c r="BG40" s="2484" t="s">
        <v>956</v>
      </c>
      <c r="BH40" s="2485"/>
      <c r="BI40" s="2484" t="s">
        <v>957</v>
      </c>
      <c r="BJ40" s="2485"/>
      <c r="BK40" s="2484" t="s">
        <v>943</v>
      </c>
      <c r="BL40" s="2485"/>
      <c r="BM40" s="2484" t="s">
        <v>944</v>
      </c>
      <c r="BN40" s="2485"/>
      <c r="BO40" s="2484" t="s">
        <v>945</v>
      </c>
      <c r="BP40" s="2485"/>
      <c r="BQ40" s="2484" t="s">
        <v>946</v>
      </c>
      <c r="BR40" s="2485"/>
      <c r="BS40" s="2484" t="s">
        <v>947</v>
      </c>
      <c r="BT40" s="2485"/>
      <c r="BU40" s="2484" t="s">
        <v>948</v>
      </c>
      <c r="BV40" s="2485"/>
      <c r="BW40" s="2484" t="s">
        <v>949</v>
      </c>
      <c r="BX40" s="2486"/>
      <c r="BY40" s="2484" t="s">
        <v>950</v>
      </c>
      <c r="BZ40" s="2485"/>
      <c r="CA40" s="793"/>
      <c r="CD40" s="788"/>
      <c r="CE40" s="795" t="s">
        <v>641</v>
      </c>
      <c r="CF40" s="2484" t="s">
        <v>58</v>
      </c>
      <c r="CG40" s="2485"/>
      <c r="CH40" s="2484" t="s">
        <v>956</v>
      </c>
      <c r="CI40" s="2485"/>
      <c r="CJ40" s="2484" t="s">
        <v>957</v>
      </c>
      <c r="CK40" s="2485"/>
      <c r="CL40" s="2484" t="s">
        <v>943</v>
      </c>
      <c r="CM40" s="2485"/>
      <c r="CN40" s="2484" t="s">
        <v>944</v>
      </c>
      <c r="CO40" s="2485"/>
      <c r="CP40" s="2484" t="s">
        <v>945</v>
      </c>
      <c r="CQ40" s="2485"/>
      <c r="CR40" s="2484" t="s">
        <v>946</v>
      </c>
      <c r="CS40" s="2485"/>
      <c r="CT40" s="2484" t="s">
        <v>947</v>
      </c>
      <c r="CU40" s="2485"/>
      <c r="CV40" s="2484" t="s">
        <v>948</v>
      </c>
      <c r="CW40" s="2485"/>
      <c r="CX40" s="2484" t="s">
        <v>949</v>
      </c>
      <c r="CY40" s="2486"/>
      <c r="CZ40" s="2484" t="s">
        <v>950</v>
      </c>
      <c r="DA40" s="2485"/>
      <c r="DB40" s="853"/>
      <c r="DE40" s="788"/>
      <c r="DF40" s="795" t="s">
        <v>641</v>
      </c>
      <c r="DG40" s="2484" t="s">
        <v>58</v>
      </c>
      <c r="DH40" s="2485"/>
      <c r="DI40" s="2484" t="s">
        <v>956</v>
      </c>
      <c r="DJ40" s="2485"/>
      <c r="DK40" s="2484" t="s">
        <v>957</v>
      </c>
      <c r="DL40" s="2485"/>
      <c r="DM40" s="2484" t="s">
        <v>943</v>
      </c>
      <c r="DN40" s="2485"/>
      <c r="DO40" s="2484" t="s">
        <v>944</v>
      </c>
      <c r="DP40" s="2485"/>
      <c r="DQ40" s="2484" t="s">
        <v>945</v>
      </c>
      <c r="DR40" s="2485"/>
      <c r="DS40" s="2484" t="s">
        <v>946</v>
      </c>
      <c r="DT40" s="2485"/>
      <c r="DU40" s="2484" t="s">
        <v>947</v>
      </c>
      <c r="DV40" s="2485"/>
      <c r="DW40" s="2484" t="s">
        <v>948</v>
      </c>
      <c r="DX40" s="2485"/>
      <c r="DY40" s="2484" t="s">
        <v>950</v>
      </c>
      <c r="DZ40" s="2485"/>
      <c r="EA40" s="853"/>
    </row>
    <row r="41" spans="1:133" ht="15.75" thickBot="1">
      <c r="A41" s="793"/>
      <c r="B41" s="796"/>
      <c r="C41" s="1540" t="s">
        <v>899</v>
      </c>
      <c r="D41" s="1541" t="s">
        <v>170</v>
      </c>
      <c r="E41" s="1540" t="s">
        <v>899</v>
      </c>
      <c r="F41" s="1541" t="s">
        <v>170</v>
      </c>
      <c r="G41" s="1540" t="s">
        <v>899</v>
      </c>
      <c r="H41" s="1541" t="s">
        <v>170</v>
      </c>
      <c r="I41" s="1540" t="s">
        <v>899</v>
      </c>
      <c r="J41" s="1541" t="s">
        <v>170</v>
      </c>
      <c r="K41" s="1540" t="s">
        <v>899</v>
      </c>
      <c r="L41" s="1541" t="s">
        <v>170</v>
      </c>
      <c r="M41" s="1540" t="s">
        <v>899</v>
      </c>
      <c r="N41" s="1541" t="s">
        <v>170</v>
      </c>
      <c r="O41" s="1540" t="s">
        <v>899</v>
      </c>
      <c r="P41" s="1541" t="s">
        <v>170</v>
      </c>
      <c r="Q41" s="1540" t="s">
        <v>899</v>
      </c>
      <c r="R41" s="1541" t="s">
        <v>170</v>
      </c>
      <c r="S41" s="1540" t="s">
        <v>899</v>
      </c>
      <c r="T41" s="1541" t="s">
        <v>170</v>
      </c>
      <c r="U41" s="1540" t="s">
        <v>899</v>
      </c>
      <c r="V41" s="1546" t="s">
        <v>170</v>
      </c>
      <c r="W41" s="1551" t="s">
        <v>899</v>
      </c>
      <c r="X41" s="1552" t="s">
        <v>170</v>
      </c>
      <c r="Y41" s="793"/>
      <c r="AB41" s="793"/>
      <c r="AC41" s="796"/>
      <c r="AD41" s="1540" t="s">
        <v>899</v>
      </c>
      <c r="AE41" s="1541" t="s">
        <v>170</v>
      </c>
      <c r="AF41" s="1540" t="s">
        <v>899</v>
      </c>
      <c r="AG41" s="1541" t="s">
        <v>170</v>
      </c>
      <c r="AH41" s="1540" t="s">
        <v>899</v>
      </c>
      <c r="AI41" s="1541" t="s">
        <v>170</v>
      </c>
      <c r="AJ41" s="1540" t="s">
        <v>899</v>
      </c>
      <c r="AK41" s="1541" t="s">
        <v>170</v>
      </c>
      <c r="AL41" s="1540" t="s">
        <v>899</v>
      </c>
      <c r="AM41" s="1541" t="s">
        <v>170</v>
      </c>
      <c r="AN41" s="1540" t="s">
        <v>899</v>
      </c>
      <c r="AO41" s="1541" t="s">
        <v>170</v>
      </c>
      <c r="AP41" s="1540" t="s">
        <v>899</v>
      </c>
      <c r="AQ41" s="1541" t="s">
        <v>170</v>
      </c>
      <c r="AR41" s="1540" t="s">
        <v>899</v>
      </c>
      <c r="AS41" s="1541" t="s">
        <v>170</v>
      </c>
      <c r="AT41" s="1540" t="s">
        <v>899</v>
      </c>
      <c r="AU41" s="1541" t="s">
        <v>170</v>
      </c>
      <c r="AV41" s="1540" t="s">
        <v>899</v>
      </c>
      <c r="AW41" s="1546" t="s">
        <v>170</v>
      </c>
      <c r="AX41" s="1551" t="s">
        <v>899</v>
      </c>
      <c r="AY41" s="1552" t="s">
        <v>170</v>
      </c>
      <c r="AZ41" s="793"/>
      <c r="BA41" s="1518"/>
      <c r="BB41" s="1518"/>
      <c r="BC41" s="793"/>
      <c r="BD41" s="796"/>
      <c r="BE41" s="797" t="s">
        <v>899</v>
      </c>
      <c r="BF41" s="798" t="s">
        <v>170</v>
      </c>
      <c r="BG41" s="797" t="s">
        <v>899</v>
      </c>
      <c r="BH41" s="798" t="s">
        <v>170</v>
      </c>
      <c r="BI41" s="797" t="s">
        <v>899</v>
      </c>
      <c r="BJ41" s="798" t="s">
        <v>170</v>
      </c>
      <c r="BK41" s="797" t="s">
        <v>899</v>
      </c>
      <c r="BL41" s="798" t="s">
        <v>170</v>
      </c>
      <c r="BM41" s="797" t="s">
        <v>899</v>
      </c>
      <c r="BN41" s="798" t="s">
        <v>170</v>
      </c>
      <c r="BO41" s="797" t="s">
        <v>899</v>
      </c>
      <c r="BP41" s="798" t="s">
        <v>170</v>
      </c>
      <c r="BQ41" s="797" t="s">
        <v>899</v>
      </c>
      <c r="BR41" s="798" t="s">
        <v>170</v>
      </c>
      <c r="BS41" s="797" t="s">
        <v>899</v>
      </c>
      <c r="BT41" s="798" t="s">
        <v>170</v>
      </c>
      <c r="BU41" s="797" t="s">
        <v>899</v>
      </c>
      <c r="BV41" s="798" t="s">
        <v>170</v>
      </c>
      <c r="BW41" s="797" t="s">
        <v>899</v>
      </c>
      <c r="BX41" s="821" t="s">
        <v>170</v>
      </c>
      <c r="BY41" s="830" t="s">
        <v>899</v>
      </c>
      <c r="BZ41" s="831" t="s">
        <v>170</v>
      </c>
      <c r="CA41" s="793"/>
      <c r="CD41" s="788"/>
      <c r="CE41" s="796"/>
      <c r="CF41" s="797" t="s">
        <v>899</v>
      </c>
      <c r="CG41" s="798" t="s">
        <v>170</v>
      </c>
      <c r="CH41" s="797" t="s">
        <v>899</v>
      </c>
      <c r="CI41" s="798" t="s">
        <v>170</v>
      </c>
      <c r="CJ41" s="797" t="s">
        <v>899</v>
      </c>
      <c r="CK41" s="798" t="s">
        <v>170</v>
      </c>
      <c r="CL41" s="797" t="s">
        <v>899</v>
      </c>
      <c r="CM41" s="798" t="s">
        <v>170</v>
      </c>
      <c r="CN41" s="797" t="s">
        <v>899</v>
      </c>
      <c r="CO41" s="798" t="s">
        <v>170</v>
      </c>
      <c r="CP41" s="797" t="s">
        <v>899</v>
      </c>
      <c r="CQ41" s="798" t="s">
        <v>170</v>
      </c>
      <c r="CR41" s="797" t="s">
        <v>899</v>
      </c>
      <c r="CS41" s="798" t="s">
        <v>170</v>
      </c>
      <c r="CT41" s="797" t="s">
        <v>899</v>
      </c>
      <c r="CU41" s="798" t="s">
        <v>170</v>
      </c>
      <c r="CV41" s="797" t="s">
        <v>899</v>
      </c>
      <c r="CW41" s="798" t="s">
        <v>170</v>
      </c>
      <c r="CX41" s="797" t="s">
        <v>899</v>
      </c>
      <c r="CY41" s="821" t="s">
        <v>170</v>
      </c>
      <c r="CZ41" s="830" t="s">
        <v>899</v>
      </c>
      <c r="DA41" s="831" t="s">
        <v>170</v>
      </c>
      <c r="DB41" s="853"/>
      <c r="DE41" s="789"/>
      <c r="DF41" s="886"/>
      <c r="DG41" s="797" t="s">
        <v>899</v>
      </c>
      <c r="DH41" s="798" t="s">
        <v>170</v>
      </c>
      <c r="DI41" s="887" t="s">
        <v>899</v>
      </c>
      <c r="DJ41" s="888" t="s">
        <v>170</v>
      </c>
      <c r="DK41" s="887" t="s">
        <v>899</v>
      </c>
      <c r="DL41" s="888" t="s">
        <v>170</v>
      </c>
      <c r="DM41" s="887" t="s">
        <v>899</v>
      </c>
      <c r="DN41" s="888" t="s">
        <v>170</v>
      </c>
      <c r="DO41" s="887" t="s">
        <v>899</v>
      </c>
      <c r="DP41" s="888" t="s">
        <v>170</v>
      </c>
      <c r="DQ41" s="887" t="s">
        <v>899</v>
      </c>
      <c r="DR41" s="888" t="s">
        <v>170</v>
      </c>
      <c r="DS41" s="887" t="s">
        <v>899</v>
      </c>
      <c r="DT41" s="888" t="s">
        <v>170</v>
      </c>
      <c r="DU41" s="887" t="s">
        <v>899</v>
      </c>
      <c r="DV41" s="888" t="s">
        <v>170</v>
      </c>
      <c r="DW41" s="887" t="s">
        <v>899</v>
      </c>
      <c r="DX41" s="888" t="s">
        <v>170</v>
      </c>
      <c r="DY41" s="917" t="s">
        <v>899</v>
      </c>
      <c r="DZ41" s="918" t="s">
        <v>170</v>
      </c>
      <c r="EA41" s="871"/>
    </row>
    <row r="42" spans="1:133" ht="15.75" thickBot="1">
      <c r="A42" s="793"/>
      <c r="B42" s="799" t="s">
        <v>112</v>
      </c>
      <c r="C42" s="1522">
        <f t="shared" ref="C42:C43" si="73">E42+G42+I42+K42+M42+O42+Q42+S42+U42+W42</f>
        <v>593</v>
      </c>
      <c r="D42" s="1589">
        <f>C42/C$44%</f>
        <v>57.797270955165693</v>
      </c>
      <c r="E42" s="2304">
        <v>0</v>
      </c>
      <c r="F42" s="1589">
        <v>0</v>
      </c>
      <c r="G42" s="2304">
        <v>28</v>
      </c>
      <c r="H42" s="1589">
        <f>G42/G$44%</f>
        <v>45.901639344262293</v>
      </c>
      <c r="I42" s="2305">
        <v>153</v>
      </c>
      <c r="J42" s="1589">
        <f>I42/I$44%</f>
        <v>63.485477178423231</v>
      </c>
      <c r="K42" s="2305">
        <v>195</v>
      </c>
      <c r="L42" s="1589">
        <f>K42/K$44%</f>
        <v>60</v>
      </c>
      <c r="M42" s="2305">
        <v>140</v>
      </c>
      <c r="N42" s="1589">
        <f>M42/M$44%</f>
        <v>57.613168724279831</v>
      </c>
      <c r="O42" s="2305">
        <v>22</v>
      </c>
      <c r="P42" s="1589">
        <f>O42/O$44%</f>
        <v>53.658536585365859</v>
      </c>
      <c r="Q42" s="2305">
        <v>28</v>
      </c>
      <c r="R42" s="1589">
        <f>Q42/Q$44%</f>
        <v>50.909090909090907</v>
      </c>
      <c r="S42" s="2305">
        <v>15</v>
      </c>
      <c r="T42" s="1589">
        <f>S42/S$44%</f>
        <v>57.692307692307693</v>
      </c>
      <c r="U42" s="2305">
        <v>0</v>
      </c>
      <c r="V42" s="1589">
        <f>U42/U$44%</f>
        <v>0</v>
      </c>
      <c r="W42" s="2305">
        <v>12</v>
      </c>
      <c r="X42" s="1589">
        <f>W42/W$44%</f>
        <v>41.379310344827587</v>
      </c>
      <c r="Y42" s="793"/>
      <c r="AB42" s="793"/>
      <c r="AC42" s="799" t="s">
        <v>112</v>
      </c>
      <c r="AD42" s="1553">
        <v>507</v>
      </c>
      <c r="AE42" s="1554">
        <v>56</v>
      </c>
      <c r="AF42" s="1522">
        <v>11</v>
      </c>
      <c r="AG42" s="1523">
        <v>58</v>
      </c>
      <c r="AH42" s="1522">
        <v>39</v>
      </c>
      <c r="AI42" s="1523">
        <v>53</v>
      </c>
      <c r="AJ42" s="1522">
        <v>128</v>
      </c>
      <c r="AK42" s="1523">
        <v>62</v>
      </c>
      <c r="AL42" s="1522">
        <v>153</v>
      </c>
      <c r="AM42" s="1523">
        <v>55</v>
      </c>
      <c r="AN42" s="1522">
        <v>108</v>
      </c>
      <c r="AO42" s="1523">
        <v>58</v>
      </c>
      <c r="AP42" s="1522">
        <v>24</v>
      </c>
      <c r="AQ42" s="1523">
        <v>47</v>
      </c>
      <c r="AR42" s="1526">
        <v>19</v>
      </c>
      <c r="AS42" s="1523">
        <v>50</v>
      </c>
      <c r="AT42" s="1522">
        <v>10</v>
      </c>
      <c r="AU42" s="1523">
        <v>48</v>
      </c>
      <c r="AV42" s="1522">
        <v>2</v>
      </c>
      <c r="AW42" s="1547">
        <v>25</v>
      </c>
      <c r="AX42" s="1527">
        <v>13</v>
      </c>
      <c r="AY42" s="1528">
        <v>43</v>
      </c>
      <c r="AZ42" s="793"/>
      <c r="BA42" s="1518"/>
      <c r="BB42" s="1518"/>
      <c r="BC42" s="793"/>
      <c r="BD42" s="799" t="s">
        <v>112</v>
      </c>
      <c r="BE42" s="832">
        <f>BG42+BI42+BK42+BM42+BO42+BQ42+BS42+BU42+BW42+BY42</f>
        <v>444</v>
      </c>
      <c r="BF42" s="833">
        <f>BE42/BE44%</f>
        <v>54.411764705882355</v>
      </c>
      <c r="BG42" s="802">
        <v>8</v>
      </c>
      <c r="BH42" s="803">
        <v>62</v>
      </c>
      <c r="BI42" s="802">
        <v>44</v>
      </c>
      <c r="BJ42" s="803">
        <v>47</v>
      </c>
      <c r="BK42" s="802">
        <v>110</v>
      </c>
      <c r="BL42" s="803">
        <v>60</v>
      </c>
      <c r="BM42" s="802">
        <v>148</v>
      </c>
      <c r="BN42" s="803">
        <v>58</v>
      </c>
      <c r="BO42" s="802">
        <v>77</v>
      </c>
      <c r="BP42" s="803">
        <v>54</v>
      </c>
      <c r="BQ42" s="802">
        <v>22</v>
      </c>
      <c r="BR42" s="803">
        <v>51</v>
      </c>
      <c r="BS42" s="804">
        <v>14</v>
      </c>
      <c r="BT42" s="803">
        <v>47</v>
      </c>
      <c r="BU42" s="802">
        <v>11</v>
      </c>
      <c r="BV42" s="803">
        <v>38</v>
      </c>
      <c r="BW42" s="802">
        <v>0</v>
      </c>
      <c r="BX42" s="823">
        <v>0</v>
      </c>
      <c r="BY42" s="806">
        <v>10</v>
      </c>
      <c r="BZ42" s="807">
        <v>36</v>
      </c>
      <c r="CA42" s="793"/>
      <c r="CD42" s="788"/>
      <c r="CE42" s="854" t="s">
        <v>112</v>
      </c>
      <c r="CF42" s="832">
        <f>CH42+CJ42+CL42+CN42+CP42+CR42+CT42+CV42+CX42+CZ42</f>
        <v>417</v>
      </c>
      <c r="CG42" s="833">
        <f>CF42/CF44%</f>
        <v>52.452830188679243</v>
      </c>
      <c r="CH42" s="856">
        <v>9</v>
      </c>
      <c r="CI42" s="857">
        <v>43</v>
      </c>
      <c r="CJ42" s="856">
        <v>49</v>
      </c>
      <c r="CK42" s="857">
        <v>53</v>
      </c>
      <c r="CL42" s="856">
        <v>105</v>
      </c>
      <c r="CM42" s="857">
        <v>55</v>
      </c>
      <c r="CN42" s="856">
        <v>155</v>
      </c>
      <c r="CO42" s="857">
        <v>56</v>
      </c>
      <c r="CP42" s="856">
        <v>59</v>
      </c>
      <c r="CQ42" s="857">
        <v>50</v>
      </c>
      <c r="CR42" s="856">
        <v>11</v>
      </c>
      <c r="CS42" s="857">
        <v>48</v>
      </c>
      <c r="CT42" s="858">
        <v>15</v>
      </c>
      <c r="CU42" s="857">
        <v>58</v>
      </c>
      <c r="CV42" s="856">
        <v>6</v>
      </c>
      <c r="CW42" s="857">
        <v>26</v>
      </c>
      <c r="CX42" s="856">
        <v>1</v>
      </c>
      <c r="CY42" s="872">
        <v>50</v>
      </c>
      <c r="CZ42" s="861">
        <v>7</v>
      </c>
      <c r="DA42" s="862">
        <v>29</v>
      </c>
      <c r="DB42" s="853"/>
      <c r="DE42" s="789"/>
      <c r="DF42" s="889" t="s">
        <v>112</v>
      </c>
      <c r="DG42" s="832">
        <f>DI42+DK42+DM42+DO42+DQ42+DS42+DU42+DW42+DY42+EA42</f>
        <v>412</v>
      </c>
      <c r="DH42" s="833">
        <f>DG42/DG44%</f>
        <v>52.217997465145757</v>
      </c>
      <c r="DI42" s="891">
        <v>8</v>
      </c>
      <c r="DJ42" s="892">
        <v>36</v>
      </c>
      <c r="DK42" s="891">
        <v>50</v>
      </c>
      <c r="DL42" s="892">
        <v>54</v>
      </c>
      <c r="DM42" s="891">
        <v>108</v>
      </c>
      <c r="DN42" s="892">
        <v>55</v>
      </c>
      <c r="DO42" s="891">
        <v>149</v>
      </c>
      <c r="DP42" s="892">
        <v>57</v>
      </c>
      <c r="DQ42" s="891">
        <v>58</v>
      </c>
      <c r="DR42" s="892">
        <v>50</v>
      </c>
      <c r="DS42" s="891">
        <v>10</v>
      </c>
      <c r="DT42" s="892">
        <v>40</v>
      </c>
      <c r="DU42" s="893">
        <v>15</v>
      </c>
      <c r="DV42" s="892">
        <v>65</v>
      </c>
      <c r="DW42" s="891">
        <v>6</v>
      </c>
      <c r="DX42" s="892">
        <v>24</v>
      </c>
      <c r="DY42" s="896">
        <v>8</v>
      </c>
      <c r="DZ42" s="897">
        <v>30</v>
      </c>
      <c r="EA42" s="871"/>
    </row>
    <row r="43" spans="1:133" ht="15.75" thickBot="1">
      <c r="A43" s="793"/>
      <c r="B43" s="805" t="s">
        <v>113</v>
      </c>
      <c r="C43" s="1522">
        <f t="shared" si="73"/>
        <v>433</v>
      </c>
      <c r="D43" s="1589">
        <f>C43/C$44%</f>
        <v>42.202729044834307</v>
      </c>
      <c r="E43" s="2306">
        <v>0</v>
      </c>
      <c r="F43" s="1589">
        <v>0</v>
      </c>
      <c r="G43" s="2306">
        <v>33</v>
      </c>
      <c r="H43" s="1589">
        <f>G43/G$44%</f>
        <v>54.098360655737707</v>
      </c>
      <c r="I43" s="2307">
        <v>88</v>
      </c>
      <c r="J43" s="1589">
        <f>I43/I$44%</f>
        <v>36.514522821576762</v>
      </c>
      <c r="K43" s="2307">
        <v>130</v>
      </c>
      <c r="L43" s="1589">
        <f>K43/K$44%</f>
        <v>40</v>
      </c>
      <c r="M43" s="2307">
        <v>103</v>
      </c>
      <c r="N43" s="1589">
        <f>M43/M$44%</f>
        <v>42.386831275720162</v>
      </c>
      <c r="O43" s="2307">
        <v>19</v>
      </c>
      <c r="P43" s="1589">
        <f>O43/O$44%</f>
        <v>46.341463414634148</v>
      </c>
      <c r="Q43" s="2307">
        <v>27</v>
      </c>
      <c r="R43" s="1589">
        <f>Q43/Q$44%</f>
        <v>49.090909090909086</v>
      </c>
      <c r="S43" s="2307">
        <v>11</v>
      </c>
      <c r="T43" s="1589">
        <f>S43/S$44%</f>
        <v>42.307692307692307</v>
      </c>
      <c r="U43" s="2307">
        <v>5</v>
      </c>
      <c r="V43" s="1589">
        <f>U43/U$44%</f>
        <v>100</v>
      </c>
      <c r="W43" s="2307">
        <v>17</v>
      </c>
      <c r="X43" s="1589">
        <f>W43/W$44%</f>
        <v>58.62068965517242</v>
      </c>
      <c r="Y43" s="793"/>
      <c r="AB43" s="793"/>
      <c r="AC43" s="805" t="s">
        <v>113</v>
      </c>
      <c r="AD43" s="1555">
        <v>403</v>
      </c>
      <c r="AE43" s="1554">
        <v>44</v>
      </c>
      <c r="AF43" s="1527">
        <v>8</v>
      </c>
      <c r="AG43" s="1528">
        <v>42</v>
      </c>
      <c r="AH43" s="1527">
        <v>34</v>
      </c>
      <c r="AI43" s="1528">
        <v>47</v>
      </c>
      <c r="AJ43" s="1527">
        <v>80</v>
      </c>
      <c r="AK43" s="1528">
        <v>38</v>
      </c>
      <c r="AL43" s="1527">
        <v>123</v>
      </c>
      <c r="AM43" s="1528">
        <v>45</v>
      </c>
      <c r="AN43" s="1527">
        <v>78</v>
      </c>
      <c r="AO43" s="1528">
        <v>42</v>
      </c>
      <c r="AP43" s="1527">
        <v>27</v>
      </c>
      <c r="AQ43" s="1528">
        <v>53</v>
      </c>
      <c r="AR43" s="1530">
        <v>19</v>
      </c>
      <c r="AS43" s="1528">
        <v>50</v>
      </c>
      <c r="AT43" s="1527">
        <v>11</v>
      </c>
      <c r="AU43" s="1528">
        <v>52</v>
      </c>
      <c r="AV43" s="1527">
        <v>6</v>
      </c>
      <c r="AW43" s="1548">
        <v>75</v>
      </c>
      <c r="AX43" s="1527">
        <v>17</v>
      </c>
      <c r="AY43" s="1528">
        <v>57</v>
      </c>
      <c r="AZ43" s="793"/>
      <c r="BA43" s="1518"/>
      <c r="BB43" s="1518"/>
      <c r="BC43" s="793"/>
      <c r="BD43" s="805" t="s">
        <v>113</v>
      </c>
      <c r="BE43" s="834">
        <f>BG43+BI43+BK43+BM43+BO43+BQ43+BS43+BU43+BW43+BY43</f>
        <v>372</v>
      </c>
      <c r="BF43" s="833">
        <f>BE43/BE44%</f>
        <v>45.588235294117645</v>
      </c>
      <c r="BG43" s="806">
        <v>5</v>
      </c>
      <c r="BH43" s="807">
        <v>38</v>
      </c>
      <c r="BI43" s="806">
        <v>49</v>
      </c>
      <c r="BJ43" s="807">
        <v>53</v>
      </c>
      <c r="BK43" s="806">
        <v>75</v>
      </c>
      <c r="BL43" s="807">
        <v>40</v>
      </c>
      <c r="BM43" s="806">
        <v>105</v>
      </c>
      <c r="BN43" s="807">
        <v>42</v>
      </c>
      <c r="BO43" s="806">
        <v>65</v>
      </c>
      <c r="BP43" s="807">
        <v>46</v>
      </c>
      <c r="BQ43" s="806">
        <v>21</v>
      </c>
      <c r="BR43" s="807">
        <v>49</v>
      </c>
      <c r="BS43" s="808">
        <v>16</v>
      </c>
      <c r="BT43" s="807">
        <v>53</v>
      </c>
      <c r="BU43" s="806">
        <v>18</v>
      </c>
      <c r="BV43" s="807">
        <v>62</v>
      </c>
      <c r="BW43" s="806">
        <v>0</v>
      </c>
      <c r="BX43" s="824">
        <v>0</v>
      </c>
      <c r="BY43" s="806">
        <v>18</v>
      </c>
      <c r="BZ43" s="807">
        <v>64</v>
      </c>
      <c r="CA43" s="793"/>
      <c r="CD43" s="788"/>
      <c r="CE43" s="864" t="s">
        <v>113</v>
      </c>
      <c r="CF43" s="834">
        <f>CH43+CJ43+CL43+CN43+CP43+CR43+CT43+CV43+CX43+CZ43</f>
        <v>378</v>
      </c>
      <c r="CG43" s="833">
        <f>CF43/CF44%</f>
        <v>47.547169811320757</v>
      </c>
      <c r="CH43" s="866">
        <v>12</v>
      </c>
      <c r="CI43" s="867">
        <v>57</v>
      </c>
      <c r="CJ43" s="866">
        <v>43</v>
      </c>
      <c r="CK43" s="867">
        <v>47</v>
      </c>
      <c r="CL43" s="866">
        <v>85</v>
      </c>
      <c r="CM43" s="867">
        <v>45</v>
      </c>
      <c r="CN43" s="866">
        <v>121</v>
      </c>
      <c r="CO43" s="867">
        <v>44</v>
      </c>
      <c r="CP43" s="866">
        <v>59</v>
      </c>
      <c r="CQ43" s="867">
        <v>50</v>
      </c>
      <c r="CR43" s="866">
        <v>12</v>
      </c>
      <c r="CS43" s="867">
        <v>52</v>
      </c>
      <c r="CT43" s="868">
        <v>11</v>
      </c>
      <c r="CU43" s="867">
        <v>42</v>
      </c>
      <c r="CV43" s="866">
        <v>17</v>
      </c>
      <c r="CW43" s="867">
        <v>74</v>
      </c>
      <c r="CX43" s="866">
        <v>1</v>
      </c>
      <c r="CY43" s="874">
        <v>50</v>
      </c>
      <c r="CZ43" s="866">
        <v>17</v>
      </c>
      <c r="DA43" s="867">
        <v>71</v>
      </c>
      <c r="DB43" s="853"/>
      <c r="DE43" s="789"/>
      <c r="DF43" s="894" t="s">
        <v>113</v>
      </c>
      <c r="DG43" s="834">
        <f>DI43+DK43+DM43+DO43+DQ43+DS43+DU43+DW43+DY43+EA43</f>
        <v>377</v>
      </c>
      <c r="DH43" s="833">
        <f>DG43/DG44%</f>
        <v>47.78200253485425</v>
      </c>
      <c r="DI43" s="896">
        <v>14</v>
      </c>
      <c r="DJ43" s="897">
        <v>64</v>
      </c>
      <c r="DK43" s="896">
        <v>43</v>
      </c>
      <c r="DL43" s="897">
        <v>46</v>
      </c>
      <c r="DM43" s="896">
        <v>90</v>
      </c>
      <c r="DN43" s="897">
        <v>45</v>
      </c>
      <c r="DO43" s="896">
        <v>113</v>
      </c>
      <c r="DP43" s="897">
        <v>43</v>
      </c>
      <c r="DQ43" s="896">
        <v>58</v>
      </c>
      <c r="DR43" s="897">
        <v>50</v>
      </c>
      <c r="DS43" s="896">
        <v>15</v>
      </c>
      <c r="DT43" s="897">
        <v>60</v>
      </c>
      <c r="DU43" s="898">
        <v>8</v>
      </c>
      <c r="DV43" s="897">
        <v>35</v>
      </c>
      <c r="DW43" s="896">
        <v>20</v>
      </c>
      <c r="DX43" s="897">
        <v>76</v>
      </c>
      <c r="DY43" s="896">
        <v>16</v>
      </c>
      <c r="DZ43" s="897">
        <v>70</v>
      </c>
      <c r="EA43" s="871"/>
    </row>
    <row r="44" spans="1:133" ht="16.5" thickTop="1" thickBot="1">
      <c r="A44" s="793"/>
      <c r="B44" s="835" t="s">
        <v>61</v>
      </c>
      <c r="C44" s="1536">
        <f>SUM(C42:C43)</f>
        <v>1026</v>
      </c>
      <c r="D44" s="1536">
        <f>SUM(D42:D43)</f>
        <v>100</v>
      </c>
      <c r="E44" s="2308">
        <f>SUM(E42:E43)</f>
        <v>0</v>
      </c>
      <c r="F44" s="2308"/>
      <c r="G44" s="2308">
        <f>SUM(G42:G43)</f>
        <v>61</v>
      </c>
      <c r="H44" s="2308"/>
      <c r="I44" s="2308">
        <f>SUM(I42:I43)</f>
        <v>241</v>
      </c>
      <c r="J44" s="2308"/>
      <c r="K44" s="2308">
        <f>SUM(K42:K43)</f>
        <v>325</v>
      </c>
      <c r="L44" s="2308"/>
      <c r="M44" s="2308">
        <f>SUM(M42:M43)</f>
        <v>243</v>
      </c>
      <c r="N44" s="2308"/>
      <c r="O44" s="2308">
        <f>SUM(O42:O43)</f>
        <v>41</v>
      </c>
      <c r="P44" s="2308"/>
      <c r="Q44" s="2308">
        <f>SUM(Q42:Q43)</f>
        <v>55</v>
      </c>
      <c r="R44" s="2308"/>
      <c r="S44" s="2308">
        <f>SUM(S42:S43)</f>
        <v>26</v>
      </c>
      <c r="T44" s="2308"/>
      <c r="U44" s="2308">
        <f t="shared" ref="U44" si="74">SUM(U42:U43)</f>
        <v>5</v>
      </c>
      <c r="V44" s="2308"/>
      <c r="W44" s="2308">
        <f t="shared" ref="W44" si="75">SUM(W42:W43)</f>
        <v>29</v>
      </c>
      <c r="X44" s="2308"/>
      <c r="Y44" s="840"/>
      <c r="AB44" s="793"/>
      <c r="AC44" s="835" t="s">
        <v>61</v>
      </c>
      <c r="AD44" s="1536">
        <v>910</v>
      </c>
      <c r="AE44" s="1536">
        <v>100</v>
      </c>
      <c r="AF44" s="1556">
        <v>19</v>
      </c>
      <c r="AG44" s="1536">
        <v>100</v>
      </c>
      <c r="AH44" s="1556">
        <v>73</v>
      </c>
      <c r="AI44" s="1536">
        <v>100</v>
      </c>
      <c r="AJ44" s="1556">
        <v>208</v>
      </c>
      <c r="AK44" s="1536">
        <v>100</v>
      </c>
      <c r="AL44" s="1556">
        <v>276</v>
      </c>
      <c r="AM44" s="1536">
        <v>100</v>
      </c>
      <c r="AN44" s="1556">
        <v>186</v>
      </c>
      <c r="AO44" s="1536">
        <v>100</v>
      </c>
      <c r="AP44" s="1556">
        <v>51</v>
      </c>
      <c r="AQ44" s="1536">
        <v>100</v>
      </c>
      <c r="AR44" s="1557">
        <v>38</v>
      </c>
      <c r="AS44" s="1536">
        <v>100</v>
      </c>
      <c r="AT44" s="1556">
        <v>21</v>
      </c>
      <c r="AU44" s="1536">
        <v>100</v>
      </c>
      <c r="AV44" s="1556">
        <v>8</v>
      </c>
      <c r="AW44" s="1536">
        <v>100</v>
      </c>
      <c r="AX44" s="1556">
        <v>30</v>
      </c>
      <c r="AY44" s="1536">
        <v>100</v>
      </c>
      <c r="AZ44" s="840"/>
      <c r="BA44" s="1518"/>
      <c r="BB44" s="1518"/>
      <c r="BC44" s="793"/>
      <c r="BD44" s="835" t="s">
        <v>61</v>
      </c>
      <c r="BE44" s="814">
        <f>BG44+BI44+BK44+BM44+BO44+BQ44+BS44+BU44+BW44+BY44</f>
        <v>816</v>
      </c>
      <c r="BF44" s="826"/>
      <c r="BG44" s="836">
        <f>SUM(BG42:BG43)</f>
        <v>13</v>
      </c>
      <c r="BH44" s="837"/>
      <c r="BI44" s="836">
        <f t="shared" ref="BI44:BY44" si="76">SUM(BI42:BI43)</f>
        <v>93</v>
      </c>
      <c r="BJ44" s="837"/>
      <c r="BK44" s="836">
        <f t="shared" si="76"/>
        <v>185</v>
      </c>
      <c r="BL44" s="837"/>
      <c r="BM44" s="836">
        <f t="shared" si="76"/>
        <v>253</v>
      </c>
      <c r="BN44" s="837"/>
      <c r="BO44" s="836">
        <f t="shared" si="76"/>
        <v>142</v>
      </c>
      <c r="BP44" s="837"/>
      <c r="BQ44" s="836">
        <f t="shared" si="76"/>
        <v>43</v>
      </c>
      <c r="BR44" s="837"/>
      <c r="BS44" s="838">
        <f t="shared" si="76"/>
        <v>30</v>
      </c>
      <c r="BT44" s="837"/>
      <c r="BU44" s="836">
        <f t="shared" si="76"/>
        <v>29</v>
      </c>
      <c r="BV44" s="837"/>
      <c r="BW44" s="836">
        <f t="shared" si="76"/>
        <v>0</v>
      </c>
      <c r="BX44" s="839"/>
      <c r="BY44" s="836">
        <f t="shared" si="76"/>
        <v>28</v>
      </c>
      <c r="BZ44" s="837"/>
      <c r="CA44" s="840"/>
      <c r="CD44" s="788"/>
      <c r="CE44" s="795" t="s">
        <v>61</v>
      </c>
      <c r="CF44" s="814">
        <f>CH44+CJ44+CL44+CN44+CP44+CR44+CT44+CV44+CX44+CZ44</f>
        <v>795</v>
      </c>
      <c r="CG44" s="834"/>
      <c r="CH44" s="875">
        <f>SUM(CH42:CH43)</f>
        <v>21</v>
      </c>
      <c r="CI44" s="877">
        <f t="shared" ref="CI44:DA44" si="77">SUM(CI42:CI43)</f>
        <v>100</v>
      </c>
      <c r="CJ44" s="875">
        <f t="shared" si="77"/>
        <v>92</v>
      </c>
      <c r="CK44" s="877">
        <f t="shared" si="77"/>
        <v>100</v>
      </c>
      <c r="CL44" s="875">
        <f t="shared" si="77"/>
        <v>190</v>
      </c>
      <c r="CM44" s="877">
        <f t="shared" si="77"/>
        <v>100</v>
      </c>
      <c r="CN44" s="875">
        <f t="shared" si="77"/>
        <v>276</v>
      </c>
      <c r="CO44" s="877">
        <f t="shared" si="77"/>
        <v>100</v>
      </c>
      <c r="CP44" s="875">
        <f t="shared" si="77"/>
        <v>118</v>
      </c>
      <c r="CQ44" s="877">
        <f t="shared" si="77"/>
        <v>100</v>
      </c>
      <c r="CR44" s="875">
        <f t="shared" si="77"/>
        <v>23</v>
      </c>
      <c r="CS44" s="877">
        <f t="shared" si="77"/>
        <v>100</v>
      </c>
      <c r="CT44" s="878">
        <f t="shared" si="77"/>
        <v>26</v>
      </c>
      <c r="CU44" s="877">
        <f t="shared" si="77"/>
        <v>100</v>
      </c>
      <c r="CV44" s="875">
        <f t="shared" si="77"/>
        <v>23</v>
      </c>
      <c r="CW44" s="877">
        <f t="shared" si="77"/>
        <v>100</v>
      </c>
      <c r="CX44" s="875">
        <f t="shared" si="77"/>
        <v>2</v>
      </c>
      <c r="CY44" s="876">
        <f t="shared" si="77"/>
        <v>100</v>
      </c>
      <c r="CZ44" s="875">
        <f t="shared" si="77"/>
        <v>24</v>
      </c>
      <c r="DA44" s="877">
        <f t="shared" si="77"/>
        <v>100</v>
      </c>
      <c r="DB44" s="853"/>
      <c r="DE44" s="789"/>
      <c r="DF44" s="919" t="s">
        <v>61</v>
      </c>
      <c r="DG44" s="869">
        <f>DI44+DK44+DM44+DO44+DQ44+DS44+DU44+DW44+DY44</f>
        <v>789</v>
      </c>
      <c r="DH44" s="826"/>
      <c r="DI44" s="920">
        <f>SUM(DI42:DI43)</f>
        <v>22</v>
      </c>
      <c r="DJ44" s="921">
        <f t="shared" ref="DJ44:DZ44" si="78">SUM(DJ42:DJ43)</f>
        <v>100</v>
      </c>
      <c r="DK44" s="920">
        <f t="shared" si="78"/>
        <v>93</v>
      </c>
      <c r="DL44" s="921">
        <f t="shared" si="78"/>
        <v>100</v>
      </c>
      <c r="DM44" s="920">
        <f t="shared" si="78"/>
        <v>198</v>
      </c>
      <c r="DN44" s="921">
        <f t="shared" si="78"/>
        <v>100</v>
      </c>
      <c r="DO44" s="920">
        <f t="shared" si="78"/>
        <v>262</v>
      </c>
      <c r="DP44" s="921">
        <f t="shared" si="78"/>
        <v>100</v>
      </c>
      <c r="DQ44" s="920">
        <f t="shared" si="78"/>
        <v>116</v>
      </c>
      <c r="DR44" s="921">
        <f t="shared" si="78"/>
        <v>100</v>
      </c>
      <c r="DS44" s="920">
        <f t="shared" si="78"/>
        <v>25</v>
      </c>
      <c r="DT44" s="921">
        <f t="shared" si="78"/>
        <v>100</v>
      </c>
      <c r="DU44" s="922">
        <f t="shared" si="78"/>
        <v>23</v>
      </c>
      <c r="DV44" s="921">
        <f t="shared" si="78"/>
        <v>100</v>
      </c>
      <c r="DW44" s="920">
        <f t="shared" si="78"/>
        <v>26</v>
      </c>
      <c r="DX44" s="921">
        <f t="shared" si="78"/>
        <v>100</v>
      </c>
      <c r="DY44" s="920">
        <f t="shared" si="78"/>
        <v>24</v>
      </c>
      <c r="DZ44" s="921">
        <f t="shared" si="78"/>
        <v>100</v>
      </c>
      <c r="EA44" s="871"/>
    </row>
    <row r="45" spans="1:133" s="789" customFormat="1">
      <c r="A45" s="793"/>
      <c r="B45" s="851"/>
      <c r="C45" s="852"/>
      <c r="D45" s="924"/>
      <c r="E45" s="852"/>
      <c r="F45" s="852"/>
      <c r="G45" s="852"/>
      <c r="H45" s="852"/>
      <c r="I45" s="852"/>
      <c r="J45" s="852"/>
      <c r="K45" s="852"/>
      <c r="L45" s="852"/>
      <c r="M45" s="852"/>
      <c r="N45" s="852"/>
      <c r="O45" s="852"/>
      <c r="P45" s="852"/>
      <c r="Q45" s="852"/>
      <c r="R45" s="852"/>
      <c r="S45" s="852"/>
      <c r="T45" s="852"/>
      <c r="U45" s="852"/>
      <c r="V45" s="852"/>
      <c r="W45" s="852"/>
      <c r="X45" s="852"/>
      <c r="Y45" s="840"/>
      <c r="Z45" s="2219"/>
      <c r="AA45" s="2219"/>
      <c r="AB45" s="793"/>
      <c r="AC45" s="851"/>
      <c r="AD45" s="852"/>
      <c r="AE45" s="924"/>
      <c r="AF45" s="852"/>
      <c r="AG45" s="852"/>
      <c r="AH45" s="852"/>
      <c r="AI45" s="852"/>
      <c r="AJ45" s="852"/>
      <c r="AK45" s="852"/>
      <c r="AL45" s="852"/>
      <c r="AM45" s="852"/>
      <c r="AN45" s="852"/>
      <c r="AO45" s="852"/>
      <c r="AP45" s="852"/>
      <c r="AQ45" s="852"/>
      <c r="AR45" s="852"/>
      <c r="AS45" s="852"/>
      <c r="AT45" s="852"/>
      <c r="AU45" s="852"/>
      <c r="AV45" s="852"/>
      <c r="AW45" s="852"/>
      <c r="AX45" s="852"/>
      <c r="AY45" s="852"/>
      <c r="AZ45" s="840"/>
      <c r="BA45" s="1518"/>
      <c r="BB45" s="1518"/>
      <c r="BC45" s="793"/>
      <c r="BD45" s="851"/>
      <c r="BE45" s="852"/>
      <c r="BF45" s="924"/>
      <c r="BG45" s="852"/>
      <c r="BH45" s="852"/>
      <c r="BI45" s="852"/>
      <c r="BJ45" s="852"/>
      <c r="BK45" s="852"/>
      <c r="BL45" s="852"/>
      <c r="BM45" s="852"/>
      <c r="BN45" s="852"/>
      <c r="BO45" s="852"/>
      <c r="BP45" s="852"/>
      <c r="BQ45" s="852"/>
      <c r="BR45" s="852"/>
      <c r="BS45" s="852"/>
      <c r="BT45" s="852"/>
      <c r="BU45" s="852"/>
      <c r="BV45" s="852"/>
      <c r="BW45" s="852"/>
      <c r="BX45" s="852"/>
      <c r="BY45" s="852"/>
      <c r="BZ45" s="852"/>
      <c r="CA45" s="840"/>
      <c r="CD45" s="788"/>
      <c r="CE45" s="925"/>
      <c r="CF45" s="852"/>
      <c r="CG45" s="924"/>
      <c r="CH45" s="926"/>
      <c r="CI45" s="926"/>
      <c r="CJ45" s="926"/>
      <c r="CK45" s="926"/>
      <c r="CL45" s="926"/>
      <c r="CM45" s="926"/>
      <c r="CN45" s="926"/>
      <c r="CO45" s="926"/>
      <c r="CP45" s="926"/>
      <c r="CQ45" s="926"/>
      <c r="CR45" s="926"/>
      <c r="CS45" s="926"/>
      <c r="CT45" s="926"/>
      <c r="CU45" s="926"/>
      <c r="CV45" s="926"/>
      <c r="CW45" s="926"/>
      <c r="CX45" s="926"/>
      <c r="CY45" s="926"/>
      <c r="CZ45" s="926"/>
      <c r="DA45" s="926"/>
      <c r="DB45" s="853"/>
      <c r="DF45" s="927"/>
      <c r="DG45" s="852"/>
      <c r="DH45" s="924"/>
      <c r="DI45" s="928"/>
      <c r="DJ45" s="928"/>
      <c r="DK45" s="928"/>
      <c r="DL45" s="928"/>
      <c r="DM45" s="928"/>
      <c r="DN45" s="928"/>
      <c r="DO45" s="928"/>
      <c r="DP45" s="928"/>
      <c r="DQ45" s="928"/>
      <c r="DR45" s="928"/>
      <c r="DS45" s="928"/>
      <c r="DT45" s="928"/>
      <c r="DU45" s="928"/>
      <c r="DV45" s="928"/>
      <c r="DW45" s="928"/>
      <c r="DX45" s="928"/>
      <c r="DY45" s="928"/>
      <c r="DZ45" s="928"/>
      <c r="EA45" s="871"/>
    </row>
    <row r="46" spans="1:133">
      <c r="A46" s="793"/>
      <c r="B46" s="793"/>
      <c r="C46" s="793"/>
      <c r="D46" s="793"/>
      <c r="E46" s="793"/>
      <c r="F46" s="793"/>
      <c r="G46" s="793"/>
      <c r="H46" s="793"/>
      <c r="I46" s="793"/>
      <c r="J46" s="793"/>
      <c r="K46" s="793"/>
      <c r="L46" s="793"/>
      <c r="M46" s="793"/>
      <c r="N46" s="793"/>
      <c r="O46" s="793"/>
      <c r="P46" s="793"/>
      <c r="Q46" s="793"/>
      <c r="R46" s="793"/>
      <c r="S46" s="793"/>
      <c r="T46" s="793"/>
      <c r="U46" s="793"/>
      <c r="V46" s="793"/>
      <c r="W46" s="793"/>
      <c r="X46" s="793"/>
      <c r="Y46" s="840"/>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840"/>
      <c r="BA46" s="1518"/>
      <c r="BB46" s="1518"/>
      <c r="BC46" s="793"/>
      <c r="BD46" s="793"/>
      <c r="BE46" s="793"/>
      <c r="BF46" s="793"/>
      <c r="BG46" s="793"/>
      <c r="BH46" s="793"/>
      <c r="BI46" s="793"/>
      <c r="BJ46" s="793"/>
      <c r="BK46" s="793"/>
      <c r="BL46" s="793"/>
      <c r="BM46" s="793"/>
      <c r="BN46" s="793"/>
      <c r="BO46" s="793"/>
      <c r="BP46" s="793"/>
      <c r="BQ46" s="793"/>
      <c r="BR46" s="793"/>
      <c r="BS46" s="793"/>
      <c r="BT46" s="793"/>
      <c r="BU46" s="793"/>
      <c r="BV46" s="793"/>
      <c r="BW46" s="793"/>
      <c r="BX46" s="793"/>
      <c r="BY46" s="793"/>
      <c r="BZ46" s="793"/>
      <c r="CA46" s="840"/>
      <c r="CE46"/>
      <c r="CF46" s="793"/>
      <c r="CG46" s="793"/>
      <c r="DE46" s="789"/>
      <c r="DF46" s="15"/>
      <c r="DG46" s="793"/>
      <c r="DH46" s="793"/>
      <c r="DI46" s="15"/>
      <c r="DJ46" s="15"/>
      <c r="DK46" s="15"/>
      <c r="DL46" s="15"/>
      <c r="DM46" s="15"/>
      <c r="DN46" s="15"/>
      <c r="DO46" s="15"/>
      <c r="DP46" s="15"/>
      <c r="DQ46" s="15"/>
      <c r="DR46" s="15"/>
      <c r="DS46" s="15"/>
      <c r="DT46" s="15"/>
      <c r="DU46" s="15"/>
      <c r="DV46" s="15"/>
      <c r="DW46" s="15"/>
      <c r="DX46" s="15"/>
      <c r="DY46" s="15"/>
      <c r="DZ46" s="15"/>
      <c r="EA46" s="15"/>
      <c r="EB46" s="789"/>
      <c r="EC46" s="789"/>
    </row>
    <row r="47" spans="1:133">
      <c r="A47" s="841"/>
      <c r="B47" s="841"/>
      <c r="C47" s="841"/>
      <c r="D47" s="841"/>
      <c r="E47" s="841"/>
      <c r="F47" s="841"/>
      <c r="G47" s="841"/>
      <c r="H47" s="841"/>
      <c r="I47" s="841"/>
      <c r="J47" s="841"/>
      <c r="K47" s="841"/>
      <c r="L47" s="841"/>
      <c r="M47" s="841"/>
      <c r="N47" s="841"/>
      <c r="O47" s="841"/>
      <c r="P47" s="841"/>
      <c r="Q47" s="841"/>
      <c r="R47" s="841"/>
      <c r="S47" s="841"/>
      <c r="T47" s="841"/>
      <c r="U47" s="841"/>
      <c r="V47" s="841"/>
      <c r="W47" s="841"/>
      <c r="X47" s="841"/>
      <c r="Y47" s="841"/>
      <c r="AB47" s="841"/>
      <c r="AC47" s="841"/>
      <c r="AD47" s="841"/>
      <c r="AE47" s="841"/>
      <c r="AF47" s="841"/>
      <c r="AG47" s="841"/>
      <c r="AH47" s="841"/>
      <c r="AI47" s="841"/>
      <c r="AJ47" s="841"/>
      <c r="AK47" s="841"/>
      <c r="AL47" s="841"/>
      <c r="AM47" s="841"/>
      <c r="AN47" s="841"/>
      <c r="AO47" s="841"/>
      <c r="AP47" s="841"/>
      <c r="AQ47" s="841"/>
      <c r="AR47" s="841"/>
      <c r="AS47" s="841"/>
      <c r="AT47" s="841"/>
      <c r="AU47" s="841"/>
      <c r="AV47" s="841"/>
      <c r="AW47" s="841"/>
      <c r="AX47" s="841"/>
      <c r="AY47" s="841"/>
      <c r="AZ47" s="841"/>
      <c r="BA47" s="1518"/>
      <c r="BB47" s="1518"/>
      <c r="BC47" s="841"/>
      <c r="BD47" s="841"/>
      <c r="BE47" s="841"/>
      <c r="BF47" s="841"/>
      <c r="BG47" s="841"/>
      <c r="BH47" s="841"/>
      <c r="BI47" s="841"/>
      <c r="BJ47" s="841"/>
      <c r="BK47" s="841"/>
      <c r="BL47" s="841"/>
      <c r="BM47" s="841"/>
      <c r="BN47" s="841"/>
      <c r="BO47" s="841"/>
      <c r="BP47" s="841"/>
      <c r="BQ47" s="841"/>
      <c r="BR47" s="841"/>
      <c r="BS47" s="841"/>
      <c r="BT47" s="841"/>
      <c r="BU47" s="841"/>
      <c r="BV47" s="841"/>
      <c r="BW47" s="841"/>
      <c r="BX47" s="841"/>
      <c r="BY47" s="841"/>
      <c r="BZ47" s="841"/>
      <c r="CA47" s="841"/>
      <c r="CD47" s="879"/>
      <c r="CE47" s="879"/>
      <c r="CF47" s="841"/>
      <c r="CG47" s="841"/>
      <c r="CH47" s="879"/>
      <c r="CI47" s="879"/>
      <c r="CJ47" s="879"/>
      <c r="CK47" s="879"/>
      <c r="CL47" s="879"/>
      <c r="CM47" s="879"/>
      <c r="CN47" s="879"/>
      <c r="CO47" s="879"/>
      <c r="CP47" s="879"/>
      <c r="CQ47" s="879"/>
      <c r="CR47" s="879"/>
      <c r="CS47" s="879"/>
      <c r="CT47" s="879"/>
      <c r="CU47" s="879"/>
      <c r="CV47" s="879"/>
      <c r="CW47" s="879"/>
      <c r="CX47" s="879"/>
      <c r="CY47" s="879"/>
      <c r="CZ47" s="879"/>
      <c r="DA47" s="879"/>
      <c r="DB47" s="879"/>
      <c r="DE47" s="923"/>
      <c r="DF47" s="923"/>
      <c r="DG47" s="841"/>
      <c r="DH47" s="841"/>
      <c r="DI47" s="923"/>
      <c r="DJ47" s="923"/>
      <c r="DK47" s="923"/>
      <c r="DL47" s="923"/>
      <c r="DM47" s="923"/>
      <c r="DN47" s="923"/>
      <c r="DO47" s="923"/>
      <c r="DP47" s="923"/>
      <c r="DQ47" s="923"/>
      <c r="DR47" s="923"/>
      <c r="DS47" s="923"/>
      <c r="DT47" s="923"/>
      <c r="DU47" s="923"/>
      <c r="DV47" s="923"/>
      <c r="DW47" s="923"/>
      <c r="DX47" s="923"/>
      <c r="DY47" s="923"/>
      <c r="DZ47" s="923"/>
      <c r="EA47" s="923"/>
      <c r="EB47" s="923"/>
      <c r="EC47" s="923"/>
    </row>
    <row r="48" spans="1:133">
      <c r="B48" s="793"/>
      <c r="C48" s="793"/>
      <c r="D48" s="793"/>
      <c r="E48" s="793"/>
      <c r="F48" s="793"/>
      <c r="G48" s="793"/>
      <c r="H48" s="793"/>
      <c r="I48" s="793"/>
      <c r="J48" s="793"/>
      <c r="K48" s="793"/>
      <c r="L48" s="793"/>
      <c r="M48" s="793"/>
      <c r="N48" s="793"/>
      <c r="O48" s="793"/>
      <c r="P48" s="793"/>
      <c r="Q48" s="793"/>
      <c r="R48" s="793"/>
      <c r="S48" s="793"/>
      <c r="T48" s="793"/>
      <c r="U48" s="793"/>
      <c r="V48" s="793"/>
      <c r="W48" s="793"/>
      <c r="X48" s="793"/>
      <c r="Y48" s="793"/>
      <c r="AB48" s="1518"/>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1518"/>
      <c r="BB48" s="1518"/>
      <c r="BD48" s="793"/>
      <c r="BE48" s="793"/>
      <c r="BF48" s="793"/>
      <c r="BG48" s="793"/>
      <c r="BH48" s="793"/>
      <c r="BI48" s="793"/>
      <c r="BJ48" s="793"/>
      <c r="BK48" s="793"/>
      <c r="BL48" s="793"/>
      <c r="BM48" s="793"/>
      <c r="BN48" s="793"/>
      <c r="BO48" s="793"/>
      <c r="BP48" s="793"/>
      <c r="BQ48" s="793"/>
      <c r="BR48" s="793"/>
      <c r="BS48" s="793"/>
      <c r="BT48" s="793"/>
      <c r="BU48" s="793"/>
      <c r="BV48" s="793"/>
      <c r="BW48" s="793"/>
      <c r="BX48" s="793"/>
      <c r="BY48" s="793"/>
      <c r="BZ48" s="793"/>
      <c r="CA48" s="793"/>
      <c r="CE48"/>
      <c r="CF48" s="793"/>
      <c r="CG48" s="793"/>
      <c r="DG48" s="793"/>
      <c r="DH48" s="793"/>
    </row>
    <row r="49" spans="1:133" ht="15.75" thickBot="1">
      <c r="A49" s="793" t="s">
        <v>959</v>
      </c>
      <c r="B49" s="2254">
        <v>2019</v>
      </c>
      <c r="C49" s="793"/>
      <c r="D49" s="793"/>
      <c r="E49" s="793"/>
      <c r="F49" s="793"/>
      <c r="G49" s="793"/>
      <c r="H49" s="793"/>
      <c r="I49" s="793"/>
      <c r="J49" s="793"/>
      <c r="K49" s="793"/>
      <c r="L49" s="793"/>
      <c r="M49" s="793"/>
      <c r="N49" s="793"/>
      <c r="O49" s="793"/>
      <c r="P49" s="793"/>
      <c r="Q49" s="793"/>
      <c r="R49" s="793"/>
      <c r="S49" s="793"/>
      <c r="T49" s="793"/>
      <c r="U49" s="793"/>
      <c r="V49" s="793"/>
      <c r="W49" s="793"/>
      <c r="X49" s="793"/>
      <c r="Y49" s="793"/>
      <c r="AB49" s="793" t="s">
        <v>959</v>
      </c>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3"/>
      <c r="BA49" s="1518"/>
      <c r="BB49" s="1518"/>
      <c r="BC49" s="793" t="s">
        <v>959</v>
      </c>
      <c r="BD49" s="793"/>
      <c r="BE49" s="793"/>
      <c r="BF49" s="793"/>
      <c r="BG49" s="793"/>
      <c r="BH49" s="793"/>
      <c r="BI49" s="793"/>
      <c r="BJ49" s="793"/>
      <c r="BK49" s="793"/>
      <c r="BL49" s="793"/>
      <c r="BM49" s="793"/>
      <c r="BN49" s="793"/>
      <c r="BO49" s="793"/>
      <c r="BP49" s="793"/>
      <c r="BQ49" s="793"/>
      <c r="BR49" s="793"/>
      <c r="BS49" s="793"/>
      <c r="BT49" s="793"/>
      <c r="BU49" s="793"/>
      <c r="BV49" s="793"/>
      <c r="BW49" s="793"/>
      <c r="BX49" s="793"/>
      <c r="BY49" s="793"/>
      <c r="BZ49" s="793"/>
      <c r="CA49" s="793"/>
      <c r="CD49" s="789"/>
      <c r="CE49" s="789"/>
      <c r="CF49" s="793"/>
      <c r="CG49" s="793"/>
      <c r="CH49" s="789"/>
      <c r="CI49" s="789"/>
      <c r="CJ49" s="789"/>
      <c r="CK49" s="789"/>
      <c r="CL49" s="789"/>
      <c r="CM49" s="789"/>
      <c r="CN49" s="789"/>
      <c r="CO49" s="789"/>
      <c r="CP49" s="789"/>
      <c r="CQ49" s="789"/>
      <c r="CR49" s="789"/>
      <c r="CS49" s="789"/>
      <c r="CT49" s="789"/>
      <c r="CU49" s="789"/>
      <c r="CV49" s="789"/>
      <c r="CW49" s="789"/>
      <c r="CX49" s="789"/>
      <c r="CY49" s="789"/>
      <c r="CZ49" s="789"/>
      <c r="DA49" s="789"/>
      <c r="DB49" s="789"/>
      <c r="DE49" s="789" t="s">
        <v>976</v>
      </c>
      <c r="DF49" s="789"/>
      <c r="DG49" s="793"/>
      <c r="DH49" s="793"/>
      <c r="DI49" s="789"/>
      <c r="DJ49" s="789"/>
      <c r="DK49" s="789"/>
      <c r="DL49" s="789"/>
      <c r="DM49" s="789"/>
      <c r="DN49" s="789"/>
      <c r="DO49" s="789"/>
      <c r="DP49" s="789"/>
      <c r="DQ49" s="789"/>
      <c r="DR49" s="789"/>
      <c r="DS49" s="789"/>
      <c r="DT49" s="789"/>
      <c r="DU49" s="789"/>
      <c r="DV49" s="789"/>
      <c r="DW49" s="789"/>
      <c r="DX49" s="789"/>
      <c r="DY49" s="789"/>
      <c r="DZ49" s="789"/>
      <c r="EA49" s="789"/>
      <c r="EB49" s="789"/>
      <c r="EC49" s="789"/>
    </row>
    <row r="50" spans="1:133" ht="15.75" customHeight="1" thickBot="1">
      <c r="A50" s="793">
        <v>49</v>
      </c>
      <c r="B50" s="795" t="s">
        <v>729</v>
      </c>
      <c r="C50" s="2484" t="s">
        <v>58</v>
      </c>
      <c r="D50" s="2485"/>
      <c r="E50" s="2484" t="s">
        <v>956</v>
      </c>
      <c r="F50" s="2485"/>
      <c r="G50" s="2484" t="s">
        <v>942</v>
      </c>
      <c r="H50" s="2485"/>
      <c r="I50" s="2484" t="s">
        <v>943</v>
      </c>
      <c r="J50" s="2485"/>
      <c r="K50" s="2484" t="s">
        <v>944</v>
      </c>
      <c r="L50" s="2485"/>
      <c r="M50" s="2484" t="s">
        <v>945</v>
      </c>
      <c r="N50" s="2485"/>
      <c r="O50" s="2484" t="s">
        <v>946</v>
      </c>
      <c r="P50" s="2485"/>
      <c r="Q50" s="2484" t="s">
        <v>947</v>
      </c>
      <c r="R50" s="2485"/>
      <c r="S50" s="2484" t="s">
        <v>948</v>
      </c>
      <c r="T50" s="2485"/>
      <c r="U50" s="2484" t="s">
        <v>949</v>
      </c>
      <c r="V50" s="2485"/>
      <c r="W50" s="2484" t="s">
        <v>950</v>
      </c>
      <c r="X50" s="2485"/>
      <c r="Y50" s="840"/>
      <c r="AB50" s="793">
        <v>49</v>
      </c>
      <c r="AC50" s="795" t="s">
        <v>729</v>
      </c>
      <c r="AD50" s="2484" t="s">
        <v>58</v>
      </c>
      <c r="AE50" s="2485"/>
      <c r="AF50" s="2484" t="s">
        <v>956</v>
      </c>
      <c r="AG50" s="2485"/>
      <c r="AH50" s="2484" t="s">
        <v>942</v>
      </c>
      <c r="AI50" s="2485"/>
      <c r="AJ50" s="2484" t="s">
        <v>943</v>
      </c>
      <c r="AK50" s="2485"/>
      <c r="AL50" s="2484" t="s">
        <v>944</v>
      </c>
      <c r="AM50" s="2485"/>
      <c r="AN50" s="2484" t="s">
        <v>945</v>
      </c>
      <c r="AO50" s="2485"/>
      <c r="AP50" s="2484" t="s">
        <v>946</v>
      </c>
      <c r="AQ50" s="2485"/>
      <c r="AR50" s="2484" t="s">
        <v>947</v>
      </c>
      <c r="AS50" s="2485"/>
      <c r="AT50" s="2484" t="s">
        <v>948</v>
      </c>
      <c r="AU50" s="2485"/>
      <c r="AV50" s="2484" t="s">
        <v>949</v>
      </c>
      <c r="AW50" s="2485"/>
      <c r="AX50" s="2484" t="s">
        <v>950</v>
      </c>
      <c r="AY50" s="2485"/>
      <c r="AZ50" s="840"/>
      <c r="BA50" s="1518"/>
      <c r="BB50" s="1518"/>
      <c r="BC50" s="793">
        <v>49</v>
      </c>
      <c r="BD50" s="795" t="s">
        <v>729</v>
      </c>
      <c r="BE50" s="2484" t="s">
        <v>58</v>
      </c>
      <c r="BF50" s="2485"/>
      <c r="BG50" s="2484" t="s">
        <v>956</v>
      </c>
      <c r="BH50" s="2485"/>
      <c r="BI50" s="2484" t="s">
        <v>942</v>
      </c>
      <c r="BJ50" s="2485"/>
      <c r="BK50" s="2484" t="s">
        <v>943</v>
      </c>
      <c r="BL50" s="2485"/>
      <c r="BM50" s="2484" t="s">
        <v>944</v>
      </c>
      <c r="BN50" s="2485"/>
      <c r="BO50" s="2484" t="s">
        <v>945</v>
      </c>
      <c r="BP50" s="2485"/>
      <c r="BQ50" s="2484" t="s">
        <v>946</v>
      </c>
      <c r="BR50" s="2485"/>
      <c r="BS50" s="2484" t="s">
        <v>947</v>
      </c>
      <c r="BT50" s="2485"/>
      <c r="BU50" s="2484" t="s">
        <v>948</v>
      </c>
      <c r="BV50" s="2485"/>
      <c r="BW50" s="2484" t="s">
        <v>949</v>
      </c>
      <c r="BX50" s="2485"/>
      <c r="BY50" s="2484" t="s">
        <v>950</v>
      </c>
      <c r="BZ50" s="2485"/>
      <c r="CA50" s="840"/>
      <c r="CD50" s="788" t="s">
        <v>217</v>
      </c>
      <c r="CE50" s="795" t="s">
        <v>729</v>
      </c>
      <c r="CF50" s="2484" t="s">
        <v>58</v>
      </c>
      <c r="CG50" s="2485"/>
      <c r="CH50" s="2484" t="s">
        <v>956</v>
      </c>
      <c r="CI50" s="2485"/>
      <c r="CJ50" s="2484" t="s">
        <v>942</v>
      </c>
      <c r="CK50" s="2485"/>
      <c r="CL50" s="2484" t="s">
        <v>943</v>
      </c>
      <c r="CM50" s="2485"/>
      <c r="CN50" s="2484" t="s">
        <v>944</v>
      </c>
      <c r="CO50" s="2485"/>
      <c r="CP50" s="2484" t="s">
        <v>945</v>
      </c>
      <c r="CQ50" s="2485"/>
      <c r="CR50" s="2484" t="s">
        <v>946</v>
      </c>
      <c r="CS50" s="2485"/>
      <c r="CT50" s="2484" t="s">
        <v>947</v>
      </c>
      <c r="CU50" s="2485"/>
      <c r="CV50" s="2484" t="s">
        <v>948</v>
      </c>
      <c r="CW50" s="2485"/>
      <c r="CX50" s="2484" t="s">
        <v>949</v>
      </c>
      <c r="CY50" s="2485"/>
      <c r="CZ50" s="2484" t="s">
        <v>950</v>
      </c>
      <c r="DA50" s="2485"/>
      <c r="DB50" s="853"/>
      <c r="DE50" s="789">
        <v>41</v>
      </c>
      <c r="DF50" s="795" t="s">
        <v>729</v>
      </c>
      <c r="DG50" s="2484" t="s">
        <v>58</v>
      </c>
      <c r="DH50" s="2485"/>
      <c r="DI50" s="2484" t="s">
        <v>956</v>
      </c>
      <c r="DJ50" s="2485"/>
      <c r="DK50" s="2484" t="s">
        <v>942</v>
      </c>
      <c r="DL50" s="2485"/>
      <c r="DM50" s="2484" t="s">
        <v>943</v>
      </c>
      <c r="DN50" s="2485"/>
      <c r="DO50" s="2484" t="s">
        <v>944</v>
      </c>
      <c r="DP50" s="2485"/>
      <c r="DQ50" s="2484" t="s">
        <v>945</v>
      </c>
      <c r="DR50" s="2485"/>
      <c r="DS50" s="2484" t="s">
        <v>946</v>
      </c>
      <c r="DT50" s="2485"/>
      <c r="DU50" s="2484" t="s">
        <v>947</v>
      </c>
      <c r="DV50" s="2485"/>
      <c r="DW50" s="2484" t="s">
        <v>948</v>
      </c>
      <c r="DX50" s="2485"/>
      <c r="DY50" s="2484" t="s">
        <v>949</v>
      </c>
      <c r="DZ50" s="2485"/>
      <c r="EA50" s="2484" t="s">
        <v>950</v>
      </c>
      <c r="EB50" s="2485"/>
      <c r="EC50" s="853"/>
    </row>
    <row r="51" spans="1:133" ht="15.75" thickBot="1">
      <c r="A51" s="793"/>
      <c r="B51" s="796"/>
      <c r="C51" s="797" t="s">
        <v>899</v>
      </c>
      <c r="D51" s="798" t="s">
        <v>170</v>
      </c>
      <c r="E51" s="797" t="s">
        <v>899</v>
      </c>
      <c r="F51" s="798" t="s">
        <v>170</v>
      </c>
      <c r="G51" s="797" t="s">
        <v>899</v>
      </c>
      <c r="H51" s="798" t="s">
        <v>170</v>
      </c>
      <c r="I51" s="797" t="s">
        <v>899</v>
      </c>
      <c r="J51" s="798" t="s">
        <v>170</v>
      </c>
      <c r="K51" s="797" t="s">
        <v>899</v>
      </c>
      <c r="L51" s="798" t="s">
        <v>170</v>
      </c>
      <c r="M51" s="797" t="s">
        <v>899</v>
      </c>
      <c r="N51" s="798" t="s">
        <v>170</v>
      </c>
      <c r="O51" s="797" t="s">
        <v>899</v>
      </c>
      <c r="P51" s="798" t="s">
        <v>170</v>
      </c>
      <c r="Q51" s="797" t="s">
        <v>899</v>
      </c>
      <c r="R51" s="798" t="s">
        <v>170</v>
      </c>
      <c r="S51" s="797" t="s">
        <v>899</v>
      </c>
      <c r="T51" s="798" t="s">
        <v>170</v>
      </c>
      <c r="U51" s="797" t="s">
        <v>899</v>
      </c>
      <c r="V51" s="798" t="s">
        <v>170</v>
      </c>
      <c r="W51" s="797" t="s">
        <v>899</v>
      </c>
      <c r="X51" s="798" t="s">
        <v>170</v>
      </c>
      <c r="Y51" s="840"/>
      <c r="AB51" s="793"/>
      <c r="AC51" s="796"/>
      <c r="AD51" s="797" t="s">
        <v>899</v>
      </c>
      <c r="AE51" s="798" t="s">
        <v>170</v>
      </c>
      <c r="AF51" s="797" t="s">
        <v>899</v>
      </c>
      <c r="AG51" s="798" t="s">
        <v>170</v>
      </c>
      <c r="AH51" s="797" t="s">
        <v>899</v>
      </c>
      <c r="AI51" s="798" t="s">
        <v>170</v>
      </c>
      <c r="AJ51" s="797" t="s">
        <v>899</v>
      </c>
      <c r="AK51" s="798" t="s">
        <v>170</v>
      </c>
      <c r="AL51" s="797" t="s">
        <v>899</v>
      </c>
      <c r="AM51" s="798" t="s">
        <v>170</v>
      </c>
      <c r="AN51" s="797" t="s">
        <v>899</v>
      </c>
      <c r="AO51" s="798" t="s">
        <v>170</v>
      </c>
      <c r="AP51" s="797" t="s">
        <v>899</v>
      </c>
      <c r="AQ51" s="798" t="s">
        <v>170</v>
      </c>
      <c r="AR51" s="797" t="s">
        <v>899</v>
      </c>
      <c r="AS51" s="798" t="s">
        <v>170</v>
      </c>
      <c r="AT51" s="797" t="s">
        <v>899</v>
      </c>
      <c r="AU51" s="798" t="s">
        <v>170</v>
      </c>
      <c r="AV51" s="797" t="s">
        <v>899</v>
      </c>
      <c r="AW51" s="798" t="s">
        <v>170</v>
      </c>
      <c r="AX51" s="797" t="s">
        <v>899</v>
      </c>
      <c r="AY51" s="798" t="s">
        <v>170</v>
      </c>
      <c r="AZ51" s="840"/>
      <c r="BA51" s="1518"/>
      <c r="BB51" s="1518"/>
      <c r="BC51" s="793"/>
      <c r="BD51" s="796"/>
      <c r="BE51" s="797" t="s">
        <v>899</v>
      </c>
      <c r="BF51" s="798" t="s">
        <v>170</v>
      </c>
      <c r="BG51" s="797" t="s">
        <v>899</v>
      </c>
      <c r="BH51" s="798" t="s">
        <v>170</v>
      </c>
      <c r="BI51" s="797" t="s">
        <v>899</v>
      </c>
      <c r="BJ51" s="798" t="s">
        <v>170</v>
      </c>
      <c r="BK51" s="797" t="s">
        <v>899</v>
      </c>
      <c r="BL51" s="798" t="s">
        <v>170</v>
      </c>
      <c r="BM51" s="797" t="s">
        <v>899</v>
      </c>
      <c r="BN51" s="798" t="s">
        <v>170</v>
      </c>
      <c r="BO51" s="797" t="s">
        <v>899</v>
      </c>
      <c r="BP51" s="798" t="s">
        <v>170</v>
      </c>
      <c r="BQ51" s="797" t="s">
        <v>899</v>
      </c>
      <c r="BR51" s="798" t="s">
        <v>170</v>
      </c>
      <c r="BS51" s="797" t="s">
        <v>899</v>
      </c>
      <c r="BT51" s="798" t="s">
        <v>170</v>
      </c>
      <c r="BU51" s="797" t="s">
        <v>899</v>
      </c>
      <c r="BV51" s="798" t="s">
        <v>170</v>
      </c>
      <c r="BW51" s="797" t="s">
        <v>899</v>
      </c>
      <c r="BX51" s="798" t="s">
        <v>170</v>
      </c>
      <c r="BY51" s="797" t="s">
        <v>899</v>
      </c>
      <c r="BZ51" s="798" t="s">
        <v>170</v>
      </c>
      <c r="CA51" s="840"/>
      <c r="CD51" s="788">
        <v>69</v>
      </c>
      <c r="CE51" s="796"/>
      <c r="CF51" s="797" t="s">
        <v>899</v>
      </c>
      <c r="CG51" s="798" t="s">
        <v>170</v>
      </c>
      <c r="CH51" s="797" t="s">
        <v>899</v>
      </c>
      <c r="CI51" s="798" t="s">
        <v>170</v>
      </c>
      <c r="CJ51" s="797" t="s">
        <v>899</v>
      </c>
      <c r="CK51" s="798" t="s">
        <v>170</v>
      </c>
      <c r="CL51" s="797" t="s">
        <v>899</v>
      </c>
      <c r="CM51" s="798" t="s">
        <v>170</v>
      </c>
      <c r="CN51" s="797" t="s">
        <v>899</v>
      </c>
      <c r="CO51" s="798" t="s">
        <v>170</v>
      </c>
      <c r="CP51" s="797" t="s">
        <v>899</v>
      </c>
      <c r="CQ51" s="798" t="s">
        <v>170</v>
      </c>
      <c r="CR51" s="797" t="s">
        <v>899</v>
      </c>
      <c r="CS51" s="798" t="s">
        <v>170</v>
      </c>
      <c r="CT51" s="797" t="s">
        <v>899</v>
      </c>
      <c r="CU51" s="798" t="s">
        <v>170</v>
      </c>
      <c r="CV51" s="797" t="s">
        <v>899</v>
      </c>
      <c r="CW51" s="798" t="s">
        <v>170</v>
      </c>
      <c r="CX51" s="797" t="s">
        <v>899</v>
      </c>
      <c r="CY51" s="798" t="s">
        <v>170</v>
      </c>
      <c r="CZ51" s="797" t="s">
        <v>899</v>
      </c>
      <c r="DA51" s="798" t="s">
        <v>170</v>
      </c>
      <c r="DB51" s="853"/>
      <c r="DE51" s="789"/>
      <c r="DF51" s="796"/>
      <c r="DG51" s="797" t="s">
        <v>899</v>
      </c>
      <c r="DH51" s="798" t="s">
        <v>170</v>
      </c>
      <c r="DI51" s="797" t="s">
        <v>899</v>
      </c>
      <c r="DJ51" s="798" t="s">
        <v>170</v>
      </c>
      <c r="DK51" s="797" t="s">
        <v>899</v>
      </c>
      <c r="DL51" s="798" t="s">
        <v>170</v>
      </c>
      <c r="DM51" s="797" t="s">
        <v>899</v>
      </c>
      <c r="DN51" s="798" t="s">
        <v>170</v>
      </c>
      <c r="DO51" s="797" t="s">
        <v>899</v>
      </c>
      <c r="DP51" s="798" t="s">
        <v>170</v>
      </c>
      <c r="DQ51" s="797" t="s">
        <v>899</v>
      </c>
      <c r="DR51" s="798" t="s">
        <v>170</v>
      </c>
      <c r="DS51" s="797" t="s">
        <v>899</v>
      </c>
      <c r="DT51" s="798" t="s">
        <v>170</v>
      </c>
      <c r="DU51" s="797" t="s">
        <v>899</v>
      </c>
      <c r="DV51" s="798" t="s">
        <v>170</v>
      </c>
      <c r="DW51" s="797" t="s">
        <v>899</v>
      </c>
      <c r="DX51" s="798" t="s">
        <v>170</v>
      </c>
      <c r="DY51" s="797" t="s">
        <v>899</v>
      </c>
      <c r="DZ51" s="798" t="s">
        <v>170</v>
      </c>
      <c r="EA51" s="797" t="s">
        <v>899</v>
      </c>
      <c r="EB51" s="798" t="s">
        <v>170</v>
      </c>
      <c r="EC51" s="853"/>
    </row>
    <row r="52" spans="1:133" ht="45">
      <c r="A52" s="793"/>
      <c r="B52" s="799" t="s">
        <v>1236</v>
      </c>
      <c r="C52" s="1553">
        <f>E52+G52+I52+K52+M52+O52+Q52+S52+U52+W52</f>
        <v>7955</v>
      </c>
      <c r="D52" s="1554">
        <f>C52/C$58%</f>
        <v>30.481262932025441</v>
      </c>
      <c r="E52" s="1553">
        <v>4</v>
      </c>
      <c r="F52" s="1553">
        <v>80</v>
      </c>
      <c r="G52" s="1522">
        <v>650</v>
      </c>
      <c r="H52" s="1523">
        <v>41</v>
      </c>
      <c r="I52" s="1522">
        <v>2143</v>
      </c>
      <c r="J52" s="1523">
        <v>39</v>
      </c>
      <c r="K52" s="1522">
        <v>1579</v>
      </c>
      <c r="L52" s="1523">
        <v>31</v>
      </c>
      <c r="M52" s="1522">
        <v>2703</v>
      </c>
      <c r="N52" s="1523">
        <v>31</v>
      </c>
      <c r="O52" s="1522">
        <v>597</v>
      </c>
      <c r="P52" s="1523">
        <v>22</v>
      </c>
      <c r="Q52" s="1522">
        <v>209</v>
      </c>
      <c r="R52" s="1523">
        <v>17</v>
      </c>
      <c r="S52" s="1526">
        <v>46</v>
      </c>
      <c r="T52" s="1523">
        <v>11</v>
      </c>
      <c r="U52" s="1522">
        <v>12</v>
      </c>
      <c r="V52" s="1523">
        <v>8</v>
      </c>
      <c r="W52" s="1522">
        <v>12</v>
      </c>
      <c r="X52" s="1523">
        <v>7</v>
      </c>
      <c r="Y52" s="840"/>
      <c r="AB52" s="793"/>
      <c r="AC52" s="799" t="s">
        <v>1236</v>
      </c>
      <c r="AD52" s="1553">
        <f>AF52+AH52+AJ52+AL52+AN52+AP52+AR52+AT52+AV52+AX52</f>
        <v>7095</v>
      </c>
      <c r="AE52" s="1554">
        <f>AD52/AD$58%</f>
        <v>26.402947305745755</v>
      </c>
      <c r="AF52" s="1553">
        <v>3</v>
      </c>
      <c r="AG52" s="1553">
        <v>38</v>
      </c>
      <c r="AH52" s="1522">
        <v>607</v>
      </c>
      <c r="AI52" s="1523">
        <v>31</v>
      </c>
      <c r="AJ52" s="1522">
        <v>2195</v>
      </c>
      <c r="AK52" s="1523">
        <v>31</v>
      </c>
      <c r="AL52" s="1522">
        <v>1226</v>
      </c>
      <c r="AM52" s="1523">
        <v>25</v>
      </c>
      <c r="AN52" s="1522">
        <v>2344</v>
      </c>
      <c r="AO52" s="1523">
        <v>27</v>
      </c>
      <c r="AP52" s="1522">
        <v>514</v>
      </c>
      <c r="AQ52" s="1523">
        <v>20</v>
      </c>
      <c r="AR52" s="1522">
        <v>160</v>
      </c>
      <c r="AS52" s="1523">
        <v>16</v>
      </c>
      <c r="AT52" s="1526">
        <v>25</v>
      </c>
      <c r="AU52" s="1523">
        <v>7</v>
      </c>
      <c r="AV52" s="1522">
        <v>10</v>
      </c>
      <c r="AW52" s="1523">
        <v>8</v>
      </c>
      <c r="AX52" s="1522">
        <v>11</v>
      </c>
      <c r="AY52" s="1523">
        <v>7</v>
      </c>
      <c r="AZ52" s="840"/>
      <c r="BA52" s="1518"/>
      <c r="BB52" s="1518"/>
      <c r="BC52" s="793"/>
      <c r="BD52" s="799" t="s">
        <v>734</v>
      </c>
      <c r="BE52" s="832">
        <f t="shared" ref="BE52:BE58" si="79">BG52+BI52+BK52+BM52+BO52+BQ52+BS52+BU52+BW52+BY52</f>
        <v>2452</v>
      </c>
      <c r="BF52" s="833">
        <f>BE52/BE58%</f>
        <v>9.1061016823262904</v>
      </c>
      <c r="BG52" s="832">
        <v>7</v>
      </c>
      <c r="BH52" s="832">
        <v>21</v>
      </c>
      <c r="BI52" s="802">
        <v>168</v>
      </c>
      <c r="BJ52" s="803">
        <v>9</v>
      </c>
      <c r="BK52" s="802">
        <v>719</v>
      </c>
      <c r="BL52" s="803">
        <v>10</v>
      </c>
      <c r="BM52" s="802">
        <v>440</v>
      </c>
      <c r="BN52" s="803">
        <v>9</v>
      </c>
      <c r="BO52" s="802">
        <v>834</v>
      </c>
      <c r="BP52" s="803">
        <v>10</v>
      </c>
      <c r="BQ52" s="802">
        <v>196</v>
      </c>
      <c r="BR52" s="803">
        <v>8</v>
      </c>
      <c r="BS52" s="802">
        <v>70</v>
      </c>
      <c r="BT52" s="803">
        <v>8</v>
      </c>
      <c r="BU52" s="804">
        <v>10</v>
      </c>
      <c r="BV52" s="803">
        <v>3</v>
      </c>
      <c r="BW52" s="802">
        <v>3</v>
      </c>
      <c r="BX52" s="803">
        <v>2</v>
      </c>
      <c r="BY52" s="802">
        <v>5</v>
      </c>
      <c r="BZ52" s="803">
        <v>3</v>
      </c>
      <c r="CA52" s="840"/>
      <c r="CD52" s="788"/>
      <c r="CE52" s="854" t="s">
        <v>734</v>
      </c>
      <c r="CF52" s="832">
        <f t="shared" ref="CF52:CF58" si="80">CH52+CJ52+CL52+CN52+CP52+CR52+CT52+CV52+CX52+CZ52</f>
        <v>2575</v>
      </c>
      <c r="CG52" s="833">
        <f>CF52/CF58%</f>
        <v>9.2893217893217894</v>
      </c>
      <c r="CH52" s="855">
        <v>36</v>
      </c>
      <c r="CI52" s="855">
        <v>14</v>
      </c>
      <c r="CJ52" s="856">
        <v>174</v>
      </c>
      <c r="CK52" s="857">
        <v>10</v>
      </c>
      <c r="CL52" s="856">
        <v>827</v>
      </c>
      <c r="CM52" s="857">
        <v>10</v>
      </c>
      <c r="CN52" s="856">
        <v>514</v>
      </c>
      <c r="CO52" s="857">
        <v>9</v>
      </c>
      <c r="CP52" s="856">
        <v>771</v>
      </c>
      <c r="CQ52" s="857">
        <v>10</v>
      </c>
      <c r="CR52" s="856">
        <v>183</v>
      </c>
      <c r="CS52" s="857">
        <v>8</v>
      </c>
      <c r="CT52" s="856">
        <v>52</v>
      </c>
      <c r="CU52" s="857">
        <v>6</v>
      </c>
      <c r="CV52" s="858">
        <v>11</v>
      </c>
      <c r="CW52" s="857">
        <v>4</v>
      </c>
      <c r="CX52" s="856">
        <v>2</v>
      </c>
      <c r="CY52" s="857">
        <v>2</v>
      </c>
      <c r="CZ52" s="856">
        <v>5</v>
      </c>
      <c r="DA52" s="857">
        <v>3</v>
      </c>
      <c r="DB52" s="853"/>
      <c r="DE52" s="789"/>
      <c r="DF52" s="854" t="s">
        <v>734</v>
      </c>
      <c r="DG52" s="832">
        <f t="shared" ref="DG52:DG58" si="81">DI52+DK52+DM52+DO52+DQ52+DS52+DU52+DW52+DY52+EA52</f>
        <v>2429</v>
      </c>
      <c r="DH52" s="833">
        <f>DG52/DG58%</f>
        <v>9.3347680719418946</v>
      </c>
      <c r="DI52" s="855">
        <v>4</v>
      </c>
      <c r="DJ52" s="855">
        <v>6</v>
      </c>
      <c r="DK52" s="856">
        <v>160</v>
      </c>
      <c r="DL52" s="857">
        <v>9</v>
      </c>
      <c r="DM52" s="856">
        <v>818</v>
      </c>
      <c r="DN52" s="857">
        <v>11</v>
      </c>
      <c r="DO52" s="856">
        <v>868</v>
      </c>
      <c r="DP52" s="857">
        <v>10</v>
      </c>
      <c r="DQ52" s="856">
        <v>349</v>
      </c>
      <c r="DR52" s="857">
        <v>8</v>
      </c>
      <c r="DS52" s="856">
        <v>174</v>
      </c>
      <c r="DT52" s="857">
        <v>8</v>
      </c>
      <c r="DU52" s="856">
        <v>43</v>
      </c>
      <c r="DV52" s="857">
        <v>5</v>
      </c>
      <c r="DW52" s="858">
        <v>7</v>
      </c>
      <c r="DX52" s="857">
        <v>3</v>
      </c>
      <c r="DY52" s="856">
        <v>4</v>
      </c>
      <c r="DZ52" s="857">
        <v>3</v>
      </c>
      <c r="EA52" s="856">
        <v>2</v>
      </c>
      <c r="EB52" s="857">
        <v>1</v>
      </c>
      <c r="EC52" s="853"/>
    </row>
    <row r="53" spans="1:133" ht="45">
      <c r="A53" s="793"/>
      <c r="B53" s="805"/>
      <c r="C53" s="1553"/>
      <c r="D53" s="1554"/>
      <c r="E53" s="1555"/>
      <c r="F53" s="1555"/>
      <c r="G53" s="1527"/>
      <c r="H53" s="1528"/>
      <c r="I53" s="1527"/>
      <c r="J53" s="1528"/>
      <c r="K53" s="1527"/>
      <c r="L53" s="1528"/>
      <c r="M53" s="1527"/>
      <c r="N53" s="1528"/>
      <c r="O53" s="1527"/>
      <c r="P53" s="1528"/>
      <c r="Q53" s="1527"/>
      <c r="R53" s="1528"/>
      <c r="S53" s="1530"/>
      <c r="T53" s="1528"/>
      <c r="U53" s="1527"/>
      <c r="V53" s="1528"/>
      <c r="W53" s="1527"/>
      <c r="X53" s="1528"/>
      <c r="Y53" s="840"/>
      <c r="AB53" s="793"/>
      <c r="AC53" s="805"/>
      <c r="AD53" s="1553"/>
      <c r="AE53" s="1554"/>
      <c r="AF53" s="1555"/>
      <c r="AG53" s="1555"/>
      <c r="AH53" s="1527"/>
      <c r="AI53" s="1528"/>
      <c r="AJ53" s="1527"/>
      <c r="AK53" s="1528"/>
      <c r="AL53" s="1527"/>
      <c r="AM53" s="1528"/>
      <c r="AN53" s="1527"/>
      <c r="AO53" s="1528"/>
      <c r="AP53" s="1527"/>
      <c r="AQ53" s="1528"/>
      <c r="AR53" s="1527"/>
      <c r="AS53" s="1528"/>
      <c r="AT53" s="1530"/>
      <c r="AU53" s="1528"/>
      <c r="AV53" s="1527"/>
      <c r="AW53" s="1528"/>
      <c r="AX53" s="1527"/>
      <c r="AY53" s="1528"/>
      <c r="AZ53" s="840"/>
      <c r="BA53" s="1518"/>
      <c r="BB53" s="1518"/>
      <c r="BC53" s="793"/>
      <c r="BD53" s="805" t="s">
        <v>735</v>
      </c>
      <c r="BE53" s="832">
        <f t="shared" si="79"/>
        <v>3616</v>
      </c>
      <c r="BF53" s="833">
        <f>BE53/BE58%</f>
        <v>13.428900360233223</v>
      </c>
      <c r="BG53" s="834">
        <v>3</v>
      </c>
      <c r="BH53" s="834">
        <v>9</v>
      </c>
      <c r="BI53" s="806">
        <v>245</v>
      </c>
      <c r="BJ53" s="807">
        <v>13</v>
      </c>
      <c r="BK53" s="806">
        <v>1208</v>
      </c>
      <c r="BL53" s="807">
        <v>17</v>
      </c>
      <c r="BM53" s="806">
        <v>652</v>
      </c>
      <c r="BN53" s="807">
        <v>13</v>
      </c>
      <c r="BO53" s="806">
        <v>1215</v>
      </c>
      <c r="BP53" s="807">
        <v>14</v>
      </c>
      <c r="BQ53" s="806">
        <v>238</v>
      </c>
      <c r="BR53" s="807">
        <v>9</v>
      </c>
      <c r="BS53" s="806">
        <v>42</v>
      </c>
      <c r="BT53" s="807">
        <v>5</v>
      </c>
      <c r="BU53" s="808">
        <v>9</v>
      </c>
      <c r="BV53" s="807">
        <v>3</v>
      </c>
      <c r="BW53" s="806">
        <v>3</v>
      </c>
      <c r="BX53" s="807">
        <v>2</v>
      </c>
      <c r="BY53" s="806">
        <v>1</v>
      </c>
      <c r="BZ53" s="807">
        <v>1</v>
      </c>
      <c r="CA53" s="840"/>
      <c r="CD53" s="788"/>
      <c r="CE53" s="859" t="s">
        <v>735</v>
      </c>
      <c r="CF53" s="832">
        <f t="shared" si="80"/>
        <v>3807</v>
      </c>
      <c r="CG53" s="833">
        <f>CF53/CF58%</f>
        <v>13.733766233766234</v>
      </c>
      <c r="CH53" s="860">
        <v>18</v>
      </c>
      <c r="CI53" s="860">
        <v>7</v>
      </c>
      <c r="CJ53" s="861">
        <v>248</v>
      </c>
      <c r="CK53" s="862">
        <v>14</v>
      </c>
      <c r="CL53" s="861">
        <v>1408</v>
      </c>
      <c r="CM53" s="862">
        <v>17</v>
      </c>
      <c r="CN53" s="861">
        <v>810</v>
      </c>
      <c r="CO53" s="862">
        <v>14</v>
      </c>
      <c r="CP53" s="861">
        <v>1073</v>
      </c>
      <c r="CQ53" s="862">
        <v>14</v>
      </c>
      <c r="CR53" s="861">
        <v>199</v>
      </c>
      <c r="CS53" s="862">
        <v>9</v>
      </c>
      <c r="CT53" s="861">
        <v>41</v>
      </c>
      <c r="CU53" s="862">
        <v>5</v>
      </c>
      <c r="CV53" s="863">
        <v>7</v>
      </c>
      <c r="CW53" s="862">
        <v>2</v>
      </c>
      <c r="CX53" s="861">
        <v>2</v>
      </c>
      <c r="CY53" s="862">
        <v>2</v>
      </c>
      <c r="CZ53" s="861">
        <v>1</v>
      </c>
      <c r="DA53" s="862">
        <v>1</v>
      </c>
      <c r="DB53" s="853"/>
      <c r="DE53" s="789"/>
      <c r="DF53" s="859" t="s">
        <v>735</v>
      </c>
      <c r="DG53" s="832">
        <f t="shared" si="81"/>
        <v>3830</v>
      </c>
      <c r="DH53" s="833">
        <f>DG53/DG58%</f>
        <v>14.718880903885324</v>
      </c>
      <c r="DI53" s="860">
        <v>16</v>
      </c>
      <c r="DJ53" s="860">
        <v>24</v>
      </c>
      <c r="DK53" s="861">
        <v>257</v>
      </c>
      <c r="DL53" s="862">
        <v>15</v>
      </c>
      <c r="DM53" s="861">
        <v>1480</v>
      </c>
      <c r="DN53" s="862">
        <v>19</v>
      </c>
      <c r="DO53" s="861">
        <v>1322</v>
      </c>
      <c r="DP53" s="862">
        <v>15</v>
      </c>
      <c r="DQ53" s="861">
        <v>521</v>
      </c>
      <c r="DR53" s="862">
        <v>12</v>
      </c>
      <c r="DS53" s="861">
        <v>186</v>
      </c>
      <c r="DT53" s="862">
        <v>8</v>
      </c>
      <c r="DU53" s="861">
        <v>40</v>
      </c>
      <c r="DV53" s="862">
        <v>5</v>
      </c>
      <c r="DW53" s="863">
        <v>6</v>
      </c>
      <c r="DX53" s="862">
        <v>2</v>
      </c>
      <c r="DY53" s="861">
        <v>1</v>
      </c>
      <c r="DZ53" s="862">
        <v>1</v>
      </c>
      <c r="EA53" s="861">
        <v>1</v>
      </c>
      <c r="EB53" s="862">
        <v>1</v>
      </c>
      <c r="EC53" s="853"/>
    </row>
    <row r="54" spans="1:133">
      <c r="A54" s="793"/>
      <c r="B54" s="805" t="s">
        <v>223</v>
      </c>
      <c r="C54" s="1553">
        <f>E54+G54+I54+K54+M54+O54+Q54+S54+U54+W54</f>
        <v>13580</v>
      </c>
      <c r="D54" s="1554">
        <f>C54/C$58%</f>
        <v>52.03463866962985</v>
      </c>
      <c r="E54" s="1555">
        <v>1</v>
      </c>
      <c r="F54" s="1555">
        <v>20</v>
      </c>
      <c r="G54" s="1527">
        <v>559</v>
      </c>
      <c r="H54" s="1528">
        <v>36</v>
      </c>
      <c r="I54" s="1527">
        <v>2339</v>
      </c>
      <c r="J54" s="1528">
        <v>38</v>
      </c>
      <c r="K54" s="1527">
        <v>2714</v>
      </c>
      <c r="L54" s="1528">
        <v>54</v>
      </c>
      <c r="M54" s="1527">
        <v>4862</v>
      </c>
      <c r="N54" s="1528">
        <v>56</v>
      </c>
      <c r="O54" s="1527">
        <v>1724</v>
      </c>
      <c r="P54" s="1528">
        <v>63</v>
      </c>
      <c r="Q54" s="1527">
        <v>836</v>
      </c>
      <c r="R54" s="1528">
        <v>68</v>
      </c>
      <c r="S54" s="1530">
        <v>293</v>
      </c>
      <c r="T54" s="1528">
        <v>72</v>
      </c>
      <c r="U54" s="1527">
        <v>116</v>
      </c>
      <c r="V54" s="1528">
        <v>73</v>
      </c>
      <c r="W54" s="1527">
        <v>136</v>
      </c>
      <c r="X54" s="1528">
        <v>82</v>
      </c>
      <c r="Y54" s="840"/>
      <c r="AB54" s="793"/>
      <c r="AC54" s="805" t="s">
        <v>223</v>
      </c>
      <c r="AD54" s="1553">
        <f>AF54+AH54+AJ54+AL54+AN54+AP54+AR54+AT54+AV54+AX54</f>
        <v>13379</v>
      </c>
      <c r="AE54" s="1554">
        <f>AD54/AD$58%</f>
        <v>49.787883298600768</v>
      </c>
      <c r="AF54" s="1555">
        <v>4</v>
      </c>
      <c r="AG54" s="1555">
        <v>50</v>
      </c>
      <c r="AH54" s="1527">
        <v>669</v>
      </c>
      <c r="AI54" s="1528">
        <v>34</v>
      </c>
      <c r="AJ54" s="1527">
        <v>2646</v>
      </c>
      <c r="AK54" s="1528">
        <v>36</v>
      </c>
      <c r="AL54" s="1527">
        <v>2674</v>
      </c>
      <c r="AM54" s="1528">
        <v>55</v>
      </c>
      <c r="AN54" s="1527">
        <v>4631</v>
      </c>
      <c r="AO54" s="1528">
        <v>54</v>
      </c>
      <c r="AP54" s="1527">
        <v>1611</v>
      </c>
      <c r="AQ54" s="1528">
        <v>62</v>
      </c>
      <c r="AR54" s="1527">
        <v>689</v>
      </c>
      <c r="AS54" s="1528">
        <v>67</v>
      </c>
      <c r="AT54" s="1530">
        <v>246</v>
      </c>
      <c r="AU54" s="1528">
        <v>70</v>
      </c>
      <c r="AV54" s="1527">
        <v>90</v>
      </c>
      <c r="AW54" s="1528">
        <v>68</v>
      </c>
      <c r="AX54" s="1527">
        <v>119</v>
      </c>
      <c r="AY54" s="1528">
        <v>74</v>
      </c>
      <c r="AZ54" s="840"/>
      <c r="BA54" s="1518"/>
      <c r="BB54" s="1518"/>
      <c r="BC54" s="793"/>
      <c r="BD54" s="805" t="s">
        <v>223</v>
      </c>
      <c r="BE54" s="832">
        <f t="shared" si="79"/>
        <v>14075</v>
      </c>
      <c r="BF54" s="833">
        <f>BE54/BE58%</f>
        <v>52.2709548037286</v>
      </c>
      <c r="BG54" s="834">
        <v>21</v>
      </c>
      <c r="BH54" s="834">
        <v>62</v>
      </c>
      <c r="BI54" s="806">
        <v>742</v>
      </c>
      <c r="BJ54" s="807">
        <v>39</v>
      </c>
      <c r="BK54" s="806">
        <v>2829</v>
      </c>
      <c r="BL54" s="807">
        <v>39</v>
      </c>
      <c r="BM54" s="806">
        <v>2913</v>
      </c>
      <c r="BN54" s="807">
        <v>57</v>
      </c>
      <c r="BO54" s="806">
        <v>4852</v>
      </c>
      <c r="BP54" s="807">
        <v>56</v>
      </c>
      <c r="BQ54" s="806">
        <v>1647</v>
      </c>
      <c r="BR54" s="807">
        <v>66</v>
      </c>
      <c r="BS54" s="806">
        <v>641</v>
      </c>
      <c r="BT54" s="807">
        <v>70</v>
      </c>
      <c r="BU54" s="808">
        <v>226</v>
      </c>
      <c r="BV54" s="807">
        <v>72</v>
      </c>
      <c r="BW54" s="806">
        <v>91</v>
      </c>
      <c r="BX54" s="807">
        <v>71</v>
      </c>
      <c r="BY54" s="806">
        <v>113</v>
      </c>
      <c r="BZ54" s="807">
        <v>74</v>
      </c>
      <c r="CA54" s="840"/>
      <c r="CD54" s="788"/>
      <c r="CE54" s="859" t="s">
        <v>223</v>
      </c>
      <c r="CF54" s="832">
        <f t="shared" si="80"/>
        <v>14806</v>
      </c>
      <c r="CG54" s="833">
        <f>CF54/CF58%</f>
        <v>53.412698412698418</v>
      </c>
      <c r="CH54" s="860">
        <v>140</v>
      </c>
      <c r="CI54" s="860">
        <v>53</v>
      </c>
      <c r="CJ54" s="861">
        <v>816</v>
      </c>
      <c r="CK54" s="862">
        <v>46</v>
      </c>
      <c r="CL54" s="861">
        <v>3403</v>
      </c>
      <c r="CM54" s="862">
        <v>41</v>
      </c>
      <c r="CN54" s="861">
        <v>3327</v>
      </c>
      <c r="CO54" s="862">
        <v>57</v>
      </c>
      <c r="CP54" s="861">
        <v>4542</v>
      </c>
      <c r="CQ54" s="862">
        <v>58</v>
      </c>
      <c r="CR54" s="861">
        <v>1539</v>
      </c>
      <c r="CS54" s="862">
        <v>67</v>
      </c>
      <c r="CT54" s="861">
        <v>603</v>
      </c>
      <c r="CU54" s="862">
        <v>71</v>
      </c>
      <c r="CV54" s="863">
        <v>201</v>
      </c>
      <c r="CW54" s="862">
        <v>68</v>
      </c>
      <c r="CX54" s="861">
        <v>99</v>
      </c>
      <c r="CY54" s="862">
        <v>77</v>
      </c>
      <c r="CZ54" s="861">
        <v>136</v>
      </c>
      <c r="DA54" s="862">
        <v>72</v>
      </c>
      <c r="DB54" s="853"/>
      <c r="DE54" s="789"/>
      <c r="DF54" s="859" t="s">
        <v>223</v>
      </c>
      <c r="DG54" s="832">
        <f t="shared" si="81"/>
        <v>14864</v>
      </c>
      <c r="DH54" s="833">
        <f>DG54/DG58%</f>
        <v>57.12309288651474</v>
      </c>
      <c r="DI54" s="860">
        <v>22</v>
      </c>
      <c r="DJ54" s="860">
        <v>32</v>
      </c>
      <c r="DK54" s="861">
        <v>813</v>
      </c>
      <c r="DL54" s="862">
        <v>48</v>
      </c>
      <c r="DM54" s="861">
        <v>3755</v>
      </c>
      <c r="DN54" s="862">
        <v>49</v>
      </c>
      <c r="DO54" s="861">
        <v>5131</v>
      </c>
      <c r="DP54" s="862">
        <v>58</v>
      </c>
      <c r="DQ54" s="861">
        <v>2631</v>
      </c>
      <c r="DR54" s="862">
        <v>63</v>
      </c>
      <c r="DS54" s="861">
        <v>1510</v>
      </c>
      <c r="DT54" s="862">
        <v>68</v>
      </c>
      <c r="DU54" s="861">
        <v>580</v>
      </c>
      <c r="DV54" s="862">
        <v>73</v>
      </c>
      <c r="DW54" s="863">
        <v>193</v>
      </c>
      <c r="DX54" s="862">
        <v>70</v>
      </c>
      <c r="DY54" s="861">
        <v>98</v>
      </c>
      <c r="DZ54" s="862">
        <v>80</v>
      </c>
      <c r="EA54" s="861">
        <v>131</v>
      </c>
      <c r="EB54" s="862">
        <v>82</v>
      </c>
      <c r="EC54" s="853"/>
    </row>
    <row r="55" spans="1:133" ht="30">
      <c r="A55" s="793"/>
      <c r="B55" s="805"/>
      <c r="C55" s="1553"/>
      <c r="D55" s="1554"/>
      <c r="E55" s="1555"/>
      <c r="F55" s="1555"/>
      <c r="G55" s="1527"/>
      <c r="H55" s="1528"/>
      <c r="I55" s="1527"/>
      <c r="J55" s="1528"/>
      <c r="K55" s="1527"/>
      <c r="L55" s="1528"/>
      <c r="M55" s="1527"/>
      <c r="N55" s="1528"/>
      <c r="O55" s="1527"/>
      <c r="P55" s="1528"/>
      <c r="Q55" s="1527"/>
      <c r="R55" s="1528"/>
      <c r="S55" s="1530"/>
      <c r="T55" s="1528"/>
      <c r="U55" s="1527"/>
      <c r="V55" s="1528"/>
      <c r="W55" s="1527"/>
      <c r="X55" s="1528"/>
      <c r="Y55" s="840"/>
      <c r="AB55" s="793"/>
      <c r="AC55" s="805"/>
      <c r="AD55" s="1553"/>
      <c r="AE55" s="1554"/>
      <c r="AF55" s="1555"/>
      <c r="AG55" s="1555"/>
      <c r="AH55" s="1527"/>
      <c r="AI55" s="1528"/>
      <c r="AJ55" s="1527"/>
      <c r="AK55" s="1528"/>
      <c r="AL55" s="1527"/>
      <c r="AM55" s="1528"/>
      <c r="AN55" s="1527"/>
      <c r="AO55" s="1528"/>
      <c r="AP55" s="1527"/>
      <c r="AQ55" s="1528"/>
      <c r="AR55" s="1527"/>
      <c r="AS55" s="1528"/>
      <c r="AT55" s="1530"/>
      <c r="AU55" s="1528"/>
      <c r="AV55" s="1527"/>
      <c r="AW55" s="1528"/>
      <c r="AX55" s="1527"/>
      <c r="AY55" s="1528"/>
      <c r="AZ55" s="840"/>
      <c r="BA55" s="1518"/>
      <c r="BB55" s="1518"/>
      <c r="BC55" s="793"/>
      <c r="BD55" s="805" t="s">
        <v>951</v>
      </c>
      <c r="BE55" s="832">
        <f t="shared" si="79"/>
        <v>456</v>
      </c>
      <c r="BF55" s="833">
        <f>BE55/BE58%</f>
        <v>1.6934675233037473</v>
      </c>
      <c r="BG55" s="834">
        <v>1</v>
      </c>
      <c r="BH55" s="834">
        <v>3</v>
      </c>
      <c r="BI55" s="806">
        <v>42</v>
      </c>
      <c r="BJ55" s="807">
        <v>2</v>
      </c>
      <c r="BK55" s="806">
        <v>168</v>
      </c>
      <c r="BL55" s="807">
        <v>2</v>
      </c>
      <c r="BM55" s="806">
        <v>76</v>
      </c>
      <c r="BN55" s="807">
        <v>1</v>
      </c>
      <c r="BO55" s="806">
        <v>119</v>
      </c>
      <c r="BP55" s="807">
        <v>1</v>
      </c>
      <c r="BQ55" s="806">
        <v>35</v>
      </c>
      <c r="BR55" s="807">
        <v>1</v>
      </c>
      <c r="BS55" s="806">
        <v>10</v>
      </c>
      <c r="BT55" s="807">
        <v>1</v>
      </c>
      <c r="BU55" s="808">
        <v>3</v>
      </c>
      <c r="BV55" s="807">
        <v>1</v>
      </c>
      <c r="BW55" s="806">
        <v>0</v>
      </c>
      <c r="BX55" s="807">
        <v>0</v>
      </c>
      <c r="BY55" s="806">
        <v>2</v>
      </c>
      <c r="BZ55" s="807">
        <v>1</v>
      </c>
      <c r="CA55" s="840"/>
      <c r="CD55" s="788"/>
      <c r="CE55" s="859" t="s">
        <v>951</v>
      </c>
      <c r="CF55" s="832">
        <f t="shared" si="80"/>
        <v>463</v>
      </c>
      <c r="CG55" s="833">
        <f>CF55/CF58%</f>
        <v>1.6702741702741704</v>
      </c>
      <c r="CH55" s="860">
        <v>11</v>
      </c>
      <c r="CI55" s="860">
        <v>4</v>
      </c>
      <c r="CJ55" s="861">
        <v>42</v>
      </c>
      <c r="CK55" s="862">
        <v>2</v>
      </c>
      <c r="CL55" s="861">
        <v>183</v>
      </c>
      <c r="CM55" s="862">
        <v>2</v>
      </c>
      <c r="CN55" s="861">
        <v>81</v>
      </c>
      <c r="CO55" s="862">
        <v>1</v>
      </c>
      <c r="CP55" s="861">
        <v>102</v>
      </c>
      <c r="CQ55" s="862">
        <v>1</v>
      </c>
      <c r="CR55" s="861">
        <v>29</v>
      </c>
      <c r="CS55" s="862">
        <v>1</v>
      </c>
      <c r="CT55" s="861">
        <v>10</v>
      </c>
      <c r="CU55" s="862">
        <v>1</v>
      </c>
      <c r="CV55" s="863">
        <v>2</v>
      </c>
      <c r="CW55" s="862">
        <v>1</v>
      </c>
      <c r="CX55" s="861">
        <v>0</v>
      </c>
      <c r="CY55" s="862">
        <v>0</v>
      </c>
      <c r="CZ55" s="861">
        <v>3</v>
      </c>
      <c r="DA55" s="862">
        <v>1</v>
      </c>
      <c r="DB55" s="853"/>
      <c r="DE55" s="789"/>
      <c r="DF55" s="859" t="s">
        <v>951</v>
      </c>
      <c r="DG55" s="832">
        <f t="shared" si="81"/>
        <v>419</v>
      </c>
      <c r="DH55" s="833">
        <f>DG55/DG58%</f>
        <v>1.6102378847853658</v>
      </c>
      <c r="DI55" s="860">
        <v>3</v>
      </c>
      <c r="DJ55" s="860">
        <v>4</v>
      </c>
      <c r="DK55" s="861">
        <v>37</v>
      </c>
      <c r="DL55" s="862">
        <v>2</v>
      </c>
      <c r="DM55" s="861">
        <v>172</v>
      </c>
      <c r="DN55" s="862">
        <v>2</v>
      </c>
      <c r="DO55" s="861">
        <v>132</v>
      </c>
      <c r="DP55" s="862">
        <v>1</v>
      </c>
      <c r="DQ55" s="861">
        <v>35</v>
      </c>
      <c r="DR55" s="862">
        <v>1</v>
      </c>
      <c r="DS55" s="861">
        <v>29</v>
      </c>
      <c r="DT55" s="862">
        <v>1</v>
      </c>
      <c r="DU55" s="861">
        <v>9</v>
      </c>
      <c r="DV55" s="862">
        <v>1</v>
      </c>
      <c r="DW55" s="863">
        <v>1</v>
      </c>
      <c r="DX55" s="862">
        <v>0</v>
      </c>
      <c r="DY55" s="861">
        <v>0</v>
      </c>
      <c r="DZ55" s="862">
        <v>0</v>
      </c>
      <c r="EA55" s="861">
        <v>1</v>
      </c>
      <c r="EB55" s="862">
        <v>1</v>
      </c>
      <c r="EC55" s="853"/>
    </row>
    <row r="56" spans="1:133" ht="45.75" thickBot="1">
      <c r="A56" s="793"/>
      <c r="B56" s="805"/>
      <c r="C56" s="1553"/>
      <c r="D56" s="1554"/>
      <c r="E56" s="1555"/>
      <c r="F56" s="1555"/>
      <c r="G56" s="1527"/>
      <c r="H56" s="1528"/>
      <c r="I56" s="1527"/>
      <c r="J56" s="1528"/>
      <c r="K56" s="1527"/>
      <c r="L56" s="1528"/>
      <c r="M56" s="1527"/>
      <c r="N56" s="1528"/>
      <c r="O56" s="1527"/>
      <c r="P56" s="1528"/>
      <c r="Q56" s="1527"/>
      <c r="R56" s="1528"/>
      <c r="S56" s="1530"/>
      <c r="T56" s="1528"/>
      <c r="U56" s="1527"/>
      <c r="V56" s="1528"/>
      <c r="W56" s="1527"/>
      <c r="X56" s="1528"/>
      <c r="Y56" s="840"/>
      <c r="AB56" s="793"/>
      <c r="AC56" s="805"/>
      <c r="AD56" s="1553"/>
      <c r="AE56" s="1554"/>
      <c r="AF56" s="1555"/>
      <c r="AG56" s="1555"/>
      <c r="AH56" s="1527"/>
      <c r="AI56" s="1528"/>
      <c r="AJ56" s="1527"/>
      <c r="AK56" s="1528"/>
      <c r="AL56" s="1527"/>
      <c r="AM56" s="1528"/>
      <c r="AN56" s="1527"/>
      <c r="AO56" s="1528"/>
      <c r="AP56" s="1527"/>
      <c r="AQ56" s="1528"/>
      <c r="AR56" s="1527"/>
      <c r="AS56" s="1528"/>
      <c r="AT56" s="1530"/>
      <c r="AU56" s="1528"/>
      <c r="AV56" s="1527"/>
      <c r="AW56" s="1528"/>
      <c r="AX56" s="1527"/>
      <c r="AY56" s="1528"/>
      <c r="AZ56" s="840"/>
      <c r="BA56" s="1518"/>
      <c r="BB56" s="1518"/>
      <c r="BC56" s="793"/>
      <c r="BD56" s="805" t="s">
        <v>952</v>
      </c>
      <c r="BE56" s="832">
        <f t="shared" si="79"/>
        <v>478</v>
      </c>
      <c r="BF56" s="833">
        <f>BE56/BE58%</f>
        <v>1.7751699038140158</v>
      </c>
      <c r="BG56" s="834">
        <v>0</v>
      </c>
      <c r="BH56" s="834">
        <v>0</v>
      </c>
      <c r="BI56" s="806">
        <v>33</v>
      </c>
      <c r="BJ56" s="807">
        <v>2</v>
      </c>
      <c r="BK56" s="806">
        <v>113</v>
      </c>
      <c r="BL56" s="807">
        <v>2</v>
      </c>
      <c r="BM56" s="806">
        <v>111</v>
      </c>
      <c r="BN56" s="807">
        <v>2</v>
      </c>
      <c r="BO56" s="806">
        <v>157</v>
      </c>
      <c r="BP56" s="807">
        <v>2</v>
      </c>
      <c r="BQ56" s="806">
        <v>42</v>
      </c>
      <c r="BR56" s="807">
        <v>2</v>
      </c>
      <c r="BS56" s="806">
        <v>12</v>
      </c>
      <c r="BT56" s="807">
        <v>1</v>
      </c>
      <c r="BU56" s="808">
        <v>4</v>
      </c>
      <c r="BV56" s="807">
        <v>1</v>
      </c>
      <c r="BW56" s="806">
        <v>6</v>
      </c>
      <c r="BX56" s="807">
        <v>5</v>
      </c>
      <c r="BY56" s="806">
        <v>0</v>
      </c>
      <c r="BZ56" s="807">
        <v>0</v>
      </c>
      <c r="CA56" s="840"/>
      <c r="CD56" s="788"/>
      <c r="CE56" s="859" t="s">
        <v>952</v>
      </c>
      <c r="CF56" s="832">
        <f t="shared" si="80"/>
        <v>503</v>
      </c>
      <c r="CG56" s="833">
        <f>CF56/CF58%</f>
        <v>1.8145743145743147</v>
      </c>
      <c r="CH56" s="860">
        <v>3</v>
      </c>
      <c r="CI56" s="860">
        <v>1</v>
      </c>
      <c r="CJ56" s="861">
        <v>38</v>
      </c>
      <c r="CK56" s="862">
        <v>2</v>
      </c>
      <c r="CL56" s="861">
        <v>134</v>
      </c>
      <c r="CM56" s="862">
        <v>2</v>
      </c>
      <c r="CN56" s="861">
        <v>129</v>
      </c>
      <c r="CO56" s="862">
        <v>2</v>
      </c>
      <c r="CP56" s="861">
        <v>146</v>
      </c>
      <c r="CQ56" s="862">
        <v>2</v>
      </c>
      <c r="CR56" s="861">
        <v>35</v>
      </c>
      <c r="CS56" s="862">
        <v>1</v>
      </c>
      <c r="CT56" s="861">
        <v>9</v>
      </c>
      <c r="CU56" s="862">
        <v>1</v>
      </c>
      <c r="CV56" s="863">
        <v>4</v>
      </c>
      <c r="CW56" s="862">
        <v>1</v>
      </c>
      <c r="CX56" s="861">
        <v>4</v>
      </c>
      <c r="CY56" s="862">
        <v>3</v>
      </c>
      <c r="CZ56" s="861">
        <v>1</v>
      </c>
      <c r="DA56" s="862">
        <v>1</v>
      </c>
      <c r="DB56" s="853"/>
      <c r="DE56" s="789"/>
      <c r="DF56" s="859" t="s">
        <v>952</v>
      </c>
      <c r="DG56" s="832">
        <f t="shared" si="81"/>
        <v>591</v>
      </c>
      <c r="DH56" s="833">
        <f>DG56/DG58%</f>
        <v>2.2712424580146808</v>
      </c>
      <c r="DI56" s="860">
        <v>1</v>
      </c>
      <c r="DJ56" s="860">
        <v>1</v>
      </c>
      <c r="DK56" s="861">
        <v>41</v>
      </c>
      <c r="DL56" s="862">
        <v>2</v>
      </c>
      <c r="DM56" s="861">
        <v>161</v>
      </c>
      <c r="DN56" s="862">
        <v>2</v>
      </c>
      <c r="DO56" s="861">
        <v>210</v>
      </c>
      <c r="DP56" s="862">
        <v>2</v>
      </c>
      <c r="DQ56" s="861">
        <v>114</v>
      </c>
      <c r="DR56" s="862">
        <v>3</v>
      </c>
      <c r="DS56" s="861">
        <v>43</v>
      </c>
      <c r="DT56" s="862">
        <v>2</v>
      </c>
      <c r="DU56" s="861">
        <v>10</v>
      </c>
      <c r="DV56" s="862">
        <v>1</v>
      </c>
      <c r="DW56" s="863">
        <v>7</v>
      </c>
      <c r="DX56" s="862">
        <v>3</v>
      </c>
      <c r="DY56" s="861">
        <v>3</v>
      </c>
      <c r="DZ56" s="862">
        <v>2</v>
      </c>
      <c r="EA56" s="861">
        <v>1</v>
      </c>
      <c r="EB56" s="862">
        <v>1</v>
      </c>
      <c r="EC56" s="853"/>
    </row>
    <row r="57" spans="1:133" ht="45.75" thickBot="1">
      <c r="A57" s="793"/>
      <c r="B57" s="809" t="s">
        <v>953</v>
      </c>
      <c r="C57" s="1536">
        <f>E57+G57+I57+K57+M57+O57+Q57+S57+U57+W57</f>
        <v>4563</v>
      </c>
      <c r="D57" s="1554">
        <f>C57/C$58%</f>
        <v>17.484098398344699</v>
      </c>
      <c r="E57" s="1558">
        <v>0</v>
      </c>
      <c r="F57" s="1558">
        <v>0</v>
      </c>
      <c r="G57" s="1531">
        <v>360</v>
      </c>
      <c r="H57" s="1532">
        <v>23</v>
      </c>
      <c r="I57" s="1531">
        <v>1605</v>
      </c>
      <c r="J57" s="1532">
        <v>26</v>
      </c>
      <c r="K57" s="1531">
        <v>733</v>
      </c>
      <c r="L57" s="1532">
        <v>15</v>
      </c>
      <c r="M57" s="1531">
        <v>1159</v>
      </c>
      <c r="N57" s="1532">
        <v>13</v>
      </c>
      <c r="O57" s="1531">
        <v>409</v>
      </c>
      <c r="P57" s="1532">
        <v>15</v>
      </c>
      <c r="Q57" s="1531">
        <v>180</v>
      </c>
      <c r="R57" s="1532">
        <v>15</v>
      </c>
      <c r="S57" s="1534">
        <v>68</v>
      </c>
      <c r="T57" s="1532">
        <v>17</v>
      </c>
      <c r="U57" s="1531">
        <v>30</v>
      </c>
      <c r="V57" s="1532">
        <v>19</v>
      </c>
      <c r="W57" s="1531">
        <v>19</v>
      </c>
      <c r="X57" s="1532">
        <v>11</v>
      </c>
      <c r="Y57" s="840"/>
      <c r="AB57" s="793"/>
      <c r="AC57" s="809" t="s">
        <v>953</v>
      </c>
      <c r="AD57" s="1536">
        <f>AF57+AH57+AJ57+AL57+AN57+AP57+AR57+AT57+AV57+AX57</f>
        <v>6398</v>
      </c>
      <c r="AE57" s="1554">
        <f>AD57/AD$58%</f>
        <v>23.809169395653466</v>
      </c>
      <c r="AF57" s="1558">
        <v>1</v>
      </c>
      <c r="AG57" s="1558">
        <v>12</v>
      </c>
      <c r="AH57" s="1531">
        <v>695</v>
      </c>
      <c r="AI57" s="1532">
        <v>35</v>
      </c>
      <c r="AJ57" s="1531">
        <v>2351</v>
      </c>
      <c r="AK57" s="1532">
        <v>33</v>
      </c>
      <c r="AL57" s="1531">
        <v>930</v>
      </c>
      <c r="AM57" s="1532">
        <v>20</v>
      </c>
      <c r="AN57" s="1531">
        <v>1640</v>
      </c>
      <c r="AO57" s="1532">
        <v>19</v>
      </c>
      <c r="AP57" s="1531">
        <v>456</v>
      </c>
      <c r="AQ57" s="1532">
        <v>18</v>
      </c>
      <c r="AR57" s="1531">
        <v>183</v>
      </c>
      <c r="AS57" s="1532">
        <v>17</v>
      </c>
      <c r="AT57" s="1534">
        <v>80</v>
      </c>
      <c r="AU57" s="1532">
        <v>23</v>
      </c>
      <c r="AV57" s="1531">
        <v>32</v>
      </c>
      <c r="AW57" s="1532">
        <v>24</v>
      </c>
      <c r="AX57" s="1531">
        <v>30</v>
      </c>
      <c r="AY57" s="1532">
        <v>19</v>
      </c>
      <c r="AZ57" s="840"/>
      <c r="BA57" s="1518"/>
      <c r="BB57" s="1518"/>
      <c r="BC57" s="793"/>
      <c r="BD57" s="809" t="s">
        <v>953</v>
      </c>
      <c r="BE57" s="832">
        <f t="shared" si="79"/>
        <v>5850</v>
      </c>
      <c r="BF57" s="833">
        <f>BE57/BE58%</f>
        <v>21.725405726594126</v>
      </c>
      <c r="BG57" s="843">
        <v>2</v>
      </c>
      <c r="BH57" s="843">
        <v>5</v>
      </c>
      <c r="BI57" s="810">
        <v>658</v>
      </c>
      <c r="BJ57" s="811">
        <v>35</v>
      </c>
      <c r="BK57" s="810">
        <v>2182</v>
      </c>
      <c r="BL57" s="811">
        <v>30</v>
      </c>
      <c r="BM57" s="810">
        <v>944</v>
      </c>
      <c r="BN57" s="811">
        <v>18</v>
      </c>
      <c r="BO57" s="810">
        <v>1439</v>
      </c>
      <c r="BP57" s="811">
        <v>17</v>
      </c>
      <c r="BQ57" s="810">
        <v>364</v>
      </c>
      <c r="BR57" s="811">
        <v>14</v>
      </c>
      <c r="BS57" s="810">
        <v>141</v>
      </c>
      <c r="BT57" s="811">
        <v>15</v>
      </c>
      <c r="BU57" s="812">
        <v>63</v>
      </c>
      <c r="BV57" s="811">
        <v>20</v>
      </c>
      <c r="BW57" s="810">
        <v>25</v>
      </c>
      <c r="BX57" s="811">
        <v>20</v>
      </c>
      <c r="BY57" s="810">
        <v>32</v>
      </c>
      <c r="BZ57" s="811">
        <v>21</v>
      </c>
      <c r="CA57" s="840"/>
      <c r="CD57" s="788"/>
      <c r="CE57" s="864" t="s">
        <v>953</v>
      </c>
      <c r="CF57" s="832">
        <f t="shared" si="80"/>
        <v>5566</v>
      </c>
      <c r="CG57" s="833">
        <f>CF57/CF58%</f>
        <v>20.079365079365079</v>
      </c>
      <c r="CH57" s="865">
        <v>57</v>
      </c>
      <c r="CI57" s="865">
        <v>21</v>
      </c>
      <c r="CJ57" s="866">
        <v>455</v>
      </c>
      <c r="CK57" s="867">
        <v>26</v>
      </c>
      <c r="CL57" s="866">
        <v>2342</v>
      </c>
      <c r="CM57" s="867">
        <v>28</v>
      </c>
      <c r="CN57" s="866">
        <v>986</v>
      </c>
      <c r="CO57" s="867">
        <v>17</v>
      </c>
      <c r="CP57" s="866">
        <v>1140</v>
      </c>
      <c r="CQ57" s="867">
        <v>15</v>
      </c>
      <c r="CR57" s="866">
        <v>322</v>
      </c>
      <c r="CS57" s="867">
        <v>14</v>
      </c>
      <c r="CT57" s="866">
        <v>132</v>
      </c>
      <c r="CU57" s="867">
        <v>16</v>
      </c>
      <c r="CV57" s="868">
        <v>69</v>
      </c>
      <c r="CW57" s="867">
        <v>24</v>
      </c>
      <c r="CX57" s="866">
        <v>21</v>
      </c>
      <c r="CY57" s="867">
        <v>16</v>
      </c>
      <c r="CZ57" s="866">
        <v>42</v>
      </c>
      <c r="DA57" s="867">
        <v>22</v>
      </c>
      <c r="DB57" s="853"/>
      <c r="DE57" s="789"/>
      <c r="DF57" s="864" t="s">
        <v>953</v>
      </c>
      <c r="DG57" s="832">
        <f t="shared" si="81"/>
        <v>3888</v>
      </c>
      <c r="DH57" s="833">
        <f>DG57/DG58%</f>
        <v>14.941777794858</v>
      </c>
      <c r="DI57" s="865">
        <v>22</v>
      </c>
      <c r="DJ57" s="865">
        <v>32</v>
      </c>
      <c r="DK57" s="866">
        <v>385</v>
      </c>
      <c r="DL57" s="867">
        <v>23</v>
      </c>
      <c r="DM57" s="866">
        <v>1262</v>
      </c>
      <c r="DN57" s="867">
        <v>17</v>
      </c>
      <c r="DO57" s="866">
        <v>1196</v>
      </c>
      <c r="DP57" s="867">
        <v>14</v>
      </c>
      <c r="DQ57" s="866">
        <v>538</v>
      </c>
      <c r="DR57" s="867">
        <v>13</v>
      </c>
      <c r="DS57" s="866">
        <v>270</v>
      </c>
      <c r="DT57" s="867">
        <v>12</v>
      </c>
      <c r="DU57" s="866">
        <v>113</v>
      </c>
      <c r="DV57" s="867">
        <v>14</v>
      </c>
      <c r="DW57" s="868">
        <v>61</v>
      </c>
      <c r="DX57" s="867">
        <v>22</v>
      </c>
      <c r="DY57" s="866">
        <v>17</v>
      </c>
      <c r="DZ57" s="867">
        <v>14</v>
      </c>
      <c r="EA57" s="866">
        <v>24</v>
      </c>
      <c r="EB57" s="867">
        <v>15</v>
      </c>
      <c r="EC57" s="853"/>
    </row>
    <row r="58" spans="1:133" ht="15.75" thickBot="1">
      <c r="A58" s="793"/>
      <c r="B58" s="813" t="s">
        <v>61</v>
      </c>
      <c r="C58" s="1536">
        <f>E58+G58+I58+K58+M58+O58+Q58+S58+U58+W58</f>
        <v>26098</v>
      </c>
      <c r="D58" s="1559"/>
      <c r="E58" s="1536">
        <v>5</v>
      </c>
      <c r="F58" s="1536"/>
      <c r="G58" s="1536">
        <v>1569</v>
      </c>
      <c r="H58" s="1560"/>
      <c r="I58" s="1536">
        <v>6087</v>
      </c>
      <c r="J58" s="1561"/>
      <c r="K58" s="1536">
        <v>5026</v>
      </c>
      <c r="L58" s="1561"/>
      <c r="M58" s="1536">
        <v>8724</v>
      </c>
      <c r="N58" s="1561"/>
      <c r="O58" s="1550">
        <v>2730</v>
      </c>
      <c r="P58" s="1560"/>
      <c r="Q58" s="1536">
        <v>1225</v>
      </c>
      <c r="R58" s="1561"/>
      <c r="S58" s="1550">
        <v>407</v>
      </c>
      <c r="T58" s="1560"/>
      <c r="U58" s="1536">
        <v>158</v>
      </c>
      <c r="V58" s="1561"/>
      <c r="W58" s="1550">
        <v>167</v>
      </c>
      <c r="X58" s="1561"/>
      <c r="Y58" s="840"/>
      <c r="AB58" s="793"/>
      <c r="AC58" s="813" t="s">
        <v>61</v>
      </c>
      <c r="AD58" s="1536">
        <f>AF58+AH58+AJ58+AL58+AN58+AP58+AR58+AT58+AV58+AX58</f>
        <v>26872</v>
      </c>
      <c r="AE58" s="1559"/>
      <c r="AF58" s="1536">
        <v>8</v>
      </c>
      <c r="AG58" s="1536"/>
      <c r="AH58" s="1536">
        <v>1971</v>
      </c>
      <c r="AI58" s="1560"/>
      <c r="AJ58" s="1536">
        <v>7192</v>
      </c>
      <c r="AK58" s="1561"/>
      <c r="AL58" s="1536">
        <v>4830</v>
      </c>
      <c r="AM58" s="1561"/>
      <c r="AN58" s="1536">
        <v>8615</v>
      </c>
      <c r="AO58" s="1561"/>
      <c r="AP58" s="1550">
        <v>2581</v>
      </c>
      <c r="AQ58" s="1560"/>
      <c r="AR58" s="1536">
        <v>1032</v>
      </c>
      <c r="AS58" s="1561"/>
      <c r="AT58" s="1550">
        <v>351</v>
      </c>
      <c r="AU58" s="1560"/>
      <c r="AV58" s="1536">
        <v>132</v>
      </c>
      <c r="AW58" s="1561"/>
      <c r="AX58" s="1550">
        <v>160</v>
      </c>
      <c r="AY58" s="1561"/>
      <c r="AZ58" s="840"/>
      <c r="BA58" s="1518"/>
      <c r="BB58" s="1518"/>
      <c r="BC58" s="793"/>
      <c r="BD58" s="813" t="s">
        <v>61</v>
      </c>
      <c r="BE58" s="814">
        <f t="shared" si="79"/>
        <v>26927</v>
      </c>
      <c r="BF58" s="826"/>
      <c r="BG58" s="817">
        <f>SUM(BG52:BG57)</f>
        <v>34</v>
      </c>
      <c r="BH58" s="817"/>
      <c r="BI58" s="817">
        <f>SUM(BI52:BI57)</f>
        <v>1888</v>
      </c>
      <c r="BJ58" s="817"/>
      <c r="BK58" s="817">
        <f t="shared" ref="BK58:BY58" si="82">SUM(BK52:BK57)</f>
        <v>7219</v>
      </c>
      <c r="BL58" s="817"/>
      <c r="BM58" s="817">
        <f t="shared" si="82"/>
        <v>5136</v>
      </c>
      <c r="BN58" s="817"/>
      <c r="BO58" s="817">
        <f t="shared" si="82"/>
        <v>8616</v>
      </c>
      <c r="BP58" s="817"/>
      <c r="BQ58" s="817">
        <f t="shared" si="82"/>
        <v>2522</v>
      </c>
      <c r="BR58" s="817"/>
      <c r="BS58" s="817">
        <f t="shared" si="82"/>
        <v>916</v>
      </c>
      <c r="BT58" s="817"/>
      <c r="BU58" s="817">
        <f t="shared" si="82"/>
        <v>315</v>
      </c>
      <c r="BV58" s="817"/>
      <c r="BW58" s="817">
        <f t="shared" si="82"/>
        <v>128</v>
      </c>
      <c r="BX58" s="817"/>
      <c r="BY58" s="817">
        <f t="shared" si="82"/>
        <v>153</v>
      </c>
      <c r="BZ58" s="817"/>
      <c r="CA58" s="840"/>
      <c r="CD58" s="788"/>
      <c r="CE58" s="795" t="s">
        <v>61</v>
      </c>
      <c r="CF58" s="814">
        <f t="shared" si="80"/>
        <v>27720</v>
      </c>
      <c r="CG58" s="826"/>
      <c r="CH58" s="869">
        <f>SUM(CH52:CH57)</f>
        <v>265</v>
      </c>
      <c r="CI58" s="869">
        <f>SUM(CI52:CI57)</f>
        <v>100</v>
      </c>
      <c r="CJ58" s="869">
        <f>SUM(CJ52:CJ57)</f>
        <v>1773</v>
      </c>
      <c r="CK58" s="869">
        <f t="shared" ref="CK58:DA58" si="83">SUM(CK52:CK57)</f>
        <v>100</v>
      </c>
      <c r="CL58" s="869">
        <f t="shared" si="83"/>
        <v>8297</v>
      </c>
      <c r="CM58" s="869">
        <f t="shared" si="83"/>
        <v>100</v>
      </c>
      <c r="CN58" s="869">
        <f t="shared" si="83"/>
        <v>5847</v>
      </c>
      <c r="CO58" s="869">
        <f t="shared" si="83"/>
        <v>100</v>
      </c>
      <c r="CP58" s="869">
        <f t="shared" si="83"/>
        <v>7774</v>
      </c>
      <c r="CQ58" s="869">
        <f t="shared" si="83"/>
        <v>100</v>
      </c>
      <c r="CR58" s="869">
        <f t="shared" si="83"/>
        <v>2307</v>
      </c>
      <c r="CS58" s="869">
        <f t="shared" si="83"/>
        <v>100</v>
      </c>
      <c r="CT58" s="869">
        <f t="shared" si="83"/>
        <v>847</v>
      </c>
      <c r="CU58" s="869">
        <f t="shared" si="83"/>
        <v>100</v>
      </c>
      <c r="CV58" s="869">
        <f t="shared" si="83"/>
        <v>294</v>
      </c>
      <c r="CW58" s="869">
        <f t="shared" si="83"/>
        <v>100</v>
      </c>
      <c r="CX58" s="869">
        <f t="shared" si="83"/>
        <v>128</v>
      </c>
      <c r="CY58" s="869">
        <f t="shared" si="83"/>
        <v>100</v>
      </c>
      <c r="CZ58" s="869">
        <f t="shared" si="83"/>
        <v>188</v>
      </c>
      <c r="DA58" s="869">
        <f t="shared" si="83"/>
        <v>100</v>
      </c>
      <c r="DB58" s="853"/>
      <c r="DE58" s="789"/>
      <c r="DF58" s="795" t="s">
        <v>61</v>
      </c>
      <c r="DG58" s="814">
        <f t="shared" si="81"/>
        <v>26021</v>
      </c>
      <c r="DH58" s="826"/>
      <c r="DI58" s="869">
        <f>SUM(DI52:DI57)</f>
        <v>68</v>
      </c>
      <c r="DJ58" s="869">
        <f>SUM(DJ52:DJ57)</f>
        <v>99</v>
      </c>
      <c r="DK58" s="869">
        <f>SUM(DK52:DK57)</f>
        <v>1693</v>
      </c>
      <c r="DL58" s="869">
        <f t="shared" ref="DL58:EB58" si="84">SUM(DL52:DL57)</f>
        <v>99</v>
      </c>
      <c r="DM58" s="869">
        <f t="shared" si="84"/>
        <v>7648</v>
      </c>
      <c r="DN58" s="869">
        <f t="shared" si="84"/>
        <v>100</v>
      </c>
      <c r="DO58" s="869">
        <f t="shared" si="84"/>
        <v>8859</v>
      </c>
      <c r="DP58" s="869">
        <f t="shared" si="84"/>
        <v>100</v>
      </c>
      <c r="DQ58" s="869">
        <f t="shared" si="84"/>
        <v>4188</v>
      </c>
      <c r="DR58" s="869">
        <f t="shared" si="84"/>
        <v>100</v>
      </c>
      <c r="DS58" s="869">
        <f t="shared" si="84"/>
        <v>2212</v>
      </c>
      <c r="DT58" s="869">
        <f t="shared" si="84"/>
        <v>99</v>
      </c>
      <c r="DU58" s="869">
        <f t="shared" si="84"/>
        <v>795</v>
      </c>
      <c r="DV58" s="869">
        <f t="shared" si="84"/>
        <v>99</v>
      </c>
      <c r="DW58" s="869">
        <f t="shared" si="84"/>
        <v>275</v>
      </c>
      <c r="DX58" s="869">
        <f t="shared" si="84"/>
        <v>100</v>
      </c>
      <c r="DY58" s="869">
        <f t="shared" si="84"/>
        <v>123</v>
      </c>
      <c r="DZ58" s="869">
        <f t="shared" si="84"/>
        <v>100</v>
      </c>
      <c r="EA58" s="869">
        <f t="shared" si="84"/>
        <v>160</v>
      </c>
      <c r="EB58" s="869">
        <f t="shared" si="84"/>
        <v>101</v>
      </c>
      <c r="EC58" s="853"/>
    </row>
    <row r="59" spans="1:133">
      <c r="A59" s="793"/>
      <c r="B59" s="793"/>
      <c r="C59" s="793"/>
      <c r="D59" s="793"/>
      <c r="E59" s="793"/>
      <c r="F59" s="793"/>
      <c r="G59" s="793"/>
      <c r="H59" s="793"/>
      <c r="I59" s="793"/>
      <c r="J59" s="793"/>
      <c r="K59" s="793"/>
      <c r="L59" s="793"/>
      <c r="M59" s="793"/>
      <c r="N59" s="793"/>
      <c r="O59" s="793"/>
      <c r="P59" s="793"/>
      <c r="Q59" s="793"/>
      <c r="R59" s="793"/>
      <c r="S59" s="793"/>
      <c r="T59" s="793"/>
      <c r="U59" s="793"/>
      <c r="V59" s="793"/>
      <c r="W59" s="793"/>
      <c r="X59" s="793"/>
      <c r="Y59" s="840"/>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3"/>
      <c r="AY59" s="793"/>
      <c r="AZ59" s="840"/>
      <c r="BA59" s="1518"/>
      <c r="BB59" s="1518"/>
      <c r="BC59" s="793"/>
      <c r="BD59" s="793"/>
      <c r="BE59" s="793"/>
      <c r="BF59" s="793"/>
      <c r="BG59" s="793"/>
      <c r="BH59" s="793"/>
      <c r="BI59" s="793"/>
      <c r="BJ59" s="793"/>
      <c r="BK59" s="793"/>
      <c r="BL59" s="793"/>
      <c r="BM59" s="793"/>
      <c r="BN59" s="793"/>
      <c r="BO59" s="793"/>
      <c r="BP59" s="793"/>
      <c r="BQ59" s="793"/>
      <c r="BR59" s="793"/>
      <c r="BS59" s="793"/>
      <c r="BT59" s="793"/>
      <c r="BU59" s="793"/>
      <c r="BV59" s="793"/>
      <c r="BW59" s="793"/>
      <c r="BX59" s="793"/>
      <c r="BY59" s="793"/>
      <c r="BZ59" s="793"/>
      <c r="CA59" s="840"/>
      <c r="CD59" s="788"/>
      <c r="CE59" s="794"/>
      <c r="CF59" s="793"/>
      <c r="CG59" s="793"/>
      <c r="CH59" s="794"/>
      <c r="CI59" s="794"/>
      <c r="CJ59" s="794"/>
      <c r="CK59" s="794"/>
      <c r="CL59" s="794"/>
      <c r="CM59" s="794"/>
      <c r="CN59" s="794"/>
      <c r="CO59" s="794"/>
      <c r="CP59" s="794"/>
      <c r="CQ59" s="794"/>
      <c r="CR59" s="794"/>
      <c r="CS59" s="794"/>
      <c r="CT59" s="794"/>
      <c r="CU59" s="794"/>
      <c r="CV59" s="794"/>
      <c r="CW59" s="794"/>
      <c r="CX59" s="794"/>
      <c r="CY59" s="794"/>
      <c r="CZ59" s="794"/>
      <c r="DA59" s="794"/>
      <c r="DB59" s="853"/>
      <c r="DE59" s="789"/>
      <c r="DF59" s="794"/>
      <c r="DG59" s="793"/>
      <c r="DH59" s="793"/>
      <c r="DI59" s="794"/>
      <c r="DJ59" s="794"/>
      <c r="DK59" s="794"/>
      <c r="DL59" s="794"/>
      <c r="DM59" s="794"/>
      <c r="DN59" s="794"/>
      <c r="DO59" s="794"/>
      <c r="DP59" s="794"/>
      <c r="DQ59" s="794"/>
      <c r="DR59" s="794"/>
      <c r="DS59" s="794"/>
      <c r="DT59" s="794"/>
      <c r="DU59" s="794"/>
      <c r="DV59" s="794"/>
      <c r="DW59" s="794"/>
      <c r="DX59" s="794"/>
      <c r="DY59" s="794"/>
      <c r="DZ59" s="794"/>
      <c r="EA59" s="794"/>
      <c r="EB59" s="794"/>
      <c r="EC59" s="853"/>
    </row>
    <row r="60" spans="1:133" ht="15.75" thickBot="1">
      <c r="A60" s="793"/>
      <c r="B60" s="793"/>
      <c r="C60" s="793"/>
      <c r="D60" s="793"/>
      <c r="E60" s="793"/>
      <c r="F60" s="793"/>
      <c r="G60" s="793"/>
      <c r="H60" s="793"/>
      <c r="I60" s="793"/>
      <c r="J60" s="793"/>
      <c r="K60" s="793"/>
      <c r="L60" s="793"/>
      <c r="M60" s="793"/>
      <c r="N60" s="793"/>
      <c r="O60" s="793"/>
      <c r="P60" s="793"/>
      <c r="Q60" s="793"/>
      <c r="R60" s="793"/>
      <c r="S60" s="793"/>
      <c r="T60" s="793"/>
      <c r="U60" s="793"/>
      <c r="V60" s="793"/>
      <c r="W60" s="793"/>
      <c r="X60" s="793"/>
      <c r="Y60" s="840"/>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3"/>
      <c r="AY60" s="793"/>
      <c r="AZ60" s="840"/>
      <c r="BA60" s="1518"/>
      <c r="BB60" s="1518"/>
      <c r="BC60" s="793"/>
      <c r="BD60" s="793"/>
      <c r="BE60" s="793"/>
      <c r="BF60" s="793"/>
      <c r="BG60" s="793"/>
      <c r="BH60" s="793"/>
      <c r="BI60" s="793"/>
      <c r="BJ60" s="793"/>
      <c r="BK60" s="793"/>
      <c r="BL60" s="793"/>
      <c r="BM60" s="793"/>
      <c r="BN60" s="793"/>
      <c r="BO60" s="793"/>
      <c r="BP60" s="793"/>
      <c r="BQ60" s="793"/>
      <c r="BR60" s="793"/>
      <c r="BS60" s="793"/>
      <c r="BT60" s="793"/>
      <c r="BU60" s="793"/>
      <c r="BV60" s="793"/>
      <c r="BW60" s="793"/>
      <c r="BX60" s="793"/>
      <c r="BY60" s="793"/>
      <c r="BZ60" s="793"/>
      <c r="CA60" s="840"/>
      <c r="CD60" s="788"/>
      <c r="CE60" s="794"/>
      <c r="CF60" s="793"/>
      <c r="CG60" s="793"/>
      <c r="CH60" s="794"/>
      <c r="CI60" s="794"/>
      <c r="CJ60" s="794"/>
      <c r="CK60" s="794"/>
      <c r="CL60" s="794"/>
      <c r="CM60" s="794"/>
      <c r="CN60" s="794"/>
      <c r="CO60" s="794"/>
      <c r="CP60" s="794"/>
      <c r="CQ60" s="794"/>
      <c r="CR60" s="794"/>
      <c r="CS60" s="794"/>
      <c r="CT60" s="794"/>
      <c r="CU60" s="794"/>
      <c r="CV60" s="794"/>
      <c r="CW60" s="794"/>
      <c r="CX60" s="794"/>
      <c r="CY60" s="794"/>
      <c r="CZ60" s="794"/>
      <c r="DA60" s="794"/>
      <c r="DB60" s="853"/>
      <c r="DE60" s="789"/>
      <c r="DF60" s="794"/>
      <c r="DG60" s="793"/>
      <c r="DH60" s="793"/>
      <c r="DI60" s="794"/>
      <c r="DJ60" s="794"/>
      <c r="DK60" s="794"/>
      <c r="DL60" s="794"/>
      <c r="DM60" s="794"/>
      <c r="DN60" s="794"/>
      <c r="DO60" s="794"/>
      <c r="DP60" s="794"/>
      <c r="DQ60" s="794"/>
      <c r="DR60" s="794"/>
      <c r="DS60" s="794"/>
      <c r="DT60" s="794"/>
      <c r="DU60" s="794"/>
      <c r="DV60" s="794"/>
      <c r="DW60" s="794"/>
      <c r="DX60" s="794"/>
      <c r="DY60" s="794"/>
      <c r="DZ60" s="794"/>
      <c r="EA60" s="794"/>
      <c r="EB60" s="794"/>
      <c r="EC60" s="853"/>
    </row>
    <row r="61" spans="1:133" ht="45.75" customHeight="1" thickBot="1">
      <c r="A61" s="793"/>
      <c r="B61" s="819" t="s">
        <v>954</v>
      </c>
      <c r="C61" s="2484" t="s">
        <v>58</v>
      </c>
      <c r="D61" s="2485"/>
      <c r="E61" s="2484" t="s">
        <v>956</v>
      </c>
      <c r="F61" s="2485"/>
      <c r="G61" s="2484" t="s">
        <v>942</v>
      </c>
      <c r="H61" s="2486"/>
      <c r="I61" s="2484" t="s">
        <v>943</v>
      </c>
      <c r="J61" s="2485"/>
      <c r="K61" s="2484" t="s">
        <v>944</v>
      </c>
      <c r="L61" s="2485"/>
      <c r="M61" s="2484" t="s">
        <v>945</v>
      </c>
      <c r="N61" s="2485"/>
      <c r="O61" s="2486" t="s">
        <v>946</v>
      </c>
      <c r="P61" s="2486"/>
      <c r="Q61" s="2484" t="s">
        <v>947</v>
      </c>
      <c r="R61" s="2485"/>
      <c r="S61" s="2486" t="s">
        <v>948</v>
      </c>
      <c r="T61" s="2486"/>
      <c r="U61" s="2484" t="s">
        <v>949</v>
      </c>
      <c r="V61" s="2485"/>
      <c r="W61" s="2486" t="s">
        <v>950</v>
      </c>
      <c r="X61" s="2485"/>
      <c r="Y61" s="840"/>
      <c r="AB61" s="793"/>
      <c r="AC61" s="819" t="s">
        <v>954</v>
      </c>
      <c r="AD61" s="2484" t="s">
        <v>58</v>
      </c>
      <c r="AE61" s="2485"/>
      <c r="AF61" s="2484" t="s">
        <v>956</v>
      </c>
      <c r="AG61" s="2485"/>
      <c r="AH61" s="2484" t="s">
        <v>942</v>
      </c>
      <c r="AI61" s="2486"/>
      <c r="AJ61" s="2484" t="s">
        <v>943</v>
      </c>
      <c r="AK61" s="2485"/>
      <c r="AL61" s="2484" t="s">
        <v>944</v>
      </c>
      <c r="AM61" s="2485"/>
      <c r="AN61" s="2484" t="s">
        <v>945</v>
      </c>
      <c r="AO61" s="2485"/>
      <c r="AP61" s="2486" t="s">
        <v>946</v>
      </c>
      <c r="AQ61" s="2486"/>
      <c r="AR61" s="2484" t="s">
        <v>947</v>
      </c>
      <c r="AS61" s="2485"/>
      <c r="AT61" s="2486" t="s">
        <v>948</v>
      </c>
      <c r="AU61" s="2486"/>
      <c r="AV61" s="2484" t="s">
        <v>949</v>
      </c>
      <c r="AW61" s="2485"/>
      <c r="AX61" s="2486" t="s">
        <v>950</v>
      </c>
      <c r="AY61" s="2485"/>
      <c r="AZ61" s="840"/>
      <c r="BA61" s="1518"/>
      <c r="BB61" s="1518"/>
      <c r="BC61" s="793"/>
      <c r="BD61" s="819" t="s">
        <v>954</v>
      </c>
      <c r="BE61" s="2484" t="s">
        <v>58</v>
      </c>
      <c r="BF61" s="2485"/>
      <c r="BG61" s="2484" t="s">
        <v>956</v>
      </c>
      <c r="BH61" s="2485"/>
      <c r="BI61" s="2484" t="s">
        <v>942</v>
      </c>
      <c r="BJ61" s="2486"/>
      <c r="BK61" s="2484" t="s">
        <v>943</v>
      </c>
      <c r="BL61" s="2485"/>
      <c r="BM61" s="2484" t="s">
        <v>944</v>
      </c>
      <c r="BN61" s="2485"/>
      <c r="BO61" s="2484" t="s">
        <v>945</v>
      </c>
      <c r="BP61" s="2485"/>
      <c r="BQ61" s="2486" t="s">
        <v>946</v>
      </c>
      <c r="BR61" s="2486"/>
      <c r="BS61" s="2484" t="s">
        <v>947</v>
      </c>
      <c r="BT61" s="2485"/>
      <c r="BU61" s="2486" t="s">
        <v>948</v>
      </c>
      <c r="BV61" s="2486"/>
      <c r="BW61" s="2484" t="s">
        <v>949</v>
      </c>
      <c r="BX61" s="2485"/>
      <c r="BY61" s="2486" t="s">
        <v>950</v>
      </c>
      <c r="BZ61" s="2485"/>
      <c r="CA61" s="840"/>
      <c r="CD61" s="788"/>
      <c r="CE61" s="819" t="s">
        <v>954</v>
      </c>
      <c r="CF61" s="2484" t="s">
        <v>58</v>
      </c>
      <c r="CG61" s="2485"/>
      <c r="CH61" s="2484" t="s">
        <v>956</v>
      </c>
      <c r="CI61" s="2485"/>
      <c r="CJ61" s="2484" t="s">
        <v>957</v>
      </c>
      <c r="CK61" s="2486"/>
      <c r="CL61" s="2484" t="s">
        <v>943</v>
      </c>
      <c r="CM61" s="2485"/>
      <c r="CN61" s="2484" t="s">
        <v>944</v>
      </c>
      <c r="CO61" s="2485"/>
      <c r="CP61" s="2484" t="s">
        <v>945</v>
      </c>
      <c r="CQ61" s="2485"/>
      <c r="CR61" s="2486" t="s">
        <v>946</v>
      </c>
      <c r="CS61" s="2486"/>
      <c r="CT61" s="2484" t="s">
        <v>947</v>
      </c>
      <c r="CU61" s="2485"/>
      <c r="CV61" s="2486" t="s">
        <v>948</v>
      </c>
      <c r="CW61" s="2486"/>
      <c r="CX61" s="2484" t="s">
        <v>949</v>
      </c>
      <c r="CY61" s="2485"/>
      <c r="CZ61" s="2486" t="s">
        <v>950</v>
      </c>
      <c r="DA61" s="2485"/>
      <c r="DB61" s="853"/>
      <c r="DE61" s="789"/>
      <c r="DF61" s="819" t="s">
        <v>954</v>
      </c>
      <c r="DG61" s="2484" t="s">
        <v>58</v>
      </c>
      <c r="DH61" s="2485"/>
      <c r="DI61" s="2484" t="s">
        <v>956</v>
      </c>
      <c r="DJ61" s="2485"/>
      <c r="DK61" s="2484" t="s">
        <v>942</v>
      </c>
      <c r="DL61" s="2486"/>
      <c r="DM61" s="2484" t="s">
        <v>943</v>
      </c>
      <c r="DN61" s="2485"/>
      <c r="DO61" s="2484" t="s">
        <v>944</v>
      </c>
      <c r="DP61" s="2485"/>
      <c r="DQ61" s="2484" t="s">
        <v>945</v>
      </c>
      <c r="DR61" s="2485"/>
      <c r="DS61" s="2486" t="s">
        <v>946</v>
      </c>
      <c r="DT61" s="2486"/>
      <c r="DU61" s="2484" t="s">
        <v>947</v>
      </c>
      <c r="DV61" s="2485"/>
      <c r="DW61" s="2486" t="s">
        <v>948</v>
      </c>
      <c r="DX61" s="2486"/>
      <c r="DY61" s="2484" t="s">
        <v>949</v>
      </c>
      <c r="DZ61" s="2485"/>
      <c r="EA61" s="2486" t="s">
        <v>950</v>
      </c>
      <c r="EB61" s="2485"/>
      <c r="EC61" s="853"/>
    </row>
    <row r="62" spans="1:133" ht="15.75" thickBot="1">
      <c r="A62" s="793"/>
      <c r="B62" s="820"/>
      <c r="C62" s="797" t="s">
        <v>899</v>
      </c>
      <c r="D62" s="798" t="s">
        <v>170</v>
      </c>
      <c r="E62" s="797" t="s">
        <v>899</v>
      </c>
      <c r="F62" s="798" t="s">
        <v>170</v>
      </c>
      <c r="G62" s="797" t="s">
        <v>899</v>
      </c>
      <c r="H62" s="821" t="s">
        <v>170</v>
      </c>
      <c r="I62" s="797" t="s">
        <v>899</v>
      </c>
      <c r="J62" s="798" t="s">
        <v>170</v>
      </c>
      <c r="K62" s="797" t="s">
        <v>899</v>
      </c>
      <c r="L62" s="798" t="s">
        <v>170</v>
      </c>
      <c r="M62" s="797" t="s">
        <v>899</v>
      </c>
      <c r="N62" s="798" t="s">
        <v>170</v>
      </c>
      <c r="O62" s="2220" t="s">
        <v>899</v>
      </c>
      <c r="P62" s="821" t="s">
        <v>170</v>
      </c>
      <c r="Q62" s="797" t="s">
        <v>899</v>
      </c>
      <c r="R62" s="798" t="s">
        <v>170</v>
      </c>
      <c r="S62" s="2220" t="s">
        <v>899</v>
      </c>
      <c r="T62" s="821" t="s">
        <v>170</v>
      </c>
      <c r="U62" s="797" t="s">
        <v>899</v>
      </c>
      <c r="V62" s="798" t="s">
        <v>170</v>
      </c>
      <c r="W62" s="2220" t="s">
        <v>899</v>
      </c>
      <c r="X62" s="798" t="s">
        <v>170</v>
      </c>
      <c r="Y62" s="840"/>
      <c r="AB62" s="793"/>
      <c r="AC62" s="820"/>
      <c r="AD62" s="797" t="s">
        <v>899</v>
      </c>
      <c r="AE62" s="798" t="s">
        <v>170</v>
      </c>
      <c r="AF62" s="797" t="s">
        <v>899</v>
      </c>
      <c r="AG62" s="798" t="s">
        <v>170</v>
      </c>
      <c r="AH62" s="797" t="s">
        <v>899</v>
      </c>
      <c r="AI62" s="821" t="s">
        <v>170</v>
      </c>
      <c r="AJ62" s="797" t="s">
        <v>899</v>
      </c>
      <c r="AK62" s="798" t="s">
        <v>170</v>
      </c>
      <c r="AL62" s="797" t="s">
        <v>899</v>
      </c>
      <c r="AM62" s="798" t="s">
        <v>170</v>
      </c>
      <c r="AN62" s="797" t="s">
        <v>899</v>
      </c>
      <c r="AO62" s="798" t="s">
        <v>170</v>
      </c>
      <c r="AP62" s="822" t="s">
        <v>899</v>
      </c>
      <c r="AQ62" s="821" t="s">
        <v>170</v>
      </c>
      <c r="AR62" s="797" t="s">
        <v>899</v>
      </c>
      <c r="AS62" s="798" t="s">
        <v>170</v>
      </c>
      <c r="AT62" s="822" t="s">
        <v>899</v>
      </c>
      <c r="AU62" s="821" t="s">
        <v>170</v>
      </c>
      <c r="AV62" s="797" t="s">
        <v>899</v>
      </c>
      <c r="AW62" s="798" t="s">
        <v>170</v>
      </c>
      <c r="AX62" s="822" t="s">
        <v>899</v>
      </c>
      <c r="AY62" s="798" t="s">
        <v>170</v>
      </c>
      <c r="AZ62" s="840"/>
      <c r="BA62" s="1518"/>
      <c r="BB62" s="1518"/>
      <c r="BC62" s="793"/>
      <c r="BD62" s="820"/>
      <c r="BE62" s="797" t="s">
        <v>899</v>
      </c>
      <c r="BF62" s="798" t="s">
        <v>170</v>
      </c>
      <c r="BG62" s="797" t="s">
        <v>899</v>
      </c>
      <c r="BH62" s="798" t="s">
        <v>170</v>
      </c>
      <c r="BI62" s="797" t="s">
        <v>899</v>
      </c>
      <c r="BJ62" s="821" t="s">
        <v>170</v>
      </c>
      <c r="BK62" s="797" t="s">
        <v>899</v>
      </c>
      <c r="BL62" s="798" t="s">
        <v>170</v>
      </c>
      <c r="BM62" s="797" t="s">
        <v>899</v>
      </c>
      <c r="BN62" s="798" t="s">
        <v>170</v>
      </c>
      <c r="BO62" s="797" t="s">
        <v>899</v>
      </c>
      <c r="BP62" s="798" t="s">
        <v>170</v>
      </c>
      <c r="BQ62" s="822" t="s">
        <v>899</v>
      </c>
      <c r="BR62" s="821" t="s">
        <v>170</v>
      </c>
      <c r="BS62" s="797" t="s">
        <v>899</v>
      </c>
      <c r="BT62" s="798" t="s">
        <v>170</v>
      </c>
      <c r="BU62" s="822" t="s">
        <v>899</v>
      </c>
      <c r="BV62" s="821" t="s">
        <v>170</v>
      </c>
      <c r="BW62" s="797" t="s">
        <v>899</v>
      </c>
      <c r="BX62" s="798" t="s">
        <v>170</v>
      </c>
      <c r="BY62" s="822" t="s">
        <v>899</v>
      </c>
      <c r="BZ62" s="798" t="s">
        <v>170</v>
      </c>
      <c r="CA62" s="840"/>
      <c r="CD62" s="788"/>
      <c r="CE62" s="820"/>
      <c r="CF62" s="797" t="s">
        <v>899</v>
      </c>
      <c r="CG62" s="798" t="s">
        <v>170</v>
      </c>
      <c r="CH62" s="797" t="s">
        <v>899</v>
      </c>
      <c r="CI62" s="798" t="s">
        <v>170</v>
      </c>
      <c r="CJ62" s="797" t="s">
        <v>899</v>
      </c>
      <c r="CK62" s="821" t="s">
        <v>170</v>
      </c>
      <c r="CL62" s="797" t="s">
        <v>899</v>
      </c>
      <c r="CM62" s="798" t="s">
        <v>170</v>
      </c>
      <c r="CN62" s="797" t="s">
        <v>899</v>
      </c>
      <c r="CO62" s="798" t="s">
        <v>170</v>
      </c>
      <c r="CP62" s="797" t="s">
        <v>899</v>
      </c>
      <c r="CQ62" s="798" t="s">
        <v>170</v>
      </c>
      <c r="CR62" s="822" t="s">
        <v>899</v>
      </c>
      <c r="CS62" s="821" t="s">
        <v>170</v>
      </c>
      <c r="CT62" s="797" t="s">
        <v>899</v>
      </c>
      <c r="CU62" s="798" t="s">
        <v>170</v>
      </c>
      <c r="CV62" s="822" t="s">
        <v>899</v>
      </c>
      <c r="CW62" s="821" t="s">
        <v>170</v>
      </c>
      <c r="CX62" s="797" t="s">
        <v>899</v>
      </c>
      <c r="CY62" s="798" t="s">
        <v>170</v>
      </c>
      <c r="CZ62" s="822" t="s">
        <v>899</v>
      </c>
      <c r="DA62" s="798" t="s">
        <v>170</v>
      </c>
      <c r="DB62" s="853"/>
      <c r="DE62" s="789"/>
      <c r="DF62" s="820"/>
      <c r="DG62" s="797" t="s">
        <v>899</v>
      </c>
      <c r="DH62" s="798" t="s">
        <v>170</v>
      </c>
      <c r="DI62" s="797" t="s">
        <v>899</v>
      </c>
      <c r="DJ62" s="798" t="s">
        <v>170</v>
      </c>
      <c r="DK62" s="797" t="s">
        <v>899</v>
      </c>
      <c r="DL62" s="821" t="s">
        <v>170</v>
      </c>
      <c r="DM62" s="797" t="s">
        <v>899</v>
      </c>
      <c r="DN62" s="798" t="s">
        <v>170</v>
      </c>
      <c r="DO62" s="797" t="s">
        <v>899</v>
      </c>
      <c r="DP62" s="798" t="s">
        <v>170</v>
      </c>
      <c r="DQ62" s="797" t="s">
        <v>899</v>
      </c>
      <c r="DR62" s="798" t="s">
        <v>170</v>
      </c>
      <c r="DS62" s="822" t="s">
        <v>899</v>
      </c>
      <c r="DT62" s="821" t="s">
        <v>170</v>
      </c>
      <c r="DU62" s="797" t="s">
        <v>899</v>
      </c>
      <c r="DV62" s="798" t="s">
        <v>170</v>
      </c>
      <c r="DW62" s="822" t="s">
        <v>899</v>
      </c>
      <c r="DX62" s="821" t="s">
        <v>170</v>
      </c>
      <c r="DY62" s="797" t="s">
        <v>899</v>
      </c>
      <c r="DZ62" s="798" t="s">
        <v>170</v>
      </c>
      <c r="EA62" s="822" t="s">
        <v>899</v>
      </c>
      <c r="EB62" s="798" t="s">
        <v>170</v>
      </c>
      <c r="EC62" s="853"/>
    </row>
    <row r="63" spans="1:133">
      <c r="A63" s="793"/>
      <c r="B63" s="799" t="s">
        <v>35</v>
      </c>
      <c r="C63" s="1553">
        <f>E63+G63+I63+K63+M63+O63+Q63+S63+U63+W63</f>
        <v>565</v>
      </c>
      <c r="D63" s="1554">
        <f>C63/C66%</f>
        <v>2.1649168518660433</v>
      </c>
      <c r="E63" s="1553"/>
      <c r="F63" s="1553"/>
      <c r="G63" s="1522">
        <v>62</v>
      </c>
      <c r="H63" s="1547">
        <v>4</v>
      </c>
      <c r="I63" s="1522">
        <v>156</v>
      </c>
      <c r="J63" s="1523">
        <v>3</v>
      </c>
      <c r="K63" s="1522">
        <v>91</v>
      </c>
      <c r="L63" s="1523">
        <v>2</v>
      </c>
      <c r="M63" s="1522">
        <v>151</v>
      </c>
      <c r="N63" s="1523">
        <v>2</v>
      </c>
      <c r="O63" s="1526">
        <v>64</v>
      </c>
      <c r="P63" s="1547">
        <v>2</v>
      </c>
      <c r="Q63" s="1522">
        <v>24</v>
      </c>
      <c r="R63" s="1523">
        <v>2</v>
      </c>
      <c r="S63" s="1526">
        <v>12</v>
      </c>
      <c r="T63" s="1547">
        <v>3</v>
      </c>
      <c r="U63" s="1562">
        <v>2</v>
      </c>
      <c r="V63" s="1523">
        <v>1</v>
      </c>
      <c r="W63" s="1526">
        <v>3</v>
      </c>
      <c r="X63" s="1523">
        <v>2</v>
      </c>
      <c r="Y63" s="840"/>
      <c r="AB63" s="793"/>
      <c r="AC63" s="799" t="s">
        <v>35</v>
      </c>
      <c r="AD63" s="1553">
        <f>AF63+AH63+AJ63+AL63+AN63+AP63+AR63+AT63+AV63+AX63</f>
        <v>501</v>
      </c>
      <c r="AE63" s="1554">
        <f>AD63/AD66%</f>
        <v>1.8643941649300386</v>
      </c>
      <c r="AF63" s="1553"/>
      <c r="AG63" s="1553"/>
      <c r="AH63" s="1522">
        <v>53</v>
      </c>
      <c r="AI63" s="1547">
        <v>3</v>
      </c>
      <c r="AJ63" s="1522">
        <v>149</v>
      </c>
      <c r="AK63" s="1523">
        <v>2</v>
      </c>
      <c r="AL63" s="1522">
        <v>76</v>
      </c>
      <c r="AM63" s="1523">
        <v>2</v>
      </c>
      <c r="AN63" s="1522">
        <v>140</v>
      </c>
      <c r="AO63" s="1523">
        <v>2</v>
      </c>
      <c r="AP63" s="1526">
        <v>54</v>
      </c>
      <c r="AQ63" s="1547">
        <v>2</v>
      </c>
      <c r="AR63" s="1522">
        <v>14</v>
      </c>
      <c r="AS63" s="1523">
        <v>1</v>
      </c>
      <c r="AT63" s="1526">
        <v>8</v>
      </c>
      <c r="AU63" s="1547">
        <v>2</v>
      </c>
      <c r="AV63" s="1562">
        <v>4</v>
      </c>
      <c r="AW63" s="1523">
        <v>3</v>
      </c>
      <c r="AX63" s="1526">
        <v>3</v>
      </c>
      <c r="AY63" s="1523">
        <v>2</v>
      </c>
      <c r="AZ63" s="840"/>
      <c r="BA63" s="1518"/>
      <c r="BB63" s="1518"/>
      <c r="BC63" s="793"/>
      <c r="BD63" s="799" t="s">
        <v>35</v>
      </c>
      <c r="BE63" s="832">
        <f>BG63+BI63+BK63+BM63+BO63+BQ63+BS63+BU63+BW63+BY63</f>
        <v>504</v>
      </c>
      <c r="BF63" s="833">
        <f>BE63/BE66%</f>
        <v>1.8717272625988786</v>
      </c>
      <c r="BG63" s="832">
        <v>0</v>
      </c>
      <c r="BH63" s="832">
        <v>0</v>
      </c>
      <c r="BI63" s="802">
        <v>49</v>
      </c>
      <c r="BJ63" s="823">
        <v>2</v>
      </c>
      <c r="BK63" s="802">
        <v>156</v>
      </c>
      <c r="BL63" s="803">
        <v>2</v>
      </c>
      <c r="BM63" s="802">
        <v>74</v>
      </c>
      <c r="BN63" s="803">
        <v>1</v>
      </c>
      <c r="BO63" s="802">
        <v>145</v>
      </c>
      <c r="BP63" s="803">
        <v>1</v>
      </c>
      <c r="BQ63" s="804">
        <v>56</v>
      </c>
      <c r="BR63" s="823">
        <v>2</v>
      </c>
      <c r="BS63" s="802">
        <v>16</v>
      </c>
      <c r="BT63" s="803">
        <v>2</v>
      </c>
      <c r="BU63" s="804">
        <v>4</v>
      </c>
      <c r="BV63" s="823">
        <v>1</v>
      </c>
      <c r="BW63" s="848">
        <v>3</v>
      </c>
      <c r="BX63" s="803">
        <v>2</v>
      </c>
      <c r="BY63" s="804">
        <v>1</v>
      </c>
      <c r="BZ63" s="803">
        <v>1</v>
      </c>
      <c r="CA63" s="840"/>
      <c r="CD63" s="788"/>
      <c r="CE63" s="854" t="s">
        <v>35</v>
      </c>
      <c r="CF63" s="832">
        <f>CH63+CJ63+CL63+CN63+CP63+CR63+CT63+CV63+CX63+CZ63</f>
        <v>538</v>
      </c>
      <c r="CG63" s="833">
        <f>CF63/CF66%</f>
        <v>1.940836940836941</v>
      </c>
      <c r="CH63" s="855">
        <v>2</v>
      </c>
      <c r="CI63" s="855">
        <v>1</v>
      </c>
      <c r="CJ63" s="856">
        <v>53</v>
      </c>
      <c r="CK63" s="872">
        <v>3</v>
      </c>
      <c r="CL63" s="856">
        <v>176</v>
      </c>
      <c r="CM63" s="857">
        <v>2</v>
      </c>
      <c r="CN63" s="856">
        <v>94</v>
      </c>
      <c r="CO63" s="857">
        <v>2</v>
      </c>
      <c r="CP63" s="856">
        <v>140</v>
      </c>
      <c r="CQ63" s="857">
        <v>2</v>
      </c>
      <c r="CR63" s="858">
        <v>46</v>
      </c>
      <c r="CS63" s="872">
        <v>2</v>
      </c>
      <c r="CT63" s="856">
        <v>20</v>
      </c>
      <c r="CU63" s="857">
        <v>3</v>
      </c>
      <c r="CV63" s="858">
        <v>4</v>
      </c>
      <c r="CW63" s="872">
        <v>1</v>
      </c>
      <c r="CX63" s="856">
        <v>3</v>
      </c>
      <c r="CY63" s="857">
        <v>2</v>
      </c>
      <c r="CZ63" s="858">
        <v>0</v>
      </c>
      <c r="DA63" s="857">
        <v>0</v>
      </c>
      <c r="DB63" s="853"/>
      <c r="DE63" s="789"/>
      <c r="DF63" s="854" t="s">
        <v>35</v>
      </c>
      <c r="DG63" s="832">
        <f>DI63+DK63+DM63+DO63+DQ63+DS63+DU63+DW63+DY63+EA63</f>
        <v>538</v>
      </c>
      <c r="DH63" s="833">
        <f>DG63/DG66%</f>
        <v>2.0675608162637871</v>
      </c>
      <c r="DI63" s="855">
        <v>1</v>
      </c>
      <c r="DJ63" s="855">
        <v>1</v>
      </c>
      <c r="DK63" s="856">
        <v>57</v>
      </c>
      <c r="DL63" s="872">
        <v>3</v>
      </c>
      <c r="DM63" s="856">
        <v>173</v>
      </c>
      <c r="DN63" s="857">
        <v>2</v>
      </c>
      <c r="DO63" s="856">
        <v>142</v>
      </c>
      <c r="DP63" s="857">
        <v>2</v>
      </c>
      <c r="DQ63" s="856">
        <v>100</v>
      </c>
      <c r="DR63" s="857">
        <v>2</v>
      </c>
      <c r="DS63" s="858">
        <v>43</v>
      </c>
      <c r="DT63" s="872">
        <v>2</v>
      </c>
      <c r="DU63" s="856">
        <v>15</v>
      </c>
      <c r="DV63" s="857">
        <v>2</v>
      </c>
      <c r="DW63" s="858">
        <v>5</v>
      </c>
      <c r="DX63" s="872">
        <v>2</v>
      </c>
      <c r="DY63" s="856">
        <v>2</v>
      </c>
      <c r="DZ63" s="857">
        <v>2</v>
      </c>
      <c r="EA63" s="858">
        <v>0</v>
      </c>
      <c r="EB63" s="857">
        <v>0</v>
      </c>
      <c r="EC63" s="853"/>
    </row>
    <row r="64" spans="1:133" ht="30">
      <c r="A64" s="793"/>
      <c r="B64" s="805" t="s">
        <v>955</v>
      </c>
      <c r="C64" s="1553">
        <f>E64+G64+I64+K64+M64+O64+Q64+S64+U64+W64</f>
        <v>12953</v>
      </c>
      <c r="D64" s="1554">
        <f>C64/C66%</f>
        <v>49.632155720744883</v>
      </c>
      <c r="E64" s="1555">
        <v>4</v>
      </c>
      <c r="F64" s="1555">
        <v>80</v>
      </c>
      <c r="G64" s="1527">
        <v>920</v>
      </c>
      <c r="H64" s="1548">
        <v>59</v>
      </c>
      <c r="I64" s="1527">
        <v>3169</v>
      </c>
      <c r="J64" s="1528">
        <v>52</v>
      </c>
      <c r="K64" s="1527">
        <v>2417</v>
      </c>
      <c r="L64" s="1528">
        <v>48</v>
      </c>
      <c r="M64" s="1527">
        <v>4211</v>
      </c>
      <c r="N64" s="1528">
        <v>48</v>
      </c>
      <c r="O64" s="1530">
        <v>1274</v>
      </c>
      <c r="P64" s="1548">
        <v>47</v>
      </c>
      <c r="Q64" s="1527">
        <v>557</v>
      </c>
      <c r="R64" s="1528">
        <v>45</v>
      </c>
      <c r="S64" s="1530">
        <v>192</v>
      </c>
      <c r="T64" s="1548">
        <v>47</v>
      </c>
      <c r="U64" s="1527">
        <v>94</v>
      </c>
      <c r="V64" s="1528">
        <v>60</v>
      </c>
      <c r="W64" s="1530">
        <v>115</v>
      </c>
      <c r="X64" s="1528">
        <v>69</v>
      </c>
      <c r="Y64" s="840"/>
      <c r="AB64" s="793"/>
      <c r="AC64" s="805" t="s">
        <v>955</v>
      </c>
      <c r="AD64" s="1553">
        <f>AF64+AH64+AJ64+AL64+AN64+AP64+AR64+AT64+AV64+AX64</f>
        <v>11510</v>
      </c>
      <c r="AE64" s="1554">
        <f>AD64/AD66%</f>
        <v>42.832688300089309</v>
      </c>
      <c r="AF64" s="1555">
        <v>6</v>
      </c>
      <c r="AG64" s="1555">
        <v>75</v>
      </c>
      <c r="AH64" s="1527">
        <v>954</v>
      </c>
      <c r="AI64" s="1548">
        <v>48</v>
      </c>
      <c r="AJ64" s="1527">
        <v>3203</v>
      </c>
      <c r="AK64" s="1528">
        <v>45</v>
      </c>
      <c r="AL64" s="1527">
        <v>1894</v>
      </c>
      <c r="AM64" s="1528">
        <v>39</v>
      </c>
      <c r="AN64" s="1527">
        <v>3732</v>
      </c>
      <c r="AO64" s="1528">
        <v>43</v>
      </c>
      <c r="AP64" s="1530">
        <v>992</v>
      </c>
      <c r="AQ64" s="1548">
        <v>38</v>
      </c>
      <c r="AR64" s="1527">
        <v>433</v>
      </c>
      <c r="AS64" s="1528">
        <v>42</v>
      </c>
      <c r="AT64" s="1530">
        <v>137</v>
      </c>
      <c r="AU64" s="1548">
        <v>39</v>
      </c>
      <c r="AV64" s="1527">
        <v>60</v>
      </c>
      <c r="AW64" s="1528">
        <v>45</v>
      </c>
      <c r="AX64" s="1530">
        <v>99</v>
      </c>
      <c r="AY64" s="1528">
        <v>62</v>
      </c>
      <c r="AZ64" s="840"/>
      <c r="BA64" s="1518"/>
      <c r="BB64" s="1518"/>
      <c r="BC64" s="793"/>
      <c r="BD64" s="805" t="s">
        <v>955</v>
      </c>
      <c r="BE64" s="832">
        <f>BG64+BI64+BK64+BM64+BO64+BQ64+BS64+BU64+BW64+BY64</f>
        <v>11854</v>
      </c>
      <c r="BF64" s="833">
        <f>BE64/BE66%</f>
        <v>44.022728116760135</v>
      </c>
      <c r="BG64" s="834">
        <v>33</v>
      </c>
      <c r="BH64" s="834">
        <v>97</v>
      </c>
      <c r="BI64" s="806">
        <v>937</v>
      </c>
      <c r="BJ64" s="824">
        <v>50</v>
      </c>
      <c r="BK64" s="806">
        <v>3350</v>
      </c>
      <c r="BL64" s="807">
        <v>46</v>
      </c>
      <c r="BM64" s="806">
        <v>2054</v>
      </c>
      <c r="BN64" s="807">
        <v>40</v>
      </c>
      <c r="BO64" s="806">
        <v>3751</v>
      </c>
      <c r="BP64" s="807">
        <v>44</v>
      </c>
      <c r="BQ64" s="808">
        <v>1007</v>
      </c>
      <c r="BR64" s="824">
        <v>40</v>
      </c>
      <c r="BS64" s="806">
        <v>433</v>
      </c>
      <c r="BT64" s="807">
        <v>47</v>
      </c>
      <c r="BU64" s="808">
        <v>131</v>
      </c>
      <c r="BV64" s="824">
        <v>42</v>
      </c>
      <c r="BW64" s="806">
        <v>66</v>
      </c>
      <c r="BX64" s="807">
        <v>52</v>
      </c>
      <c r="BY64" s="808">
        <v>92</v>
      </c>
      <c r="BZ64" s="807">
        <v>60</v>
      </c>
      <c r="CA64" s="840"/>
      <c r="CD64" s="788"/>
      <c r="CE64" s="859" t="s">
        <v>955</v>
      </c>
      <c r="CF64" s="832">
        <f>CH64+CJ64+CL64+CN64+CP64+CR64+CT64+CV64+CX64+CZ64</f>
        <v>12728</v>
      </c>
      <c r="CG64" s="833">
        <f>CF64/CF66%</f>
        <v>45.916305916305916</v>
      </c>
      <c r="CH64" s="860">
        <v>206</v>
      </c>
      <c r="CI64" s="860">
        <v>78</v>
      </c>
      <c r="CJ64" s="861">
        <v>1012</v>
      </c>
      <c r="CK64" s="873">
        <v>57</v>
      </c>
      <c r="CL64" s="861">
        <v>3884</v>
      </c>
      <c r="CM64" s="862">
        <v>47</v>
      </c>
      <c r="CN64" s="861">
        <v>2347</v>
      </c>
      <c r="CO64" s="862">
        <v>40</v>
      </c>
      <c r="CP64" s="861">
        <v>3598</v>
      </c>
      <c r="CQ64" s="862">
        <v>46</v>
      </c>
      <c r="CR64" s="863">
        <v>955</v>
      </c>
      <c r="CS64" s="873">
        <v>41</v>
      </c>
      <c r="CT64" s="861">
        <v>409</v>
      </c>
      <c r="CU64" s="862">
        <v>48</v>
      </c>
      <c r="CV64" s="863">
        <v>130</v>
      </c>
      <c r="CW64" s="873">
        <v>44</v>
      </c>
      <c r="CX64" s="861">
        <v>76</v>
      </c>
      <c r="CY64" s="862">
        <v>60</v>
      </c>
      <c r="CZ64" s="863">
        <v>111</v>
      </c>
      <c r="DA64" s="862">
        <v>59</v>
      </c>
      <c r="DB64" s="853"/>
      <c r="DE64" s="789"/>
      <c r="DF64" s="859" t="s">
        <v>955</v>
      </c>
      <c r="DG64" s="832">
        <f>DI64+DK64+DM64+DO64+DQ64+DS64+DU64+DW64+DY64+EA64</f>
        <v>12273</v>
      </c>
      <c r="DH64" s="833">
        <f>DG64/DG66%</f>
        <v>47.1657507397871</v>
      </c>
      <c r="DI64" s="860">
        <v>29</v>
      </c>
      <c r="DJ64" s="860">
        <v>43</v>
      </c>
      <c r="DK64" s="861">
        <v>974</v>
      </c>
      <c r="DL64" s="873">
        <v>58</v>
      </c>
      <c r="DM64" s="861">
        <v>3930</v>
      </c>
      <c r="DN64" s="862">
        <v>51</v>
      </c>
      <c r="DO64" s="861">
        <v>3886</v>
      </c>
      <c r="DP64" s="862">
        <v>44</v>
      </c>
      <c r="DQ64" s="861">
        <v>1868</v>
      </c>
      <c r="DR64" s="862">
        <v>45</v>
      </c>
      <c r="DS64" s="863">
        <v>900</v>
      </c>
      <c r="DT64" s="873">
        <v>41</v>
      </c>
      <c r="DU64" s="861">
        <v>383</v>
      </c>
      <c r="DV64" s="862">
        <v>48</v>
      </c>
      <c r="DW64" s="863">
        <v>125</v>
      </c>
      <c r="DX64" s="873">
        <v>45</v>
      </c>
      <c r="DY64" s="861">
        <v>75</v>
      </c>
      <c r="DZ64" s="862">
        <v>61</v>
      </c>
      <c r="EA64" s="863">
        <v>103</v>
      </c>
      <c r="EB64" s="862">
        <v>64</v>
      </c>
      <c r="EC64" s="853"/>
    </row>
    <row r="65" spans="1:133" ht="45.75" thickBot="1">
      <c r="A65" s="793"/>
      <c r="B65" s="809" t="s">
        <v>953</v>
      </c>
      <c r="C65" s="1553">
        <f>E65+G65+I65+K65+M65+O65+Q65+S65+U65+W65</f>
        <v>12580</v>
      </c>
      <c r="D65" s="1554">
        <f>C65/C66%</f>
        <v>48.202927427389071</v>
      </c>
      <c r="E65" s="1555">
        <v>1</v>
      </c>
      <c r="F65" s="1555">
        <v>20</v>
      </c>
      <c r="G65" s="1531">
        <v>587</v>
      </c>
      <c r="H65" s="1549">
        <v>37</v>
      </c>
      <c r="I65" s="1531">
        <v>2762</v>
      </c>
      <c r="J65" s="1532">
        <v>45</v>
      </c>
      <c r="K65" s="1531">
        <v>2518</v>
      </c>
      <c r="L65" s="1532">
        <v>50</v>
      </c>
      <c r="M65" s="1531">
        <v>4362</v>
      </c>
      <c r="N65" s="1532">
        <v>50</v>
      </c>
      <c r="O65" s="1534">
        <v>1392</v>
      </c>
      <c r="P65" s="1549">
        <v>51</v>
      </c>
      <c r="Q65" s="1531">
        <v>644</v>
      </c>
      <c r="R65" s="1532">
        <v>53</v>
      </c>
      <c r="S65" s="1534">
        <v>203</v>
      </c>
      <c r="T65" s="1549">
        <v>50</v>
      </c>
      <c r="U65" s="1531">
        <v>62</v>
      </c>
      <c r="V65" s="1532">
        <v>39</v>
      </c>
      <c r="W65" s="1534">
        <v>49</v>
      </c>
      <c r="X65" s="1532">
        <v>29</v>
      </c>
      <c r="Y65" s="840"/>
      <c r="AB65" s="793"/>
      <c r="AC65" s="809" t="s">
        <v>953</v>
      </c>
      <c r="AD65" s="1553">
        <f>AF65+AH65+AJ65+AL65+AN65+AP65+AR65+AT65+AV65+AX65</f>
        <v>14861</v>
      </c>
      <c r="AE65" s="1554">
        <f>AD65/AD66%</f>
        <v>55.302917534980644</v>
      </c>
      <c r="AF65" s="1555">
        <v>2</v>
      </c>
      <c r="AG65" s="1555">
        <v>25</v>
      </c>
      <c r="AH65" s="1531">
        <v>964</v>
      </c>
      <c r="AI65" s="1549">
        <v>49</v>
      </c>
      <c r="AJ65" s="1531">
        <v>3840</v>
      </c>
      <c r="AK65" s="1532">
        <v>53</v>
      </c>
      <c r="AL65" s="1531">
        <v>2860</v>
      </c>
      <c r="AM65" s="1532">
        <v>59</v>
      </c>
      <c r="AN65" s="1531">
        <v>4743</v>
      </c>
      <c r="AO65" s="1532">
        <v>55</v>
      </c>
      <c r="AP65" s="1534">
        <v>1535</v>
      </c>
      <c r="AQ65" s="1549">
        <v>60</v>
      </c>
      <c r="AR65" s="1531">
        <v>585</v>
      </c>
      <c r="AS65" s="1532">
        <v>57</v>
      </c>
      <c r="AT65" s="1534">
        <v>206</v>
      </c>
      <c r="AU65" s="1549">
        <v>59</v>
      </c>
      <c r="AV65" s="1531">
        <v>68</v>
      </c>
      <c r="AW65" s="1532">
        <v>52</v>
      </c>
      <c r="AX65" s="1534">
        <v>58</v>
      </c>
      <c r="AY65" s="1532">
        <v>36</v>
      </c>
      <c r="AZ65" s="840"/>
      <c r="BA65" s="1518"/>
      <c r="BB65" s="1518"/>
      <c r="BC65" s="793"/>
      <c r="BD65" s="809" t="s">
        <v>953</v>
      </c>
      <c r="BE65" s="832">
        <f>BG65+BI65+BK65+BM65+BO65+BQ65+BS65+BU65+BW65+BY65</f>
        <v>14569</v>
      </c>
      <c r="BF65" s="833">
        <f>BE65/BE66%</f>
        <v>54.105544620640998</v>
      </c>
      <c r="BG65" s="834">
        <v>1</v>
      </c>
      <c r="BH65" s="834">
        <v>3</v>
      </c>
      <c r="BI65" s="810">
        <v>902</v>
      </c>
      <c r="BJ65" s="825">
        <v>48</v>
      </c>
      <c r="BK65" s="810">
        <v>3713</v>
      </c>
      <c r="BL65" s="811">
        <v>52</v>
      </c>
      <c r="BM65" s="810">
        <v>3008</v>
      </c>
      <c r="BN65" s="811">
        <v>59</v>
      </c>
      <c r="BO65" s="810">
        <v>4720</v>
      </c>
      <c r="BP65" s="811">
        <v>55</v>
      </c>
      <c r="BQ65" s="812">
        <v>1459</v>
      </c>
      <c r="BR65" s="825">
        <v>58</v>
      </c>
      <c r="BS65" s="810">
        <v>467</v>
      </c>
      <c r="BT65" s="811">
        <v>51</v>
      </c>
      <c r="BU65" s="812">
        <v>180</v>
      </c>
      <c r="BV65" s="825">
        <v>57</v>
      </c>
      <c r="BW65" s="810">
        <v>59</v>
      </c>
      <c r="BX65" s="811">
        <v>46</v>
      </c>
      <c r="BY65" s="812">
        <v>60</v>
      </c>
      <c r="BZ65" s="811">
        <v>39</v>
      </c>
      <c r="CA65" s="840"/>
      <c r="CD65" s="788"/>
      <c r="CE65" s="864" t="s">
        <v>953</v>
      </c>
      <c r="CF65" s="832">
        <f>CH65+CJ65+CL65+CN65+CP65+CR65+CT65+CV65+CX65+CZ65</f>
        <v>14454</v>
      </c>
      <c r="CG65" s="833">
        <f>CF65/CF66%</f>
        <v>52.142857142857146</v>
      </c>
      <c r="CH65" s="860">
        <v>57</v>
      </c>
      <c r="CI65" s="860">
        <v>21</v>
      </c>
      <c r="CJ65" s="866">
        <v>708</v>
      </c>
      <c r="CK65" s="874">
        <v>40</v>
      </c>
      <c r="CL65" s="866">
        <v>4237</v>
      </c>
      <c r="CM65" s="867">
        <v>51</v>
      </c>
      <c r="CN65" s="866">
        <v>3406</v>
      </c>
      <c r="CO65" s="867">
        <v>58</v>
      </c>
      <c r="CP65" s="866">
        <v>4036</v>
      </c>
      <c r="CQ65" s="867">
        <v>52</v>
      </c>
      <c r="CR65" s="868">
        <v>1306</v>
      </c>
      <c r="CS65" s="874">
        <v>599</v>
      </c>
      <c r="CT65" s="866">
        <v>418</v>
      </c>
      <c r="CU65" s="867">
        <v>49</v>
      </c>
      <c r="CV65" s="868">
        <v>160</v>
      </c>
      <c r="CW65" s="874">
        <v>55</v>
      </c>
      <c r="CX65" s="866">
        <v>49</v>
      </c>
      <c r="CY65" s="867">
        <v>38</v>
      </c>
      <c r="CZ65" s="868">
        <v>77</v>
      </c>
      <c r="DA65" s="867">
        <v>41</v>
      </c>
      <c r="DB65" s="853"/>
      <c r="DE65" s="789"/>
      <c r="DF65" s="864" t="s">
        <v>953</v>
      </c>
      <c r="DG65" s="832">
        <f>DI65+DK65+DM65+DO65+DQ65+DS65+DU65+DW65+DY65+EA65</f>
        <v>13210</v>
      </c>
      <c r="DH65" s="833">
        <f>DG65/DG66%</f>
        <v>50.766688443949121</v>
      </c>
      <c r="DI65" s="860">
        <v>38</v>
      </c>
      <c r="DJ65" s="860">
        <v>56</v>
      </c>
      <c r="DK65" s="866">
        <v>662</v>
      </c>
      <c r="DL65" s="874">
        <v>39</v>
      </c>
      <c r="DM65" s="866">
        <v>3545</v>
      </c>
      <c r="DN65" s="867">
        <v>46</v>
      </c>
      <c r="DO65" s="866">
        <v>4831</v>
      </c>
      <c r="DP65" s="867">
        <v>55</v>
      </c>
      <c r="DQ65" s="866">
        <v>2220</v>
      </c>
      <c r="DR65" s="867">
        <v>53</v>
      </c>
      <c r="DS65" s="868">
        <v>1269</v>
      </c>
      <c r="DT65" s="874">
        <v>57</v>
      </c>
      <c r="DU65" s="866">
        <v>397</v>
      </c>
      <c r="DV65" s="867">
        <v>50</v>
      </c>
      <c r="DW65" s="868">
        <v>145</v>
      </c>
      <c r="DX65" s="874">
        <v>53</v>
      </c>
      <c r="DY65" s="866">
        <v>46</v>
      </c>
      <c r="DZ65" s="867">
        <v>37</v>
      </c>
      <c r="EA65" s="868">
        <v>57</v>
      </c>
      <c r="EB65" s="867">
        <v>36</v>
      </c>
      <c r="EC65" s="853"/>
    </row>
    <row r="66" spans="1:133" ht="15.75" thickBot="1">
      <c r="A66" s="793"/>
      <c r="B66" s="813" t="s">
        <v>61</v>
      </c>
      <c r="C66" s="1536">
        <f>E66+G66+I66+K66+M66+O66+Q66+S66+U66+W66</f>
        <v>26098</v>
      </c>
      <c r="D66" s="1559"/>
      <c r="E66" s="1536">
        <v>5</v>
      </c>
      <c r="F66" s="1536"/>
      <c r="G66" s="1536">
        <v>1569</v>
      </c>
      <c r="H66" s="1560"/>
      <c r="I66" s="1536">
        <v>6087</v>
      </c>
      <c r="J66" s="1561"/>
      <c r="K66" s="1536">
        <v>5026</v>
      </c>
      <c r="L66" s="1561"/>
      <c r="M66" s="1536">
        <v>8724</v>
      </c>
      <c r="N66" s="1561"/>
      <c r="O66" s="1550">
        <v>2730</v>
      </c>
      <c r="P66" s="1560"/>
      <c r="Q66" s="1536">
        <v>1225</v>
      </c>
      <c r="R66" s="1561"/>
      <c r="S66" s="1550">
        <v>407</v>
      </c>
      <c r="T66" s="1560"/>
      <c r="U66" s="1536">
        <v>158</v>
      </c>
      <c r="V66" s="1561"/>
      <c r="W66" s="1550">
        <v>167</v>
      </c>
      <c r="X66" s="1561"/>
      <c r="Y66" s="840"/>
      <c r="AB66" s="793"/>
      <c r="AC66" s="813" t="s">
        <v>61</v>
      </c>
      <c r="AD66" s="1536">
        <f>AF66+AH66+AJ66+AL66+AN66+AP66+AR66+AT66+AV66+AX66</f>
        <v>26872</v>
      </c>
      <c r="AE66" s="1559"/>
      <c r="AF66" s="1536">
        <v>8</v>
      </c>
      <c r="AG66" s="1536"/>
      <c r="AH66" s="1536">
        <v>1971</v>
      </c>
      <c r="AI66" s="1560"/>
      <c r="AJ66" s="1536">
        <v>7192</v>
      </c>
      <c r="AK66" s="1561"/>
      <c r="AL66" s="1536">
        <v>4830</v>
      </c>
      <c r="AM66" s="1561"/>
      <c r="AN66" s="1536">
        <v>8615</v>
      </c>
      <c r="AO66" s="1561"/>
      <c r="AP66" s="1550">
        <v>2581</v>
      </c>
      <c r="AQ66" s="1560"/>
      <c r="AR66" s="1536">
        <v>1032</v>
      </c>
      <c r="AS66" s="1561"/>
      <c r="AT66" s="1550">
        <v>351</v>
      </c>
      <c r="AU66" s="1560"/>
      <c r="AV66" s="1536">
        <v>132</v>
      </c>
      <c r="AW66" s="1561"/>
      <c r="AX66" s="1550">
        <v>160</v>
      </c>
      <c r="AY66" s="1561"/>
      <c r="AZ66" s="840"/>
      <c r="BA66" s="1518"/>
      <c r="BB66" s="1518"/>
      <c r="BC66" s="793"/>
      <c r="BD66" s="813" t="s">
        <v>61</v>
      </c>
      <c r="BE66" s="814">
        <f>BG66+BI66+BK66+BM66+BO66+BQ66+BS66+BU66+BW66+BY66</f>
        <v>26927</v>
      </c>
      <c r="BF66" s="826"/>
      <c r="BG66" s="814">
        <f t="shared" ref="BG66" si="85">SUM(BG63:BG65)</f>
        <v>34</v>
      </c>
      <c r="BH66" s="814"/>
      <c r="BI66" s="814">
        <f>SUM(BI63:BI65)</f>
        <v>1888</v>
      </c>
      <c r="BJ66" s="827"/>
      <c r="BK66" s="814">
        <f t="shared" ref="BK66:BY66" si="86">SUM(BK63:BK65)</f>
        <v>7219</v>
      </c>
      <c r="BL66" s="828"/>
      <c r="BM66" s="814">
        <f t="shared" si="86"/>
        <v>5136</v>
      </c>
      <c r="BN66" s="828"/>
      <c r="BO66" s="814">
        <f t="shared" si="86"/>
        <v>8616</v>
      </c>
      <c r="BP66" s="828"/>
      <c r="BQ66" s="829">
        <f t="shared" si="86"/>
        <v>2522</v>
      </c>
      <c r="BR66" s="827"/>
      <c r="BS66" s="814">
        <f t="shared" si="86"/>
        <v>916</v>
      </c>
      <c r="BT66" s="828"/>
      <c r="BU66" s="829">
        <f t="shared" si="86"/>
        <v>315</v>
      </c>
      <c r="BV66" s="827"/>
      <c r="BW66" s="814">
        <f t="shared" si="86"/>
        <v>128</v>
      </c>
      <c r="BX66" s="828"/>
      <c r="BY66" s="829">
        <f t="shared" si="86"/>
        <v>153</v>
      </c>
      <c r="BZ66" s="828"/>
      <c r="CA66" s="840"/>
      <c r="CD66" s="788"/>
      <c r="CE66" s="795" t="s">
        <v>61</v>
      </c>
      <c r="CF66" s="814">
        <f>CH66+CJ66+CL66+CN66+CP66+CR66+CT66+CV66+CX66+CZ66</f>
        <v>27720</v>
      </c>
      <c r="CG66" s="826"/>
      <c r="CH66" s="875">
        <f t="shared" ref="CH66:CI66" si="87">SUM(CH63:CH65)</f>
        <v>265</v>
      </c>
      <c r="CI66" s="875">
        <f t="shared" si="87"/>
        <v>100</v>
      </c>
      <c r="CJ66" s="875">
        <f>SUM(CJ63:CJ65)</f>
        <v>1773</v>
      </c>
      <c r="CK66" s="876">
        <f t="shared" ref="CK66:DA66" si="88">SUM(CK63:CK65)</f>
        <v>100</v>
      </c>
      <c r="CL66" s="875">
        <f t="shared" si="88"/>
        <v>8297</v>
      </c>
      <c r="CM66" s="877">
        <f t="shared" si="88"/>
        <v>100</v>
      </c>
      <c r="CN66" s="875">
        <f t="shared" si="88"/>
        <v>5847</v>
      </c>
      <c r="CO66" s="877">
        <f t="shared" si="88"/>
        <v>100</v>
      </c>
      <c r="CP66" s="875">
        <f t="shared" si="88"/>
        <v>7774</v>
      </c>
      <c r="CQ66" s="877">
        <f t="shared" si="88"/>
        <v>100</v>
      </c>
      <c r="CR66" s="878">
        <f t="shared" si="88"/>
        <v>2307</v>
      </c>
      <c r="CS66" s="876">
        <f t="shared" si="88"/>
        <v>642</v>
      </c>
      <c r="CT66" s="875">
        <f t="shared" si="88"/>
        <v>847</v>
      </c>
      <c r="CU66" s="877">
        <f t="shared" si="88"/>
        <v>100</v>
      </c>
      <c r="CV66" s="878">
        <f t="shared" si="88"/>
        <v>294</v>
      </c>
      <c r="CW66" s="876">
        <f t="shared" si="88"/>
        <v>100</v>
      </c>
      <c r="CX66" s="875">
        <f t="shared" si="88"/>
        <v>128</v>
      </c>
      <c r="CY66" s="877">
        <f t="shared" si="88"/>
        <v>100</v>
      </c>
      <c r="CZ66" s="878">
        <f t="shared" si="88"/>
        <v>188</v>
      </c>
      <c r="DA66" s="877">
        <f t="shared" si="88"/>
        <v>100</v>
      </c>
      <c r="DB66" s="853"/>
      <c r="DE66" s="789"/>
      <c r="DF66" s="795" t="s">
        <v>61</v>
      </c>
      <c r="DG66" s="814">
        <f>DI66+DK66+DM66+DO66+DQ66+DS66+DU66+DW66+DY66+EA66</f>
        <v>26021</v>
      </c>
      <c r="DH66" s="826"/>
      <c r="DI66" s="875">
        <f t="shared" ref="DI66:DJ66" si="89">SUM(DI63:DI65)</f>
        <v>68</v>
      </c>
      <c r="DJ66" s="875">
        <f t="shared" si="89"/>
        <v>100</v>
      </c>
      <c r="DK66" s="875">
        <f>SUM(DK63:DK65)</f>
        <v>1693</v>
      </c>
      <c r="DL66" s="876">
        <f t="shared" ref="DL66:EB66" si="90">SUM(DL63:DL65)</f>
        <v>100</v>
      </c>
      <c r="DM66" s="875">
        <f t="shared" si="90"/>
        <v>7648</v>
      </c>
      <c r="DN66" s="877">
        <f t="shared" si="90"/>
        <v>99</v>
      </c>
      <c r="DO66" s="875">
        <f t="shared" si="90"/>
        <v>8859</v>
      </c>
      <c r="DP66" s="877">
        <f t="shared" si="90"/>
        <v>101</v>
      </c>
      <c r="DQ66" s="875">
        <f t="shared" si="90"/>
        <v>4188</v>
      </c>
      <c r="DR66" s="877">
        <f t="shared" si="90"/>
        <v>100</v>
      </c>
      <c r="DS66" s="878">
        <f t="shared" si="90"/>
        <v>2212</v>
      </c>
      <c r="DT66" s="876">
        <f t="shared" si="90"/>
        <v>100</v>
      </c>
      <c r="DU66" s="875">
        <f t="shared" si="90"/>
        <v>795</v>
      </c>
      <c r="DV66" s="877">
        <f t="shared" si="90"/>
        <v>100</v>
      </c>
      <c r="DW66" s="878">
        <f t="shared" si="90"/>
        <v>275</v>
      </c>
      <c r="DX66" s="876">
        <f t="shared" si="90"/>
        <v>100</v>
      </c>
      <c r="DY66" s="875">
        <f t="shared" si="90"/>
        <v>123</v>
      </c>
      <c r="DZ66" s="877">
        <f t="shared" si="90"/>
        <v>100</v>
      </c>
      <c r="EA66" s="878">
        <f t="shared" si="90"/>
        <v>160</v>
      </c>
      <c r="EB66" s="877">
        <f t="shared" si="90"/>
        <v>100</v>
      </c>
      <c r="EC66" s="853"/>
    </row>
    <row r="67" spans="1:133">
      <c r="A67" s="793"/>
      <c r="B67" s="793"/>
      <c r="C67" s="1539"/>
      <c r="D67" s="1539"/>
      <c r="E67" s="1539"/>
      <c r="F67" s="1539"/>
      <c r="G67" s="1539"/>
      <c r="H67" s="1539"/>
      <c r="I67" s="1539"/>
      <c r="J67" s="1539"/>
      <c r="K67" s="1539"/>
      <c r="L67" s="1539"/>
      <c r="M67" s="1539"/>
      <c r="N67" s="1539"/>
      <c r="O67" s="1539"/>
      <c r="P67" s="1539"/>
      <c r="Q67" s="1539"/>
      <c r="R67" s="1539"/>
      <c r="S67" s="1539"/>
      <c r="T67" s="1539"/>
      <c r="U67" s="1539"/>
      <c r="V67" s="1539"/>
      <c r="W67" s="1539"/>
      <c r="X67" s="1539"/>
      <c r="Y67" s="840"/>
      <c r="AB67" s="793"/>
      <c r="AC67" s="793"/>
      <c r="AD67" s="1539"/>
      <c r="AE67" s="1539"/>
      <c r="AF67" s="1539"/>
      <c r="AG67" s="1539"/>
      <c r="AH67" s="1539"/>
      <c r="AI67" s="1539"/>
      <c r="AJ67" s="1539"/>
      <c r="AK67" s="1539"/>
      <c r="AL67" s="1539"/>
      <c r="AM67" s="1539"/>
      <c r="AN67" s="1539"/>
      <c r="AO67" s="1539"/>
      <c r="AP67" s="1539"/>
      <c r="AQ67" s="1539"/>
      <c r="AR67" s="1539"/>
      <c r="AS67" s="1539"/>
      <c r="AT67" s="1539"/>
      <c r="AU67" s="1539"/>
      <c r="AV67" s="1539"/>
      <c r="AW67" s="1539"/>
      <c r="AX67" s="1539"/>
      <c r="AY67" s="1539"/>
      <c r="AZ67" s="840"/>
      <c r="BA67" s="1518"/>
      <c r="BB67" s="1518"/>
      <c r="BC67" s="793"/>
      <c r="BD67" s="793"/>
      <c r="BE67" s="793"/>
      <c r="BF67" s="793"/>
      <c r="BG67" s="793"/>
      <c r="BH67" s="793"/>
      <c r="BI67" s="793"/>
      <c r="BJ67" s="793"/>
      <c r="BK67" s="793"/>
      <c r="BL67" s="793"/>
      <c r="BM67" s="793"/>
      <c r="BN67" s="793"/>
      <c r="BO67" s="793"/>
      <c r="BP67" s="793"/>
      <c r="BQ67" s="793"/>
      <c r="BR67" s="793"/>
      <c r="BS67" s="793"/>
      <c r="BT67" s="793"/>
      <c r="BU67" s="793"/>
      <c r="BV67" s="793"/>
      <c r="BW67" s="793"/>
      <c r="BX67" s="793"/>
      <c r="BY67" s="793"/>
      <c r="BZ67" s="793"/>
      <c r="CA67" s="840"/>
      <c r="CD67" s="788"/>
      <c r="CE67" s="794"/>
      <c r="CF67" s="793"/>
      <c r="CG67" s="793"/>
      <c r="CH67" s="794"/>
      <c r="CI67" s="794"/>
      <c r="CJ67" s="794"/>
      <c r="CK67" s="794"/>
      <c r="CL67" s="794"/>
      <c r="CM67" s="794"/>
      <c r="CN67" s="794"/>
      <c r="CO67" s="794"/>
      <c r="CP67" s="794"/>
      <c r="CQ67" s="794"/>
      <c r="CR67" s="794"/>
      <c r="CS67" s="794"/>
      <c r="CT67" s="794"/>
      <c r="CU67" s="794"/>
      <c r="CV67" s="794"/>
      <c r="CW67" s="794"/>
      <c r="CX67" s="794"/>
      <c r="CY67" s="794"/>
      <c r="CZ67" s="794"/>
      <c r="DA67" s="794"/>
      <c r="DB67" s="853"/>
      <c r="DE67" s="789"/>
      <c r="DF67" s="794"/>
      <c r="DG67" s="793"/>
      <c r="DH67" s="793"/>
      <c r="DI67" s="794"/>
      <c r="DJ67" s="794"/>
      <c r="DK67" s="794"/>
      <c r="DL67" s="794"/>
      <c r="DM67" s="794"/>
      <c r="DN67" s="794"/>
      <c r="DO67" s="794"/>
      <c r="DP67" s="794"/>
      <c r="DQ67" s="794"/>
      <c r="DR67" s="794"/>
      <c r="DS67" s="794"/>
      <c r="DT67" s="794"/>
      <c r="DU67" s="794"/>
      <c r="DV67" s="794"/>
      <c r="DW67" s="794"/>
      <c r="DX67" s="794"/>
      <c r="DY67" s="794"/>
      <c r="DZ67" s="794"/>
      <c r="EA67" s="794"/>
      <c r="EB67" s="794"/>
      <c r="EC67" s="853"/>
    </row>
    <row r="68" spans="1:133" ht="15.75" thickBot="1">
      <c r="A68" s="793"/>
      <c r="B68" s="793"/>
      <c r="C68" s="1539"/>
      <c r="D68" s="1539"/>
      <c r="E68" s="1539"/>
      <c r="F68" s="1539"/>
      <c r="G68" s="1539"/>
      <c r="H68" s="1539"/>
      <c r="I68" s="1539"/>
      <c r="J68" s="1539"/>
      <c r="K68" s="1539"/>
      <c r="L68" s="1539"/>
      <c r="M68" s="1539"/>
      <c r="N68" s="1539"/>
      <c r="O68" s="1539"/>
      <c r="P68" s="1539"/>
      <c r="Q68" s="1539"/>
      <c r="R68" s="1539"/>
      <c r="S68" s="1539"/>
      <c r="T68" s="1539"/>
      <c r="U68" s="1539"/>
      <c r="V68" s="1539"/>
      <c r="W68" s="1539"/>
      <c r="X68" s="1539"/>
      <c r="Y68" s="840"/>
      <c r="AB68" s="793"/>
      <c r="AC68" s="793"/>
      <c r="AD68" s="1539"/>
      <c r="AE68" s="1539"/>
      <c r="AF68" s="1539"/>
      <c r="AG68" s="1539"/>
      <c r="AH68" s="1539"/>
      <c r="AI68" s="1539"/>
      <c r="AJ68" s="1539"/>
      <c r="AK68" s="1539"/>
      <c r="AL68" s="1539"/>
      <c r="AM68" s="1539"/>
      <c r="AN68" s="1539"/>
      <c r="AO68" s="1539"/>
      <c r="AP68" s="1539"/>
      <c r="AQ68" s="1539"/>
      <c r="AR68" s="1539"/>
      <c r="AS68" s="1539"/>
      <c r="AT68" s="1539"/>
      <c r="AU68" s="1539"/>
      <c r="AV68" s="1539"/>
      <c r="AW68" s="1539"/>
      <c r="AX68" s="1539"/>
      <c r="AY68" s="1539"/>
      <c r="AZ68" s="840"/>
      <c r="BA68" s="1518"/>
      <c r="BB68" s="1518"/>
      <c r="BC68" s="793"/>
      <c r="BD68" s="793"/>
      <c r="BE68" s="793"/>
      <c r="BF68" s="793"/>
      <c r="BG68" s="793"/>
      <c r="BH68" s="793"/>
      <c r="BI68" s="793"/>
      <c r="BJ68" s="793"/>
      <c r="BK68" s="793"/>
      <c r="BL68" s="793"/>
      <c r="BM68" s="793"/>
      <c r="BN68" s="793"/>
      <c r="BO68" s="793"/>
      <c r="BP68" s="793"/>
      <c r="BQ68" s="793"/>
      <c r="BR68" s="793"/>
      <c r="BS68" s="793"/>
      <c r="BT68" s="793"/>
      <c r="BU68" s="793"/>
      <c r="BV68" s="793"/>
      <c r="BW68" s="793"/>
      <c r="BX68" s="793"/>
      <c r="BY68" s="793"/>
      <c r="BZ68" s="793"/>
      <c r="CA68" s="840"/>
      <c r="CD68" s="788"/>
      <c r="CE68" s="794"/>
      <c r="CF68" s="793"/>
      <c r="CG68" s="793"/>
      <c r="CH68" s="794"/>
      <c r="CI68" s="794"/>
      <c r="CJ68" s="794"/>
      <c r="CK68" s="794"/>
      <c r="CL68" s="794"/>
      <c r="CM68" s="794"/>
      <c r="CN68" s="794"/>
      <c r="CO68" s="794"/>
      <c r="CP68" s="794"/>
      <c r="CQ68" s="794"/>
      <c r="CR68" s="794"/>
      <c r="CS68" s="794"/>
      <c r="CT68" s="794"/>
      <c r="CU68" s="794"/>
      <c r="CV68" s="794"/>
      <c r="CW68" s="794"/>
      <c r="CX68" s="794"/>
      <c r="CY68" s="794"/>
      <c r="CZ68" s="794"/>
      <c r="DA68" s="794"/>
      <c r="DB68" s="853"/>
      <c r="DE68" s="789"/>
      <c r="DF68" s="794"/>
      <c r="DG68" s="793"/>
      <c r="DH68" s="793"/>
      <c r="DI68" s="794"/>
      <c r="DJ68" s="794"/>
      <c r="DK68" s="794"/>
      <c r="DL68" s="794"/>
      <c r="DM68" s="794"/>
      <c r="DN68" s="794"/>
      <c r="DO68" s="794"/>
      <c r="DP68" s="794"/>
      <c r="DQ68" s="794"/>
      <c r="DR68" s="794"/>
      <c r="DS68" s="794"/>
      <c r="DT68" s="794"/>
      <c r="DU68" s="794"/>
      <c r="DV68" s="794"/>
      <c r="DW68" s="794"/>
      <c r="DX68" s="794"/>
      <c r="DY68" s="794"/>
      <c r="DZ68" s="794"/>
      <c r="EA68" s="794"/>
      <c r="EB68" s="794"/>
      <c r="EC68" s="853"/>
    </row>
    <row r="69" spans="1:133" ht="15.75" customHeight="1" thickBot="1">
      <c r="A69" s="793"/>
      <c r="B69" s="795" t="s">
        <v>641</v>
      </c>
      <c r="C69" s="2479" t="s">
        <v>58</v>
      </c>
      <c r="D69" s="2481"/>
      <c r="E69" s="2479" t="s">
        <v>956</v>
      </c>
      <c r="F69" s="2481"/>
      <c r="G69" s="2479" t="s">
        <v>957</v>
      </c>
      <c r="H69" s="2481"/>
      <c r="I69" s="2479" t="s">
        <v>943</v>
      </c>
      <c r="J69" s="2481"/>
      <c r="K69" s="2479" t="s">
        <v>944</v>
      </c>
      <c r="L69" s="2481"/>
      <c r="M69" s="2479" t="s">
        <v>945</v>
      </c>
      <c r="N69" s="2481"/>
      <c r="O69" s="2479" t="s">
        <v>946</v>
      </c>
      <c r="P69" s="2481"/>
      <c r="Q69" s="2479" t="s">
        <v>947</v>
      </c>
      <c r="R69" s="2481"/>
      <c r="S69" s="2479" t="s">
        <v>948</v>
      </c>
      <c r="T69" s="2481"/>
      <c r="U69" s="2479" t="s">
        <v>949</v>
      </c>
      <c r="V69" s="2482"/>
      <c r="W69" s="2479" t="s">
        <v>950</v>
      </c>
      <c r="X69" s="2481"/>
      <c r="Y69" s="840"/>
      <c r="AB69" s="793"/>
      <c r="AC69" s="795" t="s">
        <v>641</v>
      </c>
      <c r="AD69" s="2479" t="s">
        <v>58</v>
      </c>
      <c r="AE69" s="2481"/>
      <c r="AF69" s="2479" t="s">
        <v>956</v>
      </c>
      <c r="AG69" s="2481"/>
      <c r="AH69" s="2479" t="s">
        <v>957</v>
      </c>
      <c r="AI69" s="2481"/>
      <c r="AJ69" s="2479" t="s">
        <v>943</v>
      </c>
      <c r="AK69" s="2481"/>
      <c r="AL69" s="2479" t="s">
        <v>944</v>
      </c>
      <c r="AM69" s="2481"/>
      <c r="AN69" s="2479" t="s">
        <v>945</v>
      </c>
      <c r="AO69" s="2481"/>
      <c r="AP69" s="2479" t="s">
        <v>946</v>
      </c>
      <c r="AQ69" s="2481"/>
      <c r="AR69" s="2479" t="s">
        <v>947</v>
      </c>
      <c r="AS69" s="2481"/>
      <c r="AT69" s="2479" t="s">
        <v>948</v>
      </c>
      <c r="AU69" s="2481"/>
      <c r="AV69" s="2479" t="s">
        <v>949</v>
      </c>
      <c r="AW69" s="2482"/>
      <c r="AX69" s="2479" t="s">
        <v>950</v>
      </c>
      <c r="AY69" s="2481"/>
      <c r="AZ69" s="840"/>
      <c r="BA69" s="1518"/>
      <c r="BB69" s="1518"/>
      <c r="BC69" s="793"/>
      <c r="BD69" s="795" t="s">
        <v>641</v>
      </c>
      <c r="BE69" s="2484" t="s">
        <v>58</v>
      </c>
      <c r="BF69" s="2485"/>
      <c r="BG69" s="2484" t="s">
        <v>956</v>
      </c>
      <c r="BH69" s="2485"/>
      <c r="BI69" s="2484" t="s">
        <v>957</v>
      </c>
      <c r="BJ69" s="2485"/>
      <c r="BK69" s="2484" t="s">
        <v>943</v>
      </c>
      <c r="BL69" s="2485"/>
      <c r="BM69" s="2484" t="s">
        <v>944</v>
      </c>
      <c r="BN69" s="2485"/>
      <c r="BO69" s="2484" t="s">
        <v>945</v>
      </c>
      <c r="BP69" s="2485"/>
      <c r="BQ69" s="2484" t="s">
        <v>946</v>
      </c>
      <c r="BR69" s="2485"/>
      <c r="BS69" s="2484" t="s">
        <v>947</v>
      </c>
      <c r="BT69" s="2485"/>
      <c r="BU69" s="2484" t="s">
        <v>948</v>
      </c>
      <c r="BV69" s="2485"/>
      <c r="BW69" s="2484" t="s">
        <v>949</v>
      </c>
      <c r="BX69" s="2486"/>
      <c r="BY69" s="2484" t="s">
        <v>950</v>
      </c>
      <c r="BZ69" s="2485"/>
      <c r="CA69" s="840"/>
      <c r="CD69" s="788"/>
      <c r="CE69" s="795" t="s">
        <v>641</v>
      </c>
      <c r="CF69" s="2484" t="s">
        <v>58</v>
      </c>
      <c r="CG69" s="2485"/>
      <c r="CH69" s="2484" t="s">
        <v>956</v>
      </c>
      <c r="CI69" s="2485"/>
      <c r="CJ69" s="2484" t="s">
        <v>957</v>
      </c>
      <c r="CK69" s="2485"/>
      <c r="CL69" s="2484" t="s">
        <v>943</v>
      </c>
      <c r="CM69" s="2485"/>
      <c r="CN69" s="2484" t="s">
        <v>944</v>
      </c>
      <c r="CO69" s="2485"/>
      <c r="CP69" s="2484" t="s">
        <v>945</v>
      </c>
      <c r="CQ69" s="2485"/>
      <c r="CR69" s="2484" t="s">
        <v>946</v>
      </c>
      <c r="CS69" s="2485"/>
      <c r="CT69" s="2484" t="s">
        <v>947</v>
      </c>
      <c r="CU69" s="2485"/>
      <c r="CV69" s="2484" t="s">
        <v>948</v>
      </c>
      <c r="CW69" s="2485"/>
      <c r="CX69" s="2484" t="s">
        <v>949</v>
      </c>
      <c r="CY69" s="2486"/>
      <c r="CZ69" s="2484" t="s">
        <v>950</v>
      </c>
      <c r="DA69" s="2485"/>
      <c r="DB69" s="853"/>
      <c r="DE69" s="789"/>
      <c r="DF69" s="795" t="s">
        <v>641</v>
      </c>
      <c r="DG69" s="2484" t="s">
        <v>58</v>
      </c>
      <c r="DH69" s="2485"/>
      <c r="DI69" s="2484" t="s">
        <v>956</v>
      </c>
      <c r="DJ69" s="2485"/>
      <c r="DK69" s="2484" t="s">
        <v>957</v>
      </c>
      <c r="DL69" s="2485"/>
      <c r="DM69" s="2484" t="s">
        <v>943</v>
      </c>
      <c r="DN69" s="2485"/>
      <c r="DO69" s="2484" t="s">
        <v>944</v>
      </c>
      <c r="DP69" s="2485"/>
      <c r="DQ69" s="2484" t="s">
        <v>945</v>
      </c>
      <c r="DR69" s="2485"/>
      <c r="DS69" s="2484" t="s">
        <v>946</v>
      </c>
      <c r="DT69" s="2485"/>
      <c r="DU69" s="2484" t="s">
        <v>947</v>
      </c>
      <c r="DV69" s="2485"/>
      <c r="DW69" s="2484" t="s">
        <v>948</v>
      </c>
      <c r="DX69" s="2485"/>
      <c r="DY69" s="2484" t="s">
        <v>949</v>
      </c>
      <c r="DZ69" s="2486"/>
      <c r="EA69" s="2484" t="s">
        <v>950</v>
      </c>
      <c r="EB69" s="2485"/>
      <c r="EC69" s="853"/>
    </row>
    <row r="70" spans="1:133" ht="15.75" thickBot="1">
      <c r="A70" s="793"/>
      <c r="B70" s="796"/>
      <c r="C70" s="1540" t="s">
        <v>899</v>
      </c>
      <c r="D70" s="1541" t="s">
        <v>170</v>
      </c>
      <c r="E70" s="1540" t="s">
        <v>899</v>
      </c>
      <c r="F70" s="1541" t="s">
        <v>170</v>
      </c>
      <c r="G70" s="1540" t="s">
        <v>899</v>
      </c>
      <c r="H70" s="1541" t="s">
        <v>170</v>
      </c>
      <c r="I70" s="1540" t="s">
        <v>899</v>
      </c>
      <c r="J70" s="1541" t="s">
        <v>170</v>
      </c>
      <c r="K70" s="1540" t="s">
        <v>899</v>
      </c>
      <c r="L70" s="1541" t="s">
        <v>170</v>
      </c>
      <c r="M70" s="1540" t="s">
        <v>899</v>
      </c>
      <c r="N70" s="1541" t="s">
        <v>170</v>
      </c>
      <c r="O70" s="1540" t="s">
        <v>899</v>
      </c>
      <c r="P70" s="1541" t="s">
        <v>170</v>
      </c>
      <c r="Q70" s="1540" t="s">
        <v>899</v>
      </c>
      <c r="R70" s="1541" t="s">
        <v>170</v>
      </c>
      <c r="S70" s="1540" t="s">
        <v>899</v>
      </c>
      <c r="T70" s="1541" t="s">
        <v>170</v>
      </c>
      <c r="U70" s="1540" t="s">
        <v>899</v>
      </c>
      <c r="V70" s="1546" t="s">
        <v>170</v>
      </c>
      <c r="W70" s="1551" t="s">
        <v>899</v>
      </c>
      <c r="X70" s="1552" t="s">
        <v>170</v>
      </c>
      <c r="Y70" s="840"/>
      <c r="AB70" s="793"/>
      <c r="AC70" s="796"/>
      <c r="AD70" s="1540" t="s">
        <v>899</v>
      </c>
      <c r="AE70" s="1541" t="s">
        <v>170</v>
      </c>
      <c r="AF70" s="1540" t="s">
        <v>899</v>
      </c>
      <c r="AG70" s="1541" t="s">
        <v>170</v>
      </c>
      <c r="AH70" s="1540" t="s">
        <v>899</v>
      </c>
      <c r="AI70" s="1541" t="s">
        <v>170</v>
      </c>
      <c r="AJ70" s="1540" t="s">
        <v>899</v>
      </c>
      <c r="AK70" s="1541" t="s">
        <v>170</v>
      </c>
      <c r="AL70" s="1540" t="s">
        <v>899</v>
      </c>
      <c r="AM70" s="1541" t="s">
        <v>170</v>
      </c>
      <c r="AN70" s="1540" t="s">
        <v>899</v>
      </c>
      <c r="AO70" s="1541" t="s">
        <v>170</v>
      </c>
      <c r="AP70" s="1540" t="s">
        <v>899</v>
      </c>
      <c r="AQ70" s="1541" t="s">
        <v>170</v>
      </c>
      <c r="AR70" s="1540" t="s">
        <v>899</v>
      </c>
      <c r="AS70" s="1541" t="s">
        <v>170</v>
      </c>
      <c r="AT70" s="1540" t="s">
        <v>899</v>
      </c>
      <c r="AU70" s="1541" t="s">
        <v>170</v>
      </c>
      <c r="AV70" s="1540" t="s">
        <v>899</v>
      </c>
      <c r="AW70" s="1546" t="s">
        <v>170</v>
      </c>
      <c r="AX70" s="1551" t="s">
        <v>899</v>
      </c>
      <c r="AY70" s="1552" t="s">
        <v>170</v>
      </c>
      <c r="AZ70" s="840"/>
      <c r="BA70" s="1518"/>
      <c r="BB70" s="1518"/>
      <c r="BC70" s="793"/>
      <c r="BD70" s="796"/>
      <c r="BE70" s="797" t="s">
        <v>899</v>
      </c>
      <c r="BF70" s="798" t="s">
        <v>170</v>
      </c>
      <c r="BG70" s="797" t="s">
        <v>899</v>
      </c>
      <c r="BH70" s="798" t="s">
        <v>170</v>
      </c>
      <c r="BI70" s="797" t="s">
        <v>899</v>
      </c>
      <c r="BJ70" s="798" t="s">
        <v>170</v>
      </c>
      <c r="BK70" s="797" t="s">
        <v>899</v>
      </c>
      <c r="BL70" s="798" t="s">
        <v>170</v>
      </c>
      <c r="BM70" s="797" t="s">
        <v>899</v>
      </c>
      <c r="BN70" s="798" t="s">
        <v>170</v>
      </c>
      <c r="BO70" s="797" t="s">
        <v>899</v>
      </c>
      <c r="BP70" s="798" t="s">
        <v>170</v>
      </c>
      <c r="BQ70" s="797" t="s">
        <v>899</v>
      </c>
      <c r="BR70" s="798" t="s">
        <v>170</v>
      </c>
      <c r="BS70" s="797" t="s">
        <v>899</v>
      </c>
      <c r="BT70" s="798" t="s">
        <v>170</v>
      </c>
      <c r="BU70" s="797" t="s">
        <v>899</v>
      </c>
      <c r="BV70" s="798" t="s">
        <v>170</v>
      </c>
      <c r="BW70" s="797" t="s">
        <v>899</v>
      </c>
      <c r="BX70" s="821" t="s">
        <v>170</v>
      </c>
      <c r="BY70" s="830" t="s">
        <v>899</v>
      </c>
      <c r="BZ70" s="831" t="s">
        <v>170</v>
      </c>
      <c r="CA70" s="840"/>
      <c r="CD70" s="788"/>
      <c r="CE70" s="796"/>
      <c r="CF70" s="797" t="s">
        <v>899</v>
      </c>
      <c r="CG70" s="798" t="s">
        <v>170</v>
      </c>
      <c r="CH70" s="797" t="s">
        <v>899</v>
      </c>
      <c r="CI70" s="798" t="s">
        <v>170</v>
      </c>
      <c r="CJ70" s="797" t="s">
        <v>899</v>
      </c>
      <c r="CK70" s="798" t="s">
        <v>170</v>
      </c>
      <c r="CL70" s="797" t="s">
        <v>899</v>
      </c>
      <c r="CM70" s="798" t="s">
        <v>170</v>
      </c>
      <c r="CN70" s="797" t="s">
        <v>899</v>
      </c>
      <c r="CO70" s="798" t="s">
        <v>170</v>
      </c>
      <c r="CP70" s="797" t="s">
        <v>899</v>
      </c>
      <c r="CQ70" s="798" t="s">
        <v>170</v>
      </c>
      <c r="CR70" s="797" t="s">
        <v>899</v>
      </c>
      <c r="CS70" s="798" t="s">
        <v>170</v>
      </c>
      <c r="CT70" s="797" t="s">
        <v>899</v>
      </c>
      <c r="CU70" s="798" t="s">
        <v>170</v>
      </c>
      <c r="CV70" s="797" t="s">
        <v>899</v>
      </c>
      <c r="CW70" s="798" t="s">
        <v>170</v>
      </c>
      <c r="CX70" s="797" t="s">
        <v>899</v>
      </c>
      <c r="CY70" s="821" t="s">
        <v>170</v>
      </c>
      <c r="CZ70" s="830" t="s">
        <v>899</v>
      </c>
      <c r="DA70" s="831" t="s">
        <v>170</v>
      </c>
      <c r="DB70" s="853"/>
      <c r="DE70" s="789"/>
      <c r="DF70" s="796"/>
      <c r="DG70" s="797" t="s">
        <v>899</v>
      </c>
      <c r="DH70" s="798" t="s">
        <v>170</v>
      </c>
      <c r="DI70" s="797" t="s">
        <v>899</v>
      </c>
      <c r="DJ70" s="798" t="s">
        <v>170</v>
      </c>
      <c r="DK70" s="797" t="s">
        <v>899</v>
      </c>
      <c r="DL70" s="798" t="s">
        <v>170</v>
      </c>
      <c r="DM70" s="797" t="s">
        <v>899</v>
      </c>
      <c r="DN70" s="798" t="s">
        <v>170</v>
      </c>
      <c r="DO70" s="797" t="s">
        <v>899</v>
      </c>
      <c r="DP70" s="798" t="s">
        <v>170</v>
      </c>
      <c r="DQ70" s="797" t="s">
        <v>899</v>
      </c>
      <c r="DR70" s="798" t="s">
        <v>170</v>
      </c>
      <c r="DS70" s="797" t="s">
        <v>899</v>
      </c>
      <c r="DT70" s="798" t="s">
        <v>170</v>
      </c>
      <c r="DU70" s="797" t="s">
        <v>899</v>
      </c>
      <c r="DV70" s="798" t="s">
        <v>170</v>
      </c>
      <c r="DW70" s="797" t="s">
        <v>899</v>
      </c>
      <c r="DX70" s="798" t="s">
        <v>170</v>
      </c>
      <c r="DY70" s="797" t="s">
        <v>899</v>
      </c>
      <c r="DZ70" s="821" t="s">
        <v>170</v>
      </c>
      <c r="EA70" s="830" t="s">
        <v>899</v>
      </c>
      <c r="EB70" s="831" t="s">
        <v>170</v>
      </c>
      <c r="EC70" s="853"/>
    </row>
    <row r="71" spans="1:133">
      <c r="A71" s="793"/>
      <c r="B71" s="799" t="s">
        <v>112</v>
      </c>
      <c r="C71" s="1553">
        <f>E71+G71+I71+K71+M71+O71+Q71+S71+U71+W71</f>
        <v>6199</v>
      </c>
      <c r="D71" s="1554">
        <f>C71/C77%</f>
        <v>23.752777990650625</v>
      </c>
      <c r="E71" s="1522">
        <v>2</v>
      </c>
      <c r="F71" s="1523">
        <v>40</v>
      </c>
      <c r="G71" s="1522">
        <v>582</v>
      </c>
      <c r="H71" s="1523">
        <v>37</v>
      </c>
      <c r="I71" s="1522">
        <v>2103</v>
      </c>
      <c r="J71" s="1523">
        <v>35</v>
      </c>
      <c r="K71" s="1562">
        <v>1289</v>
      </c>
      <c r="L71" s="1523">
        <v>26</v>
      </c>
      <c r="M71" s="1522">
        <v>1462</v>
      </c>
      <c r="N71" s="1523">
        <v>17</v>
      </c>
      <c r="O71" s="1522">
        <v>425</v>
      </c>
      <c r="P71" s="1523">
        <v>16</v>
      </c>
      <c r="Q71" s="1526">
        <v>188</v>
      </c>
      <c r="R71" s="1523">
        <v>15</v>
      </c>
      <c r="S71" s="1522">
        <v>70</v>
      </c>
      <c r="T71" s="1523">
        <v>17</v>
      </c>
      <c r="U71" s="1522">
        <v>34</v>
      </c>
      <c r="V71" s="1547">
        <v>22</v>
      </c>
      <c r="W71" s="1527">
        <v>44</v>
      </c>
      <c r="X71" s="1528">
        <v>26</v>
      </c>
      <c r="Y71" s="840"/>
      <c r="AB71" s="793"/>
      <c r="AC71" s="799" t="s">
        <v>112</v>
      </c>
      <c r="AD71" s="1553">
        <f>AF71+AH71+AJ71+AL71+AN71+AP71+AR71+AT71+AV71+AX71</f>
        <v>6325</v>
      </c>
      <c r="AE71" s="1554">
        <f>AD71/AD77%</f>
        <v>23.555042454938182</v>
      </c>
      <c r="AF71" s="1522">
        <v>5</v>
      </c>
      <c r="AG71" s="1523">
        <v>63</v>
      </c>
      <c r="AH71" s="1522">
        <v>763</v>
      </c>
      <c r="AI71" s="1523">
        <v>39</v>
      </c>
      <c r="AJ71" s="1522">
        <v>2409</v>
      </c>
      <c r="AK71" s="1523">
        <v>34</v>
      </c>
      <c r="AL71" s="1562">
        <v>1122</v>
      </c>
      <c r="AM71" s="1523">
        <v>23</v>
      </c>
      <c r="AN71" s="1522">
        <v>1366</v>
      </c>
      <c r="AO71" s="1523">
        <v>16</v>
      </c>
      <c r="AP71" s="1522">
        <v>365</v>
      </c>
      <c r="AQ71" s="1523">
        <v>14</v>
      </c>
      <c r="AR71" s="1526">
        <v>164</v>
      </c>
      <c r="AS71" s="1523">
        <v>16</v>
      </c>
      <c r="AT71" s="1522">
        <v>64</v>
      </c>
      <c r="AU71" s="1523">
        <v>18</v>
      </c>
      <c r="AV71" s="1522">
        <v>27</v>
      </c>
      <c r="AW71" s="1547">
        <v>20</v>
      </c>
      <c r="AX71" s="1527">
        <v>40</v>
      </c>
      <c r="AY71" s="1528">
        <v>25</v>
      </c>
      <c r="AZ71" s="840"/>
      <c r="BA71" s="1518"/>
      <c r="BB71" s="1518"/>
      <c r="BC71" s="793"/>
      <c r="BD71" s="799" t="s">
        <v>112</v>
      </c>
      <c r="BE71" s="832">
        <f>BG71+BI71+BK71+BM71+BO71+BQ71+BS71+BU71+BW71+BY71</f>
        <v>6319</v>
      </c>
      <c r="BF71" s="833">
        <f>BE71/BE77%</f>
        <v>23.467151929290306</v>
      </c>
      <c r="BG71" s="802">
        <v>9</v>
      </c>
      <c r="BH71" s="803">
        <v>26</v>
      </c>
      <c r="BI71" s="802">
        <v>745</v>
      </c>
      <c r="BJ71" s="803">
        <v>39</v>
      </c>
      <c r="BK71" s="802">
        <v>2450</v>
      </c>
      <c r="BL71" s="803">
        <v>34</v>
      </c>
      <c r="BM71" s="848">
        <v>1167</v>
      </c>
      <c r="BN71" s="803">
        <v>23</v>
      </c>
      <c r="BO71" s="802">
        <v>1314</v>
      </c>
      <c r="BP71" s="803">
        <v>15</v>
      </c>
      <c r="BQ71" s="802">
        <v>373</v>
      </c>
      <c r="BR71" s="803">
        <v>15</v>
      </c>
      <c r="BS71" s="804">
        <v>148</v>
      </c>
      <c r="BT71" s="803">
        <v>16</v>
      </c>
      <c r="BU71" s="802">
        <v>54</v>
      </c>
      <c r="BV71" s="803">
        <v>17</v>
      </c>
      <c r="BW71" s="802">
        <v>27</v>
      </c>
      <c r="BX71" s="823">
        <v>21</v>
      </c>
      <c r="BY71" s="806">
        <v>32</v>
      </c>
      <c r="BZ71" s="807">
        <v>21</v>
      </c>
      <c r="CA71" s="840"/>
      <c r="CD71" s="788"/>
      <c r="CE71" s="799" t="s">
        <v>112</v>
      </c>
      <c r="CF71" s="832">
        <f>CH71+CJ71+CL71+CN71+CP71+CR71+CT71+CV71+CX71+CZ71</f>
        <v>6373</v>
      </c>
      <c r="CG71" s="833">
        <f>CF71/CF77%</f>
        <v>22.99062049062049</v>
      </c>
      <c r="CH71" s="802">
        <v>44</v>
      </c>
      <c r="CI71" s="803">
        <v>17</v>
      </c>
      <c r="CJ71" s="802">
        <v>715</v>
      </c>
      <c r="CK71" s="803">
        <v>40</v>
      </c>
      <c r="CL71" s="802">
        <v>2680</v>
      </c>
      <c r="CM71" s="803">
        <v>32</v>
      </c>
      <c r="CN71" s="789">
        <v>1143</v>
      </c>
      <c r="CO71" s="803">
        <v>20</v>
      </c>
      <c r="CP71" s="802">
        <v>1201</v>
      </c>
      <c r="CQ71" s="803">
        <v>15</v>
      </c>
      <c r="CR71" s="802">
        <v>346</v>
      </c>
      <c r="CS71" s="803">
        <v>15</v>
      </c>
      <c r="CT71" s="804">
        <v>137</v>
      </c>
      <c r="CU71" s="803">
        <v>16</v>
      </c>
      <c r="CV71" s="802">
        <v>46</v>
      </c>
      <c r="CW71" s="803">
        <v>16</v>
      </c>
      <c r="CX71" s="802">
        <v>27</v>
      </c>
      <c r="CY71" s="823">
        <v>21</v>
      </c>
      <c r="CZ71" s="806">
        <v>34</v>
      </c>
      <c r="DA71" s="807">
        <v>18</v>
      </c>
      <c r="DB71" s="840"/>
      <c r="DE71" s="789"/>
      <c r="DF71" s="854" t="s">
        <v>112</v>
      </c>
      <c r="DG71" s="832">
        <f>DI71+DK71+DM71+DO71+DQ71+DS71+DU71+DW71+DY71+EA71</f>
        <v>5726</v>
      </c>
      <c r="DH71" s="833">
        <f>DG71/DG73%</f>
        <v>22.005303408785213</v>
      </c>
      <c r="DI71" s="856">
        <v>20</v>
      </c>
      <c r="DJ71" s="857">
        <v>29</v>
      </c>
      <c r="DK71" s="856">
        <v>662</v>
      </c>
      <c r="DL71" s="857">
        <v>39</v>
      </c>
      <c r="DM71" s="856">
        <v>2326</v>
      </c>
      <c r="DN71" s="857">
        <v>30</v>
      </c>
      <c r="DO71" s="856">
        <v>1522</v>
      </c>
      <c r="DP71" s="857">
        <v>17</v>
      </c>
      <c r="DQ71" s="856">
        <v>680</v>
      </c>
      <c r="DR71" s="857">
        <v>16</v>
      </c>
      <c r="DS71" s="856">
        <v>302</v>
      </c>
      <c r="DT71" s="857">
        <v>14</v>
      </c>
      <c r="DU71" s="858">
        <v>116</v>
      </c>
      <c r="DV71" s="857">
        <v>15</v>
      </c>
      <c r="DW71" s="856">
        <v>47</v>
      </c>
      <c r="DX71" s="857">
        <v>17</v>
      </c>
      <c r="DY71" s="856">
        <v>21</v>
      </c>
      <c r="DZ71" s="872">
        <v>17</v>
      </c>
      <c r="EA71" s="861">
        <v>30</v>
      </c>
      <c r="EB71" s="862">
        <v>19</v>
      </c>
      <c r="EC71" s="853"/>
    </row>
    <row r="72" spans="1:133" ht="15.75" thickBot="1">
      <c r="A72" s="793"/>
      <c r="B72" s="805" t="s">
        <v>113</v>
      </c>
      <c r="C72" s="1553">
        <f>E72+G72+I72+K72+M72+O72+Q72+S72+U72+W72</f>
        <v>19886</v>
      </c>
      <c r="D72" s="1554">
        <f>C72/C77%</f>
        <v>76.197409763200241</v>
      </c>
      <c r="E72" s="1527">
        <v>3</v>
      </c>
      <c r="F72" s="1528">
        <v>60</v>
      </c>
      <c r="G72" s="1527">
        <v>985</v>
      </c>
      <c r="H72" s="1528">
        <v>63</v>
      </c>
      <c r="I72" s="1527">
        <v>3979</v>
      </c>
      <c r="J72" s="1528">
        <v>65</v>
      </c>
      <c r="K72" s="1527">
        <v>3737</v>
      </c>
      <c r="L72" s="1528">
        <v>74</v>
      </c>
      <c r="M72" s="1527">
        <v>7256</v>
      </c>
      <c r="N72" s="1528">
        <v>83</v>
      </c>
      <c r="O72" s="1527">
        <v>2305</v>
      </c>
      <c r="P72" s="1528">
        <v>84</v>
      </c>
      <c r="Q72" s="1530">
        <v>1037</v>
      </c>
      <c r="R72" s="1528">
        <v>85</v>
      </c>
      <c r="S72" s="1527">
        <v>337</v>
      </c>
      <c r="T72" s="1528">
        <v>83</v>
      </c>
      <c r="U72" s="1527">
        <v>123</v>
      </c>
      <c r="V72" s="1548">
        <v>78</v>
      </c>
      <c r="W72" s="1527">
        <v>124</v>
      </c>
      <c r="X72" s="1528">
        <v>74</v>
      </c>
      <c r="Y72" s="840"/>
      <c r="AB72" s="793"/>
      <c r="AC72" s="805" t="s">
        <v>113</v>
      </c>
      <c r="AD72" s="1553">
        <f>AF72+AH72+AJ72+AL72+AN72+AP72+AR72+AT72+AV72+AX72</f>
        <v>20536</v>
      </c>
      <c r="AE72" s="1554">
        <f>AD72/AD77%</f>
        <v>76.478474601519451</v>
      </c>
      <c r="AF72" s="1527">
        <v>3</v>
      </c>
      <c r="AG72" s="1528">
        <v>37</v>
      </c>
      <c r="AH72" s="1527">
        <v>1206</v>
      </c>
      <c r="AI72" s="1528">
        <v>61</v>
      </c>
      <c r="AJ72" s="1527">
        <v>4779</v>
      </c>
      <c r="AK72" s="1528">
        <v>66</v>
      </c>
      <c r="AL72" s="1527">
        <v>3707</v>
      </c>
      <c r="AM72" s="1528">
        <v>77</v>
      </c>
      <c r="AN72" s="1527">
        <v>7245</v>
      </c>
      <c r="AO72" s="1528">
        <v>84</v>
      </c>
      <c r="AP72" s="1527">
        <v>2216</v>
      </c>
      <c r="AQ72" s="1528">
        <v>86</v>
      </c>
      <c r="AR72" s="1530">
        <v>868</v>
      </c>
      <c r="AS72" s="1528">
        <v>84</v>
      </c>
      <c r="AT72" s="1527">
        <v>287</v>
      </c>
      <c r="AU72" s="1528">
        <v>82</v>
      </c>
      <c r="AV72" s="1527">
        <v>105</v>
      </c>
      <c r="AW72" s="1548">
        <v>80</v>
      </c>
      <c r="AX72" s="1527">
        <v>120</v>
      </c>
      <c r="AY72" s="1528">
        <v>75</v>
      </c>
      <c r="AZ72" s="840"/>
      <c r="BA72" s="1518"/>
      <c r="BB72" s="1518"/>
      <c r="BC72" s="793"/>
      <c r="BD72" s="805" t="s">
        <v>113</v>
      </c>
      <c r="BE72" s="832">
        <f>BG72+BI72+BK72+BM72+BO72+BQ72+BS72+BU72+BW72+BY72</f>
        <v>20594</v>
      </c>
      <c r="BF72" s="833">
        <f>BE72/BE77%</f>
        <v>76.480855646748623</v>
      </c>
      <c r="BG72" s="806">
        <v>25</v>
      </c>
      <c r="BH72" s="807">
        <v>74</v>
      </c>
      <c r="BI72" s="806">
        <v>1140</v>
      </c>
      <c r="BJ72" s="807">
        <v>60</v>
      </c>
      <c r="BK72" s="806">
        <v>4765</v>
      </c>
      <c r="BL72" s="807">
        <v>66</v>
      </c>
      <c r="BM72" s="806">
        <v>3968</v>
      </c>
      <c r="BN72" s="807">
        <v>77</v>
      </c>
      <c r="BO72" s="806">
        <v>7296</v>
      </c>
      <c r="BP72" s="807">
        <v>85</v>
      </c>
      <c r="BQ72" s="806">
        <v>2149</v>
      </c>
      <c r="BR72" s="807">
        <v>85</v>
      </c>
      <c r="BS72" s="808">
        <v>768</v>
      </c>
      <c r="BT72" s="807">
        <v>84</v>
      </c>
      <c r="BU72" s="806">
        <v>261</v>
      </c>
      <c r="BV72" s="807">
        <v>83</v>
      </c>
      <c r="BW72" s="806">
        <v>101</v>
      </c>
      <c r="BX72" s="824">
        <v>79</v>
      </c>
      <c r="BY72" s="806">
        <v>121</v>
      </c>
      <c r="BZ72" s="807">
        <v>79</v>
      </c>
      <c r="CA72" s="840"/>
      <c r="CD72" s="788"/>
      <c r="CE72" s="805" t="s">
        <v>113</v>
      </c>
      <c r="CF72" s="832">
        <f>CH72+CJ72+CL72+CN72+CP72+CR72+CT72+CV72+CX72+CZ72</f>
        <v>21333</v>
      </c>
      <c r="CG72" s="833">
        <f>CF72/CF77%</f>
        <v>76.958874458874462</v>
      </c>
      <c r="CH72" s="806">
        <v>221</v>
      </c>
      <c r="CI72" s="807">
        <v>83</v>
      </c>
      <c r="CJ72" s="806">
        <v>1056</v>
      </c>
      <c r="CK72" s="807">
        <v>60</v>
      </c>
      <c r="CL72" s="806">
        <v>5612</v>
      </c>
      <c r="CM72" s="807">
        <v>68</v>
      </c>
      <c r="CN72" s="806">
        <v>4703</v>
      </c>
      <c r="CO72" s="807">
        <v>80</v>
      </c>
      <c r="CP72" s="806">
        <v>6567</v>
      </c>
      <c r="CQ72" s="807">
        <v>85</v>
      </c>
      <c r="CR72" s="806">
        <v>1961</v>
      </c>
      <c r="CS72" s="807">
        <v>85</v>
      </c>
      <c r="CT72" s="808">
        <v>710</v>
      </c>
      <c r="CU72" s="807">
        <v>84</v>
      </c>
      <c r="CV72" s="806">
        <v>248</v>
      </c>
      <c r="CW72" s="807">
        <v>84</v>
      </c>
      <c r="CX72" s="806">
        <v>101</v>
      </c>
      <c r="CY72" s="824">
        <v>79</v>
      </c>
      <c r="CZ72" s="806">
        <v>154</v>
      </c>
      <c r="DA72" s="807">
        <v>82</v>
      </c>
      <c r="DB72" s="840"/>
      <c r="DE72" s="789"/>
      <c r="DF72" s="859" t="s">
        <v>113</v>
      </c>
      <c r="DG72" s="832">
        <f>DI72+DK72+DM72+DO72+DQ72+DS72+DU72+DW72+DY72+EA72</f>
        <v>20295</v>
      </c>
      <c r="DH72" s="833">
        <f>DG72/DG73%</f>
        <v>77.99469659121479</v>
      </c>
      <c r="DI72" s="861">
        <v>48</v>
      </c>
      <c r="DJ72" s="862">
        <v>71</v>
      </c>
      <c r="DK72" s="861">
        <v>1031</v>
      </c>
      <c r="DL72" s="862">
        <v>61</v>
      </c>
      <c r="DM72" s="861">
        <v>5322</v>
      </c>
      <c r="DN72" s="862">
        <v>70</v>
      </c>
      <c r="DO72" s="861">
        <v>7337</v>
      </c>
      <c r="DP72" s="862">
        <v>83</v>
      </c>
      <c r="DQ72" s="861">
        <v>3508</v>
      </c>
      <c r="DR72" s="862">
        <v>84</v>
      </c>
      <c r="DS72" s="861">
        <v>1910</v>
      </c>
      <c r="DT72" s="862">
        <v>86</v>
      </c>
      <c r="DU72" s="863">
        <v>679</v>
      </c>
      <c r="DV72" s="862">
        <v>85</v>
      </c>
      <c r="DW72" s="861">
        <v>228</v>
      </c>
      <c r="DX72" s="862">
        <v>83</v>
      </c>
      <c r="DY72" s="861">
        <v>102</v>
      </c>
      <c r="DZ72" s="873">
        <v>83</v>
      </c>
      <c r="EA72" s="861">
        <v>130</v>
      </c>
      <c r="EB72" s="862">
        <v>81</v>
      </c>
      <c r="EC72" s="853"/>
    </row>
    <row r="73" spans="1:133" ht="15.75" thickBot="1">
      <c r="A73" s="793"/>
      <c r="B73" s="899" t="s">
        <v>398</v>
      </c>
      <c r="C73" s="1563">
        <f>SUM(E73:W76)</f>
        <v>13</v>
      </c>
      <c r="D73" s="1554">
        <f>C73/C77%</f>
        <v>4.9812246149130199E-2</v>
      </c>
      <c r="E73" s="1564"/>
      <c r="F73" s="1565"/>
      <c r="G73" s="1566">
        <v>2</v>
      </c>
      <c r="H73" s="1567">
        <v>0</v>
      </c>
      <c r="I73" s="1566">
        <v>5</v>
      </c>
      <c r="J73" s="1567">
        <v>0</v>
      </c>
      <c r="K73" s="1566"/>
      <c r="L73" s="1567"/>
      <c r="M73" s="1566">
        <v>6</v>
      </c>
      <c r="N73" s="1567">
        <v>0</v>
      </c>
      <c r="O73" s="1566"/>
      <c r="P73" s="1567"/>
      <c r="Q73" s="1566"/>
      <c r="R73" s="1567"/>
      <c r="S73" s="1566"/>
      <c r="T73" s="1567"/>
      <c r="U73" s="1566"/>
      <c r="V73" s="1567"/>
      <c r="W73" s="1566"/>
      <c r="X73" s="1567"/>
      <c r="Y73" s="840"/>
      <c r="AB73" s="793"/>
      <c r="AC73" s="899" t="s">
        <v>398</v>
      </c>
      <c r="AD73" s="1563">
        <f>SUM(AF73:AX76)</f>
        <v>11</v>
      </c>
      <c r="AE73" s="1554">
        <f>AD73/AD77%</f>
        <v>4.0965291225979444E-2</v>
      </c>
      <c r="AF73" s="1564"/>
      <c r="AG73" s="1565"/>
      <c r="AH73" s="1566">
        <v>2</v>
      </c>
      <c r="AI73" s="1567"/>
      <c r="AJ73" s="1566">
        <v>4</v>
      </c>
      <c r="AK73" s="1567"/>
      <c r="AL73" s="1566">
        <v>1</v>
      </c>
      <c r="AM73" s="1567"/>
      <c r="AN73" s="1566">
        <v>4</v>
      </c>
      <c r="AO73" s="1567"/>
      <c r="AP73" s="1566"/>
      <c r="AQ73" s="1567"/>
      <c r="AR73" s="1566"/>
      <c r="AS73" s="1567"/>
      <c r="AT73" s="1566"/>
      <c r="AU73" s="1567"/>
      <c r="AV73" s="1566"/>
      <c r="AW73" s="1567"/>
      <c r="AX73" s="1566"/>
      <c r="AY73" s="1567"/>
      <c r="AZ73" s="840"/>
      <c r="BA73" s="1518"/>
      <c r="BB73" s="1518"/>
      <c r="BC73" s="793"/>
      <c r="BD73" s="809" t="s">
        <v>960</v>
      </c>
      <c r="BE73" s="832">
        <f>BG73+BI73+BK73+BM73+BO73+BQ73+BS73+BU73+BW73+BY73</f>
        <v>7</v>
      </c>
      <c r="BF73" s="833">
        <f>BE73/BE77%</f>
        <v>2.5996211980539981E-2</v>
      </c>
      <c r="BG73" s="810">
        <v>0</v>
      </c>
      <c r="BH73" s="811">
        <v>0</v>
      </c>
      <c r="BI73" s="810">
        <v>3</v>
      </c>
      <c r="BJ73" s="811">
        <v>0</v>
      </c>
      <c r="BK73" s="810">
        <v>2</v>
      </c>
      <c r="BL73" s="811">
        <v>0</v>
      </c>
      <c r="BM73" s="810">
        <v>0</v>
      </c>
      <c r="BN73" s="811">
        <v>0</v>
      </c>
      <c r="BO73" s="810">
        <v>2</v>
      </c>
      <c r="BP73" s="811">
        <v>0</v>
      </c>
      <c r="BQ73" s="810">
        <v>0</v>
      </c>
      <c r="BR73" s="811">
        <v>0</v>
      </c>
      <c r="BS73" s="812">
        <v>0</v>
      </c>
      <c r="BT73" s="811">
        <v>0</v>
      </c>
      <c r="BU73" s="810">
        <v>0</v>
      </c>
      <c r="BV73" s="811">
        <v>0</v>
      </c>
      <c r="BW73" s="810">
        <v>0</v>
      </c>
      <c r="BX73" s="825">
        <v>0</v>
      </c>
      <c r="BY73" s="810">
        <v>0</v>
      </c>
      <c r="BZ73" s="811">
        <v>0</v>
      </c>
      <c r="CA73" s="840"/>
      <c r="CD73" s="788"/>
      <c r="CE73" s="809" t="s">
        <v>960</v>
      </c>
      <c r="CF73" s="832">
        <f>CH73+CJ73+CL73+CN73+CP73+CR73+CT73+CV73+CX73+CZ73</f>
        <v>6</v>
      </c>
      <c r="CG73" s="833">
        <f>CF73/CF77%</f>
        <v>2.1645021645021648E-2</v>
      </c>
      <c r="CH73" s="810">
        <v>0</v>
      </c>
      <c r="CI73" s="810">
        <v>0</v>
      </c>
      <c r="CJ73" s="810">
        <v>2</v>
      </c>
      <c r="CK73" s="810">
        <v>0</v>
      </c>
      <c r="CL73" s="810">
        <v>3</v>
      </c>
      <c r="CM73" s="810">
        <v>0</v>
      </c>
      <c r="CN73" s="810">
        <v>0</v>
      </c>
      <c r="CO73" s="810">
        <v>0</v>
      </c>
      <c r="CP73" s="810">
        <v>1</v>
      </c>
      <c r="CQ73" s="810">
        <v>0</v>
      </c>
      <c r="CR73" s="810">
        <v>0</v>
      </c>
      <c r="CS73" s="810">
        <v>0</v>
      </c>
      <c r="CT73" s="810">
        <v>0</v>
      </c>
      <c r="CU73" s="810">
        <v>0</v>
      </c>
      <c r="CV73" s="810">
        <v>0</v>
      </c>
      <c r="CW73" s="810">
        <v>0</v>
      </c>
      <c r="CX73" s="810">
        <v>0</v>
      </c>
      <c r="CY73" s="810">
        <v>0</v>
      </c>
      <c r="CZ73" s="810">
        <v>0</v>
      </c>
      <c r="DA73" s="810">
        <v>0</v>
      </c>
      <c r="DB73" s="840"/>
      <c r="DE73" s="789"/>
      <c r="DF73" s="880" t="s">
        <v>61</v>
      </c>
      <c r="DG73" s="814">
        <f>DI73+DK73+DM73+DO73+DQ73+DS73+DU73+DW73+DY73+EA73</f>
        <v>26021</v>
      </c>
      <c r="DH73" s="826">
        <f>DG73/DG73%</f>
        <v>100.00000000000001</v>
      </c>
      <c r="DI73" s="881">
        <f>SUM(DI71:DI72)</f>
        <v>68</v>
      </c>
      <c r="DJ73" s="882">
        <f t="shared" ref="DJ73:EB73" si="91">SUM(DJ71:DJ72)</f>
        <v>100</v>
      </c>
      <c r="DK73" s="881">
        <f t="shared" si="91"/>
        <v>1693</v>
      </c>
      <c r="DL73" s="882">
        <f t="shared" si="91"/>
        <v>100</v>
      </c>
      <c r="DM73" s="881">
        <f t="shared" si="91"/>
        <v>7648</v>
      </c>
      <c r="DN73" s="882">
        <f t="shared" si="91"/>
        <v>100</v>
      </c>
      <c r="DO73" s="881">
        <f t="shared" si="91"/>
        <v>8859</v>
      </c>
      <c r="DP73" s="882">
        <f t="shared" si="91"/>
        <v>100</v>
      </c>
      <c r="DQ73" s="881">
        <f t="shared" si="91"/>
        <v>4188</v>
      </c>
      <c r="DR73" s="882">
        <f t="shared" si="91"/>
        <v>100</v>
      </c>
      <c r="DS73" s="881">
        <f t="shared" si="91"/>
        <v>2212</v>
      </c>
      <c r="DT73" s="882">
        <f t="shared" si="91"/>
        <v>100</v>
      </c>
      <c r="DU73" s="883">
        <f t="shared" si="91"/>
        <v>795</v>
      </c>
      <c r="DV73" s="882">
        <f t="shared" si="91"/>
        <v>100</v>
      </c>
      <c r="DW73" s="881">
        <f t="shared" si="91"/>
        <v>275</v>
      </c>
      <c r="DX73" s="882">
        <f t="shared" si="91"/>
        <v>100</v>
      </c>
      <c r="DY73" s="881">
        <f t="shared" si="91"/>
        <v>123</v>
      </c>
      <c r="DZ73" s="884">
        <f t="shared" si="91"/>
        <v>100</v>
      </c>
      <c r="EA73" s="881">
        <f t="shared" si="91"/>
        <v>160</v>
      </c>
      <c r="EB73" s="882">
        <f t="shared" si="91"/>
        <v>100</v>
      </c>
      <c r="EC73" s="853"/>
    </row>
    <row r="74" spans="1:133">
      <c r="A74" s="793"/>
      <c r="B74" s="1568"/>
      <c r="C74" s="1569"/>
      <c r="D74" s="1569"/>
      <c r="E74" s="1570"/>
      <c r="F74" s="1571"/>
      <c r="G74" s="1572"/>
      <c r="H74" s="1573"/>
      <c r="I74" s="1572"/>
      <c r="J74" s="1573"/>
      <c r="K74" s="1572"/>
      <c r="L74" s="1573"/>
      <c r="M74" s="1572"/>
      <c r="N74" s="1573"/>
      <c r="O74" s="1572"/>
      <c r="P74" s="1573"/>
      <c r="Q74" s="1572"/>
      <c r="R74" s="1573"/>
      <c r="S74" s="1572"/>
      <c r="T74" s="1573"/>
      <c r="U74" s="1572"/>
      <c r="V74" s="1573"/>
      <c r="W74" s="1572"/>
      <c r="X74" s="1573"/>
      <c r="Y74" s="840"/>
      <c r="AB74" s="793"/>
      <c r="AC74" s="1568"/>
      <c r="AD74" s="1569"/>
      <c r="AE74" s="1569"/>
      <c r="AF74" s="1570"/>
      <c r="AG74" s="1571"/>
      <c r="AH74" s="1572"/>
      <c r="AI74" s="1573"/>
      <c r="AJ74" s="1572"/>
      <c r="AK74" s="1573"/>
      <c r="AL74" s="1572"/>
      <c r="AM74" s="1573"/>
      <c r="AN74" s="1572"/>
      <c r="AO74" s="1573"/>
      <c r="AP74" s="1572"/>
      <c r="AQ74" s="1573"/>
      <c r="AR74" s="1572"/>
      <c r="AS74" s="1573"/>
      <c r="AT74" s="1572"/>
      <c r="AU74" s="1573"/>
      <c r="AV74" s="1572"/>
      <c r="AW74" s="1573"/>
      <c r="AX74" s="1572"/>
      <c r="AY74" s="1573"/>
      <c r="AZ74" s="840"/>
      <c r="BA74" s="1518"/>
      <c r="BB74" s="1518"/>
      <c r="BC74" s="793"/>
      <c r="BD74" s="809" t="s">
        <v>961</v>
      </c>
      <c r="BE74" s="832">
        <f>BG74+BI74+BK74+BM74+BO74+BQ74+BS74+BU74+BW74+BY74</f>
        <v>3</v>
      </c>
      <c r="BF74" s="833">
        <f>BE74/BE77%</f>
        <v>1.1141233705945705E-2</v>
      </c>
      <c r="BG74" s="832">
        <v>0</v>
      </c>
      <c r="BH74" s="832">
        <v>0</v>
      </c>
      <c r="BI74" s="802">
        <v>0</v>
      </c>
      <c r="BJ74" s="823">
        <v>0</v>
      </c>
      <c r="BK74" s="802">
        <v>2</v>
      </c>
      <c r="BL74" s="803">
        <v>0</v>
      </c>
      <c r="BM74" s="802">
        <v>1</v>
      </c>
      <c r="BN74" s="803">
        <v>0</v>
      </c>
      <c r="BO74" s="802">
        <v>0</v>
      </c>
      <c r="BP74" s="803">
        <v>0</v>
      </c>
      <c r="BQ74" s="804">
        <v>0</v>
      </c>
      <c r="BR74" s="823">
        <v>0</v>
      </c>
      <c r="BS74" s="802">
        <v>0</v>
      </c>
      <c r="BT74" s="803">
        <v>0</v>
      </c>
      <c r="BU74" s="804">
        <v>0</v>
      </c>
      <c r="BV74" s="823">
        <v>0</v>
      </c>
      <c r="BW74" s="848">
        <v>0</v>
      </c>
      <c r="BX74" s="803">
        <v>0</v>
      </c>
      <c r="BY74" s="804">
        <v>0</v>
      </c>
      <c r="BZ74" s="803">
        <v>0</v>
      </c>
      <c r="CA74" s="840"/>
      <c r="CD74" s="788"/>
      <c r="CE74" s="809" t="s">
        <v>961</v>
      </c>
      <c r="CF74" s="832">
        <f>CH74+CJ74+CL74+CN74+CP74+CR74+CT74+CV74+CX74+CZ74</f>
        <v>7</v>
      </c>
      <c r="CG74" s="833">
        <f>CF74/CF77%</f>
        <v>2.5252525252525252E-2</v>
      </c>
      <c r="CH74" s="832">
        <v>0</v>
      </c>
      <c r="CI74" s="833">
        <v>0</v>
      </c>
      <c r="CJ74" s="832">
        <v>0</v>
      </c>
      <c r="CK74" s="832">
        <v>0</v>
      </c>
      <c r="CL74" s="802">
        <v>2</v>
      </c>
      <c r="CM74" s="823">
        <v>0</v>
      </c>
      <c r="CN74" s="802">
        <v>1</v>
      </c>
      <c r="CO74" s="803">
        <v>0</v>
      </c>
      <c r="CP74" s="802">
        <v>4</v>
      </c>
      <c r="CQ74" s="803">
        <v>0</v>
      </c>
      <c r="CR74" s="802">
        <v>0</v>
      </c>
      <c r="CS74" s="803">
        <v>0</v>
      </c>
      <c r="CT74" s="804">
        <v>0</v>
      </c>
      <c r="CU74" s="823">
        <v>0</v>
      </c>
      <c r="CV74" s="802">
        <v>0</v>
      </c>
      <c r="CW74" s="803">
        <v>0</v>
      </c>
      <c r="CX74" s="804">
        <v>0</v>
      </c>
      <c r="CY74" s="823">
        <v>0</v>
      </c>
      <c r="CZ74" s="848">
        <v>0</v>
      </c>
      <c r="DA74" s="803">
        <v>0</v>
      </c>
      <c r="DB74" s="840"/>
      <c r="DE74" s="789"/>
      <c r="DF74" s="925"/>
      <c r="DG74" s="926"/>
      <c r="DH74" s="926"/>
      <c r="DI74" s="926"/>
      <c r="DJ74" s="926"/>
      <c r="DK74" s="926"/>
      <c r="DL74" s="926"/>
      <c r="DM74" s="926"/>
      <c r="DN74" s="926"/>
      <c r="DO74" s="926"/>
      <c r="DP74" s="926"/>
      <c r="DQ74" s="926"/>
      <c r="DR74" s="926"/>
      <c r="DS74" s="926"/>
      <c r="DT74" s="926"/>
      <c r="DU74" s="926"/>
      <c r="DV74" s="926"/>
      <c r="DW74" s="926"/>
      <c r="DX74" s="926"/>
      <c r="DY74" s="926"/>
      <c r="DZ74" s="926"/>
      <c r="EA74" s="853"/>
    </row>
    <row r="75" spans="1:133">
      <c r="A75" s="793"/>
      <c r="B75" s="1568"/>
      <c r="C75" s="1569"/>
      <c r="D75" s="1569"/>
      <c r="E75" s="1570"/>
      <c r="F75" s="1571"/>
      <c r="G75" s="1572"/>
      <c r="H75" s="1573"/>
      <c r="I75" s="1572"/>
      <c r="J75" s="1573"/>
      <c r="K75" s="1572"/>
      <c r="L75" s="1573"/>
      <c r="M75" s="1572"/>
      <c r="N75" s="1573"/>
      <c r="O75" s="1572"/>
      <c r="P75" s="1573"/>
      <c r="Q75" s="1572"/>
      <c r="R75" s="1573"/>
      <c r="S75" s="1572"/>
      <c r="T75" s="1573"/>
      <c r="U75" s="1572"/>
      <c r="V75" s="1573"/>
      <c r="W75" s="1572"/>
      <c r="X75" s="1573"/>
      <c r="Y75" s="840"/>
      <c r="AB75" s="793"/>
      <c r="AC75" s="1568"/>
      <c r="AD75" s="1569"/>
      <c r="AE75" s="1569"/>
      <c r="AF75" s="1570"/>
      <c r="AG75" s="1571"/>
      <c r="AH75" s="1572"/>
      <c r="AI75" s="1573"/>
      <c r="AJ75" s="1572"/>
      <c r="AK75" s="1573"/>
      <c r="AL75" s="1572"/>
      <c r="AM75" s="1573"/>
      <c r="AN75" s="1572"/>
      <c r="AO75" s="1573"/>
      <c r="AP75" s="1572"/>
      <c r="AQ75" s="1573"/>
      <c r="AR75" s="1572"/>
      <c r="AS75" s="1573"/>
      <c r="AT75" s="1572"/>
      <c r="AU75" s="1573"/>
      <c r="AV75" s="1572"/>
      <c r="AW75" s="1573"/>
      <c r="AX75" s="1572"/>
      <c r="AY75" s="1573"/>
      <c r="AZ75" s="840"/>
      <c r="BA75" s="1518"/>
      <c r="BB75" s="1518"/>
      <c r="BC75" s="793"/>
      <c r="BD75" s="809" t="s">
        <v>962</v>
      </c>
      <c r="BE75" s="832">
        <f>BG75+BI75+BK75+BM75+BO75+BQ75+BS75+BU75+BW75+BY75</f>
        <v>1</v>
      </c>
      <c r="BF75" s="833">
        <f>BE75/BE77%</f>
        <v>3.7137445686485685E-3</v>
      </c>
      <c r="BG75" s="834">
        <v>0</v>
      </c>
      <c r="BH75" s="834">
        <v>0</v>
      </c>
      <c r="BI75" s="806">
        <v>0</v>
      </c>
      <c r="BJ75" s="824">
        <v>0</v>
      </c>
      <c r="BK75" s="806">
        <v>0</v>
      </c>
      <c r="BL75" s="807">
        <v>0</v>
      </c>
      <c r="BM75" s="806">
        <v>1</v>
      </c>
      <c r="BN75" s="807">
        <v>0</v>
      </c>
      <c r="BO75" s="806">
        <v>0</v>
      </c>
      <c r="BP75" s="807">
        <v>0</v>
      </c>
      <c r="BQ75" s="808">
        <v>0</v>
      </c>
      <c r="BR75" s="824">
        <v>0</v>
      </c>
      <c r="BS75" s="806">
        <v>0</v>
      </c>
      <c r="BT75" s="807">
        <v>0</v>
      </c>
      <c r="BU75" s="808">
        <v>0</v>
      </c>
      <c r="BV75" s="824">
        <v>0</v>
      </c>
      <c r="BW75" s="806">
        <v>0</v>
      </c>
      <c r="BX75" s="807">
        <v>0</v>
      </c>
      <c r="BY75" s="808">
        <v>0</v>
      </c>
      <c r="BZ75" s="807">
        <v>0</v>
      </c>
      <c r="CA75" s="840"/>
      <c r="CD75" s="788"/>
      <c r="CE75" s="809" t="s">
        <v>962</v>
      </c>
      <c r="CF75" s="832">
        <f>CH75+CJ75+CL75+CN75+CP75+CR75+CT75+CV75+CX75+CZ75</f>
        <v>1</v>
      </c>
      <c r="CG75" s="833">
        <f>CF75/CF77%</f>
        <v>3.6075036075036075E-3</v>
      </c>
      <c r="CH75" s="832">
        <v>0</v>
      </c>
      <c r="CI75" s="833">
        <v>0</v>
      </c>
      <c r="CJ75" s="834">
        <v>0</v>
      </c>
      <c r="CK75" s="834">
        <v>0</v>
      </c>
      <c r="CL75" s="806">
        <v>0</v>
      </c>
      <c r="CM75" s="824">
        <v>0</v>
      </c>
      <c r="CN75" s="806">
        <v>0</v>
      </c>
      <c r="CO75" s="807">
        <v>0</v>
      </c>
      <c r="CP75" s="806">
        <v>1</v>
      </c>
      <c r="CQ75" s="807">
        <v>0</v>
      </c>
      <c r="CR75" s="806">
        <v>0</v>
      </c>
      <c r="CS75" s="807">
        <v>0</v>
      </c>
      <c r="CT75" s="808">
        <v>0</v>
      </c>
      <c r="CU75" s="824">
        <v>0</v>
      </c>
      <c r="CV75" s="806">
        <v>0</v>
      </c>
      <c r="CW75" s="807">
        <v>0</v>
      </c>
      <c r="CX75" s="808">
        <v>0</v>
      </c>
      <c r="CY75" s="824">
        <v>0</v>
      </c>
      <c r="CZ75" s="806">
        <v>0</v>
      </c>
      <c r="DA75" s="807">
        <v>0</v>
      </c>
      <c r="DB75" s="840"/>
      <c r="DE75" s="789"/>
      <c r="DF75" s="925"/>
      <c r="DG75" s="926"/>
      <c r="DH75" s="926"/>
      <c r="DI75" s="926"/>
      <c r="DJ75" s="926"/>
      <c r="DK75" s="926"/>
      <c r="DL75" s="926"/>
      <c r="DM75" s="926"/>
      <c r="DN75" s="926"/>
      <c r="DO75" s="926"/>
      <c r="DP75" s="926"/>
      <c r="DQ75" s="926"/>
      <c r="DR75" s="926"/>
      <c r="DS75" s="926"/>
      <c r="DT75" s="926"/>
      <c r="DU75" s="926"/>
      <c r="DV75" s="926"/>
      <c r="DW75" s="926"/>
      <c r="DX75" s="926"/>
      <c r="DY75" s="926"/>
      <c r="DZ75" s="926"/>
      <c r="EA75" s="853"/>
    </row>
    <row r="76" spans="1:133" ht="15.75" thickBot="1">
      <c r="A76" s="793"/>
      <c r="B76" s="889"/>
      <c r="C76" s="1574"/>
      <c r="D76" s="1574"/>
      <c r="E76" s="1575"/>
      <c r="F76" s="1576"/>
      <c r="G76" s="1577"/>
      <c r="H76" s="1578"/>
      <c r="I76" s="1577"/>
      <c r="J76" s="1578"/>
      <c r="K76" s="1577"/>
      <c r="L76" s="1578"/>
      <c r="M76" s="1577"/>
      <c r="N76" s="1578"/>
      <c r="O76" s="1577"/>
      <c r="P76" s="1578"/>
      <c r="Q76" s="1577"/>
      <c r="R76" s="1578"/>
      <c r="S76" s="1577"/>
      <c r="T76" s="1578"/>
      <c r="U76" s="1577"/>
      <c r="V76" s="1578"/>
      <c r="W76" s="1577"/>
      <c r="X76" s="1578"/>
      <c r="Y76" s="793"/>
      <c r="AB76" s="793"/>
      <c r="AC76" s="889"/>
      <c r="AD76" s="1574"/>
      <c r="AE76" s="1574"/>
      <c r="AF76" s="1575"/>
      <c r="AG76" s="1576"/>
      <c r="AH76" s="1577"/>
      <c r="AI76" s="1578"/>
      <c r="AJ76" s="1577"/>
      <c r="AK76" s="1578"/>
      <c r="AL76" s="1577"/>
      <c r="AM76" s="1578"/>
      <c r="AN76" s="1577"/>
      <c r="AO76" s="1578"/>
      <c r="AP76" s="1577"/>
      <c r="AQ76" s="1578"/>
      <c r="AR76" s="1577"/>
      <c r="AS76" s="1578"/>
      <c r="AT76" s="1577"/>
      <c r="AU76" s="1578"/>
      <c r="AV76" s="1577"/>
      <c r="AW76" s="1578"/>
      <c r="AX76" s="1577"/>
      <c r="AY76" s="1578"/>
      <c r="AZ76" s="793"/>
      <c r="BA76" s="1518"/>
      <c r="BB76" s="1518"/>
      <c r="BC76" s="793"/>
      <c r="BD76" s="809" t="s">
        <v>953</v>
      </c>
      <c r="BE76" s="832">
        <v>14</v>
      </c>
      <c r="BF76" s="833">
        <f>BE76/BE77%</f>
        <v>5.1992423961079962E-2</v>
      </c>
      <c r="BG76" s="834">
        <v>0</v>
      </c>
      <c r="BH76" s="834">
        <v>0</v>
      </c>
      <c r="BI76" s="810">
        <v>3</v>
      </c>
      <c r="BJ76" s="825">
        <v>0</v>
      </c>
      <c r="BK76" s="810">
        <v>4</v>
      </c>
      <c r="BL76" s="811">
        <v>0</v>
      </c>
      <c r="BM76" s="810">
        <v>1</v>
      </c>
      <c r="BN76" s="811">
        <v>0</v>
      </c>
      <c r="BO76" s="810">
        <v>6</v>
      </c>
      <c r="BP76" s="811">
        <v>0</v>
      </c>
      <c r="BQ76" s="812">
        <v>0</v>
      </c>
      <c r="BR76" s="825">
        <v>0</v>
      </c>
      <c r="BS76" s="810">
        <v>0</v>
      </c>
      <c r="BT76" s="811">
        <v>0</v>
      </c>
      <c r="BU76" s="812">
        <v>0</v>
      </c>
      <c r="BV76" s="825">
        <v>0</v>
      </c>
      <c r="BW76" s="810">
        <v>0</v>
      </c>
      <c r="BX76" s="811">
        <v>0</v>
      </c>
      <c r="BY76" s="812">
        <v>0</v>
      </c>
      <c r="BZ76" s="811">
        <v>0</v>
      </c>
      <c r="CA76" s="793"/>
      <c r="CD76" s="788"/>
      <c r="CE76" s="809" t="s">
        <v>953</v>
      </c>
      <c r="CF76" s="832">
        <v>14</v>
      </c>
      <c r="CG76" s="833">
        <f>CF76/CF77%</f>
        <v>5.0505050505050504E-2</v>
      </c>
      <c r="CH76" s="832">
        <v>0</v>
      </c>
      <c r="CI76" s="833"/>
      <c r="CJ76" s="834">
        <v>2</v>
      </c>
      <c r="CK76" s="834"/>
      <c r="CL76" s="810">
        <v>5</v>
      </c>
      <c r="CM76" s="825"/>
      <c r="CN76" s="810">
        <v>1</v>
      </c>
      <c r="CO76" s="811"/>
      <c r="CP76" s="810">
        <v>6</v>
      </c>
      <c r="CQ76" s="811"/>
      <c r="CR76" s="810">
        <v>0</v>
      </c>
      <c r="CS76" s="811"/>
      <c r="CT76" s="812">
        <v>0</v>
      </c>
      <c r="CU76" s="825"/>
      <c r="CV76" s="810">
        <v>0</v>
      </c>
      <c r="CW76" s="811"/>
      <c r="CX76" s="812">
        <v>0</v>
      </c>
      <c r="CY76" s="825"/>
      <c r="CZ76" s="810">
        <v>0</v>
      </c>
      <c r="DA76" s="811"/>
      <c r="DB76" s="840"/>
      <c r="DE76" s="789"/>
      <c r="DF76" s="925"/>
      <c r="DG76" s="926"/>
      <c r="DH76" s="926"/>
      <c r="DI76" s="926"/>
      <c r="DJ76" s="926"/>
      <c r="DK76" s="926"/>
      <c r="DL76" s="926"/>
      <c r="DM76" s="926"/>
      <c r="DN76" s="926"/>
      <c r="DO76" s="926"/>
      <c r="DP76" s="926"/>
      <c r="DQ76" s="926"/>
      <c r="DR76" s="926"/>
      <c r="DS76" s="926"/>
      <c r="DT76" s="926"/>
      <c r="DU76" s="926"/>
      <c r="DV76" s="926"/>
      <c r="DW76" s="926"/>
      <c r="DX76" s="926"/>
      <c r="DY76" s="926"/>
      <c r="DZ76" s="926"/>
      <c r="EA76" s="853"/>
    </row>
    <row r="77" spans="1:133" ht="15.75" thickBot="1">
      <c r="A77" s="793"/>
      <c r="B77" s="835" t="s">
        <v>61</v>
      </c>
      <c r="C77" s="1553">
        <f>E77+G77+I77+K77+M77+O77+Q77+S77+U77+W77</f>
        <v>26098</v>
      </c>
      <c r="D77" s="1559"/>
      <c r="E77" s="1536">
        <v>5</v>
      </c>
      <c r="F77" s="1536"/>
      <c r="G77" s="1536">
        <v>1569</v>
      </c>
      <c r="H77" s="1536"/>
      <c r="I77" s="1536">
        <v>6087</v>
      </c>
      <c r="J77" s="1536"/>
      <c r="K77" s="1536">
        <v>5026</v>
      </c>
      <c r="L77" s="1536"/>
      <c r="M77" s="1536">
        <v>8724</v>
      </c>
      <c r="N77" s="1536"/>
      <c r="O77" s="1550">
        <v>2730</v>
      </c>
      <c r="P77" s="1536"/>
      <c r="Q77" s="1536">
        <v>1225</v>
      </c>
      <c r="R77" s="1536"/>
      <c r="S77" s="1550">
        <v>407</v>
      </c>
      <c r="T77" s="1536"/>
      <c r="U77" s="1536">
        <v>158</v>
      </c>
      <c r="V77" s="1536"/>
      <c r="W77" s="1550">
        <v>167</v>
      </c>
      <c r="X77" s="1536"/>
      <c r="Y77" s="840"/>
      <c r="AB77" s="793"/>
      <c r="AC77" s="835" t="s">
        <v>61</v>
      </c>
      <c r="AD77" s="1553">
        <f>AF77+AH77+AJ77+AL77+AN77+AP77+AR77+AT77+AV77+AX77</f>
        <v>26852</v>
      </c>
      <c r="AE77" s="1559"/>
      <c r="AF77" s="1536">
        <v>8</v>
      </c>
      <c r="AG77" s="1536"/>
      <c r="AH77" s="1536">
        <v>1971</v>
      </c>
      <c r="AI77" s="1536"/>
      <c r="AJ77" s="1536">
        <v>7192</v>
      </c>
      <c r="AK77" s="1536"/>
      <c r="AL77" s="1536">
        <v>4830</v>
      </c>
      <c r="AM77" s="1536"/>
      <c r="AN77" s="1536">
        <v>8615</v>
      </c>
      <c r="AO77" s="1536"/>
      <c r="AP77" s="1550">
        <v>2581</v>
      </c>
      <c r="AQ77" s="1536"/>
      <c r="AR77" s="1536">
        <v>1032</v>
      </c>
      <c r="AS77" s="1536"/>
      <c r="AT77" s="1550">
        <v>331</v>
      </c>
      <c r="AU77" s="1536"/>
      <c r="AV77" s="1536">
        <v>132</v>
      </c>
      <c r="AW77" s="1536"/>
      <c r="AX77" s="1550">
        <v>160</v>
      </c>
      <c r="AY77" s="1536"/>
      <c r="AZ77" s="840"/>
      <c r="BA77" s="1518"/>
      <c r="BB77" s="1518"/>
      <c r="BC77" s="793"/>
      <c r="BD77" s="835" t="s">
        <v>61</v>
      </c>
      <c r="BE77" s="814">
        <f>BG77+BI77+BK77+BM77+BO77+BQ77+BS77+BU77+BW77+BY77</f>
        <v>26927</v>
      </c>
      <c r="BF77" s="826"/>
      <c r="BG77" s="814">
        <v>34</v>
      </c>
      <c r="BH77" s="814"/>
      <c r="BI77" s="814">
        <v>1888</v>
      </c>
      <c r="BJ77" s="814"/>
      <c r="BK77" s="814">
        <v>7219</v>
      </c>
      <c r="BL77" s="814"/>
      <c r="BM77" s="814">
        <v>5136</v>
      </c>
      <c r="BN77" s="814"/>
      <c r="BO77" s="814">
        <v>8616</v>
      </c>
      <c r="BP77" s="814"/>
      <c r="BQ77" s="829">
        <v>2522</v>
      </c>
      <c r="BR77" s="814"/>
      <c r="BS77" s="814">
        <v>916</v>
      </c>
      <c r="BT77" s="814"/>
      <c r="BU77" s="829">
        <v>315</v>
      </c>
      <c r="BV77" s="814"/>
      <c r="BW77" s="814">
        <v>128</v>
      </c>
      <c r="BX77" s="814"/>
      <c r="BY77" s="829">
        <v>153</v>
      </c>
      <c r="BZ77" s="814"/>
      <c r="CA77" s="840"/>
      <c r="CD77" s="788"/>
      <c r="CE77" s="835" t="s">
        <v>61</v>
      </c>
      <c r="CF77" s="814">
        <f>CH77+CJ77+CL77+CN77+CP77+CR77+CT77+CV77+CX77+CZ77</f>
        <v>27720</v>
      </c>
      <c r="CG77" s="826"/>
      <c r="CH77" s="814">
        <v>265</v>
      </c>
      <c r="CI77" s="826"/>
      <c r="CJ77" s="814">
        <v>1773</v>
      </c>
      <c r="CK77" s="814"/>
      <c r="CL77" s="814">
        <v>8297</v>
      </c>
      <c r="CM77" s="814"/>
      <c r="CN77" s="814">
        <v>5847</v>
      </c>
      <c r="CO77" s="814"/>
      <c r="CP77" s="814">
        <v>7774</v>
      </c>
      <c r="CQ77" s="814"/>
      <c r="CR77" s="814">
        <v>2307</v>
      </c>
      <c r="CS77" s="814"/>
      <c r="CT77" s="829">
        <v>847</v>
      </c>
      <c r="CU77" s="814"/>
      <c r="CV77" s="814">
        <v>294</v>
      </c>
      <c r="CW77" s="814"/>
      <c r="CX77" s="829">
        <v>128</v>
      </c>
      <c r="CY77" s="814"/>
      <c r="CZ77" s="814">
        <v>188</v>
      </c>
      <c r="DA77" s="814"/>
      <c r="DB77" s="853"/>
      <c r="DE77" s="789"/>
      <c r="DF77" s="925"/>
      <c r="DG77" s="926"/>
      <c r="DH77" s="926"/>
      <c r="DI77" s="926"/>
      <c r="DJ77" s="926"/>
      <c r="DK77" s="926"/>
      <c r="DL77" s="926"/>
      <c r="DM77" s="926"/>
      <c r="DN77" s="926"/>
      <c r="DO77" s="926"/>
      <c r="DP77" s="926"/>
      <c r="DQ77" s="926"/>
      <c r="DR77" s="926"/>
      <c r="DS77" s="926"/>
      <c r="DT77" s="926"/>
      <c r="DU77" s="926"/>
      <c r="DV77" s="926"/>
      <c r="DW77" s="926"/>
      <c r="DX77" s="926"/>
      <c r="DY77" s="926"/>
      <c r="DZ77" s="926"/>
      <c r="EA77" s="853"/>
    </row>
    <row r="78" spans="1:133">
      <c r="AB78" s="1518"/>
      <c r="AC78" s="1518"/>
      <c r="AD78" s="1518"/>
      <c r="AE78" s="1518"/>
      <c r="AF78" s="1518"/>
      <c r="AG78" s="1518"/>
      <c r="AH78" s="1518"/>
      <c r="AI78" s="1518"/>
      <c r="AJ78" s="1518"/>
      <c r="AK78" s="1518"/>
      <c r="AL78" s="1518"/>
      <c r="AM78" s="1518"/>
      <c r="AN78" s="1518"/>
      <c r="AO78" s="1518"/>
      <c r="AP78" s="1518"/>
      <c r="AQ78" s="1518"/>
      <c r="AR78" s="1518"/>
      <c r="AS78" s="1518"/>
      <c r="AT78" s="1518"/>
      <c r="AU78" s="1518"/>
      <c r="AV78" s="1518"/>
      <c r="AW78" s="1518"/>
      <c r="AX78" s="1518"/>
      <c r="AY78" s="1518"/>
      <c r="AZ78" s="1518"/>
      <c r="BA78" s="1518"/>
      <c r="BB78" s="1518"/>
      <c r="BD78"/>
      <c r="BE78"/>
      <c r="CD78" s="788"/>
      <c r="CE78"/>
      <c r="CG78" s="790"/>
      <c r="DB78" s="793"/>
      <c r="DE78" s="789"/>
      <c r="DF78" s="925"/>
      <c r="DG78" s="790"/>
      <c r="DH78" s="790"/>
      <c r="DI78" s="926"/>
      <c r="DJ78" s="926"/>
      <c r="DK78" s="926"/>
      <c r="DL78" s="926"/>
      <c r="DM78" s="926"/>
      <c r="DN78" s="926"/>
      <c r="DO78" s="926"/>
      <c r="DP78" s="926"/>
      <c r="DQ78" s="926"/>
      <c r="DR78" s="926"/>
      <c r="DS78" s="926"/>
      <c r="DT78" s="926"/>
      <c r="DU78" s="926"/>
      <c r="DV78" s="926"/>
      <c r="DW78" s="926"/>
      <c r="DX78" s="926"/>
      <c r="DY78" s="926"/>
      <c r="DZ78" s="926"/>
      <c r="EA78" s="926"/>
      <c r="EB78" s="926"/>
      <c r="EC78" s="853"/>
    </row>
    <row r="79" spans="1:133">
      <c r="B79" s="849" t="s">
        <v>1237</v>
      </c>
      <c r="AB79" s="1518"/>
      <c r="AC79" s="849" t="s">
        <v>1237</v>
      </c>
      <c r="AD79" s="1518"/>
      <c r="AE79" s="1518"/>
      <c r="AF79" s="1518"/>
      <c r="AG79" s="1518"/>
      <c r="AH79" s="1518"/>
      <c r="AI79" s="1518"/>
      <c r="AJ79" s="1518"/>
      <c r="AK79" s="1518"/>
      <c r="AL79" s="1518"/>
      <c r="AM79" s="1518"/>
      <c r="AN79" s="1518"/>
      <c r="AO79" s="1518"/>
      <c r="AP79" s="1518"/>
      <c r="AQ79" s="1518"/>
      <c r="AR79" s="1518"/>
      <c r="AS79" s="1518"/>
      <c r="AT79" s="1518"/>
      <c r="AU79" s="1518"/>
      <c r="AV79" s="1518"/>
      <c r="AW79" s="1518"/>
      <c r="AX79" s="1518"/>
      <c r="AY79" s="1518"/>
      <c r="AZ79" s="1518"/>
      <c r="BA79" s="1518"/>
      <c r="BB79" s="1518"/>
      <c r="BD79" s="849" t="s">
        <v>966</v>
      </c>
      <c r="BE79"/>
      <c r="BP79" s="789"/>
      <c r="CD79" s="788"/>
      <c r="CE79" s="849" t="s">
        <v>966</v>
      </c>
      <c r="CG79" s="790"/>
      <c r="CH79" s="788"/>
      <c r="CI79" s="788"/>
      <c r="CJ79" s="788"/>
      <c r="CK79" s="788"/>
      <c r="CL79" s="788"/>
      <c r="CM79" s="788"/>
      <c r="CN79" s="788"/>
      <c r="CO79" s="788"/>
      <c r="CP79" s="788"/>
      <c r="CQ79" s="788"/>
      <c r="CR79" s="788"/>
      <c r="CS79" s="788"/>
      <c r="CT79" s="788"/>
      <c r="CU79" s="788"/>
      <c r="CV79" s="788"/>
      <c r="CW79" s="788"/>
      <c r="CX79" s="788"/>
      <c r="CY79" s="788"/>
      <c r="CZ79" s="788"/>
      <c r="DA79" s="788"/>
      <c r="DB79" s="788"/>
      <c r="DE79" s="789"/>
      <c r="DF79" s="925"/>
      <c r="DG79" s="790"/>
      <c r="DH79" s="790"/>
      <c r="DI79" s="926"/>
      <c r="DJ79" s="926"/>
      <c r="DK79" s="926"/>
      <c r="DL79" s="926"/>
      <c r="DM79" s="926"/>
      <c r="DN79" s="926"/>
      <c r="DO79" s="926"/>
      <c r="DP79" s="926"/>
      <c r="DQ79" s="926"/>
      <c r="DR79" s="926"/>
      <c r="DS79" s="926"/>
      <c r="DT79" s="926"/>
      <c r="DU79" s="926"/>
      <c r="DV79" s="926"/>
      <c r="DW79" s="926"/>
      <c r="DX79" s="926"/>
      <c r="DY79" s="926"/>
      <c r="DZ79" s="926"/>
      <c r="EA79" s="926"/>
      <c r="EB79" s="926"/>
      <c r="EC79" s="853"/>
    </row>
    <row r="80" spans="1:133">
      <c r="A80" s="793"/>
      <c r="B80" s="793"/>
      <c r="C80" s="793"/>
      <c r="D80" s="793"/>
      <c r="E80" s="793"/>
      <c r="F80" s="793"/>
      <c r="G80" s="793"/>
      <c r="H80" s="793"/>
      <c r="I80" s="793"/>
      <c r="J80" s="793"/>
      <c r="K80" s="793"/>
      <c r="L80" s="793"/>
      <c r="M80" s="793"/>
      <c r="N80" s="793"/>
      <c r="O80" s="793"/>
      <c r="P80" s="793"/>
      <c r="Q80" s="793"/>
      <c r="R80" s="793"/>
      <c r="S80" s="793"/>
      <c r="T80" s="793"/>
      <c r="U80" s="793"/>
      <c r="V80" s="793"/>
      <c r="W80" s="793"/>
      <c r="X80" s="793"/>
      <c r="Y80" s="793"/>
      <c r="AB80" s="793"/>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793"/>
      <c r="AY80" s="793"/>
      <c r="AZ80" s="793"/>
      <c r="BA80" s="1518"/>
      <c r="BB80" s="1518"/>
      <c r="BC80" s="793"/>
      <c r="BD80" s="793"/>
      <c r="BE80" s="793"/>
      <c r="BF80" s="793"/>
      <c r="BG80" s="793"/>
      <c r="BH80" s="793"/>
      <c r="BI80" s="793"/>
      <c r="BJ80" s="793"/>
      <c r="BK80" s="793"/>
      <c r="BL80" s="793"/>
      <c r="BM80" s="793"/>
      <c r="BN80" s="793"/>
      <c r="BO80" s="793"/>
      <c r="BP80" s="793"/>
      <c r="BQ80" s="793"/>
      <c r="BR80" s="793"/>
      <c r="BS80" s="793"/>
      <c r="BT80" s="793"/>
      <c r="BU80" s="793"/>
      <c r="BV80" s="793"/>
      <c r="BW80" s="793"/>
      <c r="BX80" s="793"/>
      <c r="BY80" s="793"/>
      <c r="BZ80" s="793"/>
      <c r="CA80" s="793"/>
      <c r="CD80" s="788"/>
      <c r="CE80" s="788"/>
      <c r="CF80" s="793"/>
      <c r="CG80" s="793"/>
      <c r="CH80" s="788"/>
      <c r="CI80" s="788"/>
      <c r="CJ80" s="788"/>
      <c r="CK80" s="788"/>
      <c r="CL80" s="788"/>
      <c r="CM80" s="788"/>
      <c r="CN80" s="788"/>
      <c r="CO80" s="788"/>
      <c r="CP80" s="788"/>
      <c r="CQ80" s="788"/>
      <c r="CR80" s="788"/>
      <c r="CS80" s="788"/>
      <c r="CT80" s="788"/>
      <c r="CU80" s="788"/>
      <c r="CV80" s="788"/>
      <c r="CW80" s="788"/>
      <c r="CX80" s="788"/>
      <c r="CY80" s="788"/>
      <c r="CZ80" s="788"/>
      <c r="DA80" s="788"/>
      <c r="DB80" s="788"/>
      <c r="DE80" s="789"/>
      <c r="DF80" s="788"/>
      <c r="DG80" s="793"/>
      <c r="DH80" s="793"/>
      <c r="DI80" s="788"/>
      <c r="DJ80" s="788"/>
      <c r="DK80" s="788"/>
      <c r="DL80" s="788"/>
      <c r="DM80" s="788"/>
      <c r="DN80" s="788"/>
      <c r="DO80" s="788"/>
      <c r="DP80" s="788"/>
      <c r="DQ80" s="788"/>
      <c r="DR80" s="788"/>
      <c r="DS80" s="788"/>
      <c r="DT80" s="788"/>
      <c r="DU80" s="788"/>
      <c r="DV80" s="788"/>
      <c r="DW80" s="788"/>
      <c r="DX80" s="788"/>
      <c r="DY80" s="788"/>
      <c r="DZ80" s="788"/>
      <c r="EA80" s="788"/>
      <c r="EB80" s="788"/>
      <c r="EC80" s="788"/>
    </row>
    <row r="81" spans="1:133">
      <c r="A81" s="841"/>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41"/>
      <c r="BA81" s="1518"/>
      <c r="BB81" s="1518"/>
      <c r="BC81" s="841"/>
      <c r="BD81" s="841"/>
      <c r="BE81" s="841"/>
      <c r="BF81" s="841"/>
      <c r="BG81" s="841"/>
      <c r="BH81" s="841"/>
      <c r="BI81" s="841"/>
      <c r="BJ81" s="841"/>
      <c r="BK81" s="841"/>
      <c r="BL81" s="841"/>
      <c r="BM81" s="841"/>
      <c r="BN81" s="841"/>
      <c r="BO81" s="841"/>
      <c r="BP81" s="841"/>
      <c r="BQ81" s="841"/>
      <c r="BR81" s="841"/>
      <c r="BS81" s="841"/>
      <c r="BT81" s="841"/>
      <c r="BU81" s="841"/>
      <c r="BV81" s="841"/>
      <c r="BW81" s="841"/>
      <c r="BX81" s="841"/>
      <c r="BY81" s="841"/>
      <c r="BZ81" s="841"/>
      <c r="CA81" s="841"/>
      <c r="CD81" s="879"/>
      <c r="CE81" s="879"/>
      <c r="CF81" s="841"/>
      <c r="CG81" s="841"/>
      <c r="CH81" s="879"/>
      <c r="CI81" s="879"/>
      <c r="CJ81" s="879"/>
      <c r="CK81" s="879"/>
      <c r="CL81" s="879"/>
      <c r="CM81" s="879"/>
      <c r="CN81" s="879"/>
      <c r="CO81" s="879"/>
      <c r="CP81" s="879"/>
      <c r="CQ81" s="879"/>
      <c r="CR81" s="879"/>
      <c r="CS81" s="879"/>
      <c r="CT81" s="879"/>
      <c r="CU81" s="879"/>
      <c r="CV81" s="879"/>
      <c r="CW81" s="879"/>
      <c r="CX81" s="879"/>
      <c r="CY81" s="879"/>
      <c r="CZ81" s="879"/>
      <c r="DA81" s="879"/>
      <c r="DB81" s="879"/>
      <c r="DE81" s="923"/>
      <c r="DF81" s="923"/>
      <c r="DG81" s="841"/>
      <c r="DH81" s="841"/>
      <c r="DI81" s="923"/>
      <c r="DJ81" s="923"/>
      <c r="DK81" s="923"/>
      <c r="DL81" s="923"/>
      <c r="DM81" s="923"/>
      <c r="DN81" s="923"/>
      <c r="DO81" s="923"/>
      <c r="DP81" s="923"/>
      <c r="DQ81" s="923"/>
      <c r="DR81" s="923"/>
      <c r="DS81" s="923"/>
      <c r="DT81" s="923"/>
      <c r="DU81" s="923"/>
      <c r="DV81" s="923"/>
      <c r="DW81" s="923"/>
      <c r="DX81" s="923"/>
      <c r="DY81" s="923"/>
      <c r="DZ81" s="923"/>
      <c r="EA81" s="923"/>
      <c r="EB81" s="923"/>
      <c r="EC81" s="923"/>
    </row>
    <row r="82" spans="1:133">
      <c r="B82" s="793"/>
      <c r="C82" s="847"/>
      <c r="D82" s="793"/>
      <c r="E82" s="793"/>
      <c r="F82" s="793"/>
      <c r="G82" s="793"/>
      <c r="H82" s="793"/>
      <c r="I82" s="793"/>
      <c r="J82" s="793"/>
      <c r="K82" s="793"/>
      <c r="L82" s="793"/>
      <c r="M82" s="793"/>
      <c r="N82" s="793"/>
      <c r="O82" s="793"/>
      <c r="P82" s="793"/>
      <c r="Q82" s="793"/>
      <c r="R82" s="793"/>
      <c r="S82" s="793"/>
      <c r="T82" s="793"/>
      <c r="U82" s="793"/>
      <c r="V82" s="793"/>
      <c r="W82" s="793"/>
      <c r="X82" s="793"/>
      <c r="Y82" s="793"/>
      <c r="AB82" s="1518"/>
      <c r="AC82" s="793"/>
      <c r="AD82" s="847"/>
      <c r="AE82" s="793"/>
      <c r="AF82" s="793"/>
      <c r="AG82" s="793"/>
      <c r="AH82" s="793"/>
      <c r="AI82" s="793"/>
      <c r="AJ82" s="793"/>
      <c r="AK82" s="793"/>
      <c r="AL82" s="793"/>
      <c r="AM82" s="793"/>
      <c r="AN82" s="793"/>
      <c r="AO82" s="793"/>
      <c r="AP82" s="793"/>
      <c r="AQ82" s="793"/>
      <c r="AR82" s="793"/>
      <c r="AS82" s="793"/>
      <c r="AT82" s="793"/>
      <c r="AU82" s="793"/>
      <c r="AV82" s="793"/>
      <c r="AW82" s="793"/>
      <c r="AX82" s="793"/>
      <c r="AY82" s="793"/>
      <c r="AZ82" s="793"/>
      <c r="BA82" s="1518"/>
      <c r="BB82" s="1518"/>
      <c r="BD82" s="793"/>
      <c r="BE82" s="793"/>
      <c r="BF82" s="793"/>
      <c r="BG82" s="793"/>
      <c r="BH82" s="793"/>
      <c r="BI82" s="793"/>
      <c r="BJ82" s="793"/>
      <c r="BK82" s="793"/>
      <c r="BL82" s="793"/>
      <c r="BM82" s="793"/>
      <c r="BN82" s="793"/>
      <c r="BO82" s="793"/>
      <c r="BP82" s="793"/>
      <c r="BQ82" s="793"/>
      <c r="BR82" s="793"/>
      <c r="BS82" s="793"/>
      <c r="BT82" s="793"/>
      <c r="BU82" s="793"/>
      <c r="BV82" s="793"/>
      <c r="BW82" s="793"/>
      <c r="BX82" s="793"/>
      <c r="BY82" s="793"/>
      <c r="BZ82" s="793"/>
      <c r="CA82" s="793"/>
      <c r="CE82"/>
      <c r="CF82" s="793"/>
      <c r="CG82" s="793"/>
      <c r="DG82" s="793"/>
      <c r="DH82" s="793"/>
    </row>
    <row r="83" spans="1:133" ht="15.75" thickBot="1">
      <c r="A83" s="793" t="s">
        <v>221</v>
      </c>
      <c r="B83" s="847"/>
      <c r="C83" s="793"/>
      <c r="D83" s="793"/>
      <c r="E83" s="793"/>
      <c r="F83" s="793"/>
      <c r="G83" s="793"/>
      <c r="H83" s="793"/>
      <c r="I83" s="793"/>
      <c r="J83" s="793"/>
      <c r="K83" s="793"/>
      <c r="L83" s="793"/>
      <c r="M83" s="793"/>
      <c r="N83" s="793"/>
      <c r="O83" s="793"/>
      <c r="P83" s="793"/>
      <c r="Q83" s="793"/>
      <c r="R83" s="793"/>
      <c r="S83" s="793"/>
      <c r="T83" s="793"/>
      <c r="U83" s="793"/>
      <c r="V83" s="793"/>
      <c r="W83" s="793"/>
      <c r="X83" s="793"/>
      <c r="Y83" s="793"/>
      <c r="AB83" s="793" t="s">
        <v>221</v>
      </c>
      <c r="AC83" s="847"/>
      <c r="AD83" s="793"/>
      <c r="AE83" s="793"/>
      <c r="AF83" s="793"/>
      <c r="AG83" s="793"/>
      <c r="AH83" s="793"/>
      <c r="AI83" s="793"/>
      <c r="AJ83" s="793"/>
      <c r="AK83" s="793"/>
      <c r="AL83" s="793"/>
      <c r="AM83" s="793"/>
      <c r="AN83" s="793"/>
      <c r="AO83" s="793"/>
      <c r="AP83" s="793"/>
      <c r="AQ83" s="793"/>
      <c r="AR83" s="793"/>
      <c r="AS83" s="793"/>
      <c r="AT83" s="793"/>
      <c r="AU83" s="793"/>
      <c r="AV83" s="793"/>
      <c r="AW83" s="793"/>
      <c r="AX83" s="793"/>
      <c r="AY83" s="793"/>
      <c r="AZ83" s="793"/>
      <c r="BA83" s="1518"/>
      <c r="BB83" s="1518"/>
      <c r="BC83" s="793" t="s">
        <v>1241</v>
      </c>
      <c r="BD83" s="793"/>
      <c r="BE83" s="793"/>
      <c r="BF83" s="793"/>
      <c r="BG83" s="793"/>
      <c r="BH83" s="793"/>
      <c r="BI83" s="793"/>
      <c r="BJ83" s="793"/>
      <c r="BK83" s="793"/>
      <c r="BL83" s="793"/>
      <c r="BM83" s="793"/>
      <c r="BN83" s="793"/>
      <c r="BO83" s="793"/>
      <c r="BP83" s="793"/>
      <c r="BQ83" s="793"/>
      <c r="BR83" s="793"/>
      <c r="BS83" s="793"/>
      <c r="BT83" s="793"/>
      <c r="BU83" s="793"/>
      <c r="BV83" s="793"/>
      <c r="BW83" s="793"/>
      <c r="BX83" s="793"/>
      <c r="BY83" s="793"/>
      <c r="BZ83" s="793"/>
      <c r="CA83" s="793"/>
      <c r="CE83"/>
      <c r="CF83" s="793"/>
      <c r="CG83" s="793"/>
      <c r="DG83" s="793"/>
      <c r="DH83" s="793"/>
    </row>
    <row r="84" spans="1:133" ht="15.75" thickBot="1">
      <c r="A84" s="793">
        <v>40</v>
      </c>
      <c r="B84" s="2255" t="s">
        <v>729</v>
      </c>
      <c r="C84" s="2473" t="s">
        <v>58</v>
      </c>
      <c r="D84" s="2474"/>
      <c r="E84" s="2473" t="s">
        <v>956</v>
      </c>
      <c r="F84" s="2474"/>
      <c r="G84" s="2473" t="s">
        <v>942</v>
      </c>
      <c r="H84" s="2474"/>
      <c r="I84" s="2473" t="s">
        <v>943</v>
      </c>
      <c r="J84" s="2474"/>
      <c r="K84" s="2473" t="s">
        <v>944</v>
      </c>
      <c r="L84" s="2474"/>
      <c r="M84" s="2473" t="s">
        <v>945</v>
      </c>
      <c r="N84" s="2474"/>
      <c r="O84" s="2473" t="s">
        <v>946</v>
      </c>
      <c r="P84" s="2474"/>
      <c r="Q84" s="2473" t="s">
        <v>947</v>
      </c>
      <c r="R84" s="2474"/>
      <c r="S84" s="2473" t="s">
        <v>948</v>
      </c>
      <c r="T84" s="2474"/>
      <c r="U84" s="2473" t="s">
        <v>949</v>
      </c>
      <c r="V84" s="2474"/>
      <c r="W84" s="2473" t="s">
        <v>950</v>
      </c>
      <c r="X84" s="2474"/>
      <c r="Y84" s="840"/>
      <c r="AB84" s="793">
        <v>40</v>
      </c>
      <c r="AC84" s="795" t="s">
        <v>729</v>
      </c>
      <c r="AD84" s="2484" t="s">
        <v>58</v>
      </c>
      <c r="AE84" s="2485"/>
      <c r="AF84" s="2484" t="s">
        <v>956</v>
      </c>
      <c r="AG84" s="2485"/>
      <c r="AH84" s="2484" t="s">
        <v>942</v>
      </c>
      <c r="AI84" s="2485"/>
      <c r="AJ84" s="2484" t="s">
        <v>943</v>
      </c>
      <c r="AK84" s="2485"/>
      <c r="AL84" s="2484" t="s">
        <v>944</v>
      </c>
      <c r="AM84" s="2485"/>
      <c r="AN84" s="2484" t="s">
        <v>945</v>
      </c>
      <c r="AO84" s="2485"/>
      <c r="AP84" s="2484" t="s">
        <v>946</v>
      </c>
      <c r="AQ84" s="2485"/>
      <c r="AR84" s="2484" t="s">
        <v>947</v>
      </c>
      <c r="AS84" s="2485"/>
      <c r="AT84" s="2484" t="s">
        <v>948</v>
      </c>
      <c r="AU84" s="2485"/>
      <c r="AV84" s="2484" t="s">
        <v>949</v>
      </c>
      <c r="AW84" s="2485"/>
      <c r="AX84" s="2484" t="s">
        <v>950</v>
      </c>
      <c r="AY84" s="2485"/>
      <c r="AZ84" s="840"/>
      <c r="BA84" s="1518"/>
      <c r="BB84" s="1518"/>
      <c r="BC84" s="793">
        <v>40</v>
      </c>
      <c r="BD84" s="795" t="s">
        <v>729</v>
      </c>
      <c r="BE84" s="2484" t="s">
        <v>58</v>
      </c>
      <c r="BF84" s="2485"/>
      <c r="BG84" s="2484" t="s">
        <v>956</v>
      </c>
      <c r="BH84" s="2485"/>
      <c r="BI84" s="2484" t="s">
        <v>942</v>
      </c>
      <c r="BJ84" s="2485"/>
      <c r="BK84" s="2484" t="s">
        <v>943</v>
      </c>
      <c r="BL84" s="2485"/>
      <c r="BM84" s="2484" t="s">
        <v>944</v>
      </c>
      <c r="BN84" s="2485"/>
      <c r="BO84" s="2484" t="s">
        <v>945</v>
      </c>
      <c r="BP84" s="2485"/>
      <c r="BQ84" s="2484" t="s">
        <v>946</v>
      </c>
      <c r="BR84" s="2485"/>
      <c r="BS84" s="2484" t="s">
        <v>947</v>
      </c>
      <c r="BT84" s="2485"/>
      <c r="BU84" s="2484" t="s">
        <v>948</v>
      </c>
      <c r="BV84" s="2485"/>
      <c r="BW84" s="2484" t="s">
        <v>949</v>
      </c>
      <c r="BX84" s="2485"/>
      <c r="BY84" s="2484" t="s">
        <v>950</v>
      </c>
      <c r="BZ84" s="2485"/>
      <c r="CA84" s="840"/>
      <c r="CD84" s="788" t="s">
        <v>972</v>
      </c>
      <c r="CE84" s="795" t="s">
        <v>729</v>
      </c>
      <c r="CF84" s="2484" t="s">
        <v>58</v>
      </c>
      <c r="CG84" s="2485"/>
      <c r="CH84" s="2484" t="s">
        <v>956</v>
      </c>
      <c r="CI84" s="2485"/>
      <c r="CJ84" s="2484" t="s">
        <v>942</v>
      </c>
      <c r="CK84" s="2485"/>
      <c r="CL84" s="2484" t="s">
        <v>943</v>
      </c>
      <c r="CM84" s="2485"/>
      <c r="CN84" s="2484" t="s">
        <v>944</v>
      </c>
      <c r="CO84" s="2485"/>
      <c r="CP84" s="2484" t="s">
        <v>945</v>
      </c>
      <c r="CQ84" s="2485"/>
      <c r="CR84" s="2484" t="s">
        <v>946</v>
      </c>
      <c r="CS84" s="2485"/>
      <c r="CT84" s="2484" t="s">
        <v>947</v>
      </c>
      <c r="CU84" s="2485"/>
      <c r="CV84" s="2484" t="s">
        <v>948</v>
      </c>
      <c r="CW84" s="2485"/>
      <c r="CX84" s="2484" t="s">
        <v>949</v>
      </c>
      <c r="CY84" s="2485"/>
      <c r="CZ84" s="2484" t="s">
        <v>950</v>
      </c>
      <c r="DA84" s="2485"/>
      <c r="DB84" s="853"/>
      <c r="DE84" s="789" t="s">
        <v>972</v>
      </c>
      <c r="DF84" s="795" t="s">
        <v>729</v>
      </c>
      <c r="DG84" s="2484" t="s">
        <v>58</v>
      </c>
      <c r="DH84" s="2485"/>
      <c r="DI84" s="2484" t="s">
        <v>956</v>
      </c>
      <c r="DJ84" s="2485"/>
      <c r="DK84" s="2484" t="s">
        <v>942</v>
      </c>
      <c r="DL84" s="2485"/>
      <c r="DM84" s="2484" t="s">
        <v>943</v>
      </c>
      <c r="DN84" s="2485"/>
      <c r="DO84" s="2484" t="s">
        <v>944</v>
      </c>
      <c r="DP84" s="2485"/>
      <c r="DQ84" s="2484" t="s">
        <v>945</v>
      </c>
      <c r="DR84" s="2485"/>
      <c r="DS84" s="2484" t="s">
        <v>946</v>
      </c>
      <c r="DT84" s="2485"/>
      <c r="DU84" s="2484" t="s">
        <v>947</v>
      </c>
      <c r="DV84" s="2485"/>
      <c r="DW84" s="2484" t="s">
        <v>948</v>
      </c>
      <c r="DX84" s="2485"/>
      <c r="DY84" s="2484" t="s">
        <v>949</v>
      </c>
      <c r="DZ84" s="2485"/>
      <c r="EA84" s="2484" t="s">
        <v>950</v>
      </c>
      <c r="EB84" s="2485"/>
      <c r="EC84" s="853"/>
    </row>
    <row r="85" spans="1:133" s="789" customFormat="1" ht="15.75" thickBot="1">
      <c r="A85" s="793"/>
      <c r="B85" s="2256"/>
      <c r="C85" s="2239" t="s">
        <v>899</v>
      </c>
      <c r="D85" s="2240" t="s">
        <v>170</v>
      </c>
      <c r="E85" s="2239" t="s">
        <v>899</v>
      </c>
      <c r="F85" s="2240" t="s">
        <v>170</v>
      </c>
      <c r="G85" s="2239" t="s">
        <v>899</v>
      </c>
      <c r="H85" s="2240" t="s">
        <v>170</v>
      </c>
      <c r="I85" s="2239" t="s">
        <v>899</v>
      </c>
      <c r="J85" s="2240" t="s">
        <v>170</v>
      </c>
      <c r="K85" s="2239" t="s">
        <v>899</v>
      </c>
      <c r="L85" s="2240" t="s">
        <v>170</v>
      </c>
      <c r="M85" s="2239" t="s">
        <v>899</v>
      </c>
      <c r="N85" s="2240" t="s">
        <v>170</v>
      </c>
      <c r="O85" s="2239" t="s">
        <v>899</v>
      </c>
      <c r="P85" s="2240" t="s">
        <v>170</v>
      </c>
      <c r="Q85" s="2239" t="s">
        <v>899</v>
      </c>
      <c r="R85" s="2240" t="s">
        <v>170</v>
      </c>
      <c r="S85" s="2239" t="s">
        <v>899</v>
      </c>
      <c r="T85" s="2240" t="s">
        <v>170</v>
      </c>
      <c r="U85" s="2239" t="s">
        <v>899</v>
      </c>
      <c r="V85" s="2240" t="s">
        <v>170</v>
      </c>
      <c r="W85" s="2239" t="s">
        <v>899</v>
      </c>
      <c r="X85" s="2240" t="s">
        <v>170</v>
      </c>
      <c r="Y85" s="840"/>
      <c r="Z85" s="2219"/>
      <c r="AA85" s="2219"/>
      <c r="AB85" s="793"/>
      <c r="AC85" s="796"/>
      <c r="AD85" s="797" t="s">
        <v>899</v>
      </c>
      <c r="AE85" s="798" t="s">
        <v>170</v>
      </c>
      <c r="AF85" s="797" t="s">
        <v>899</v>
      </c>
      <c r="AG85" s="798" t="s">
        <v>170</v>
      </c>
      <c r="AH85" s="797" t="s">
        <v>899</v>
      </c>
      <c r="AI85" s="798" t="s">
        <v>170</v>
      </c>
      <c r="AJ85" s="797" t="s">
        <v>899</v>
      </c>
      <c r="AK85" s="798" t="s">
        <v>170</v>
      </c>
      <c r="AL85" s="797" t="s">
        <v>899</v>
      </c>
      <c r="AM85" s="798" t="s">
        <v>170</v>
      </c>
      <c r="AN85" s="797" t="s">
        <v>899</v>
      </c>
      <c r="AO85" s="798" t="s">
        <v>170</v>
      </c>
      <c r="AP85" s="797" t="s">
        <v>899</v>
      </c>
      <c r="AQ85" s="798" t="s">
        <v>170</v>
      </c>
      <c r="AR85" s="797" t="s">
        <v>899</v>
      </c>
      <c r="AS85" s="798" t="s">
        <v>170</v>
      </c>
      <c r="AT85" s="797" t="s">
        <v>899</v>
      </c>
      <c r="AU85" s="798" t="s">
        <v>170</v>
      </c>
      <c r="AV85" s="797" t="s">
        <v>899</v>
      </c>
      <c r="AW85" s="798" t="s">
        <v>170</v>
      </c>
      <c r="AX85" s="797" t="s">
        <v>899</v>
      </c>
      <c r="AY85" s="798" t="s">
        <v>170</v>
      </c>
      <c r="AZ85" s="840"/>
      <c r="BA85" s="1518"/>
      <c r="BB85" s="1518"/>
      <c r="BC85" s="793"/>
      <c r="BD85" s="796"/>
      <c r="BE85" s="797" t="s">
        <v>899</v>
      </c>
      <c r="BF85" s="798" t="s">
        <v>170</v>
      </c>
      <c r="BG85" s="797" t="s">
        <v>899</v>
      </c>
      <c r="BH85" s="798" t="s">
        <v>170</v>
      </c>
      <c r="BI85" s="797" t="s">
        <v>899</v>
      </c>
      <c r="BJ85" s="798" t="s">
        <v>170</v>
      </c>
      <c r="BK85" s="797" t="s">
        <v>899</v>
      </c>
      <c r="BL85" s="798" t="s">
        <v>170</v>
      </c>
      <c r="BM85" s="797" t="s">
        <v>899</v>
      </c>
      <c r="BN85" s="798" t="s">
        <v>170</v>
      </c>
      <c r="BO85" s="797" t="s">
        <v>899</v>
      </c>
      <c r="BP85" s="798" t="s">
        <v>170</v>
      </c>
      <c r="BQ85" s="797" t="s">
        <v>899</v>
      </c>
      <c r="BR85" s="798" t="s">
        <v>170</v>
      </c>
      <c r="BS85" s="797" t="s">
        <v>899</v>
      </c>
      <c r="BT85" s="798" t="s">
        <v>170</v>
      </c>
      <c r="BU85" s="797" t="s">
        <v>899</v>
      </c>
      <c r="BV85" s="798" t="s">
        <v>170</v>
      </c>
      <c r="BW85" s="797" t="s">
        <v>899</v>
      </c>
      <c r="BX85" s="798" t="s">
        <v>170</v>
      </c>
      <c r="BY85" s="797" t="s">
        <v>899</v>
      </c>
      <c r="BZ85" s="798" t="s">
        <v>170</v>
      </c>
      <c r="CA85" s="840"/>
      <c r="CD85" s="788">
        <v>64</v>
      </c>
      <c r="CE85" s="796"/>
      <c r="CF85" s="797" t="s">
        <v>899</v>
      </c>
      <c r="CG85" s="798" t="s">
        <v>170</v>
      </c>
      <c r="CH85" s="797" t="s">
        <v>899</v>
      </c>
      <c r="CI85" s="798" t="s">
        <v>170</v>
      </c>
      <c r="CJ85" s="797" t="s">
        <v>899</v>
      </c>
      <c r="CK85" s="798" t="s">
        <v>170</v>
      </c>
      <c r="CL85" s="797" t="s">
        <v>899</v>
      </c>
      <c r="CM85" s="798" t="s">
        <v>170</v>
      </c>
      <c r="CN85" s="797" t="s">
        <v>899</v>
      </c>
      <c r="CO85" s="798" t="s">
        <v>170</v>
      </c>
      <c r="CP85" s="797" t="s">
        <v>899</v>
      </c>
      <c r="CQ85" s="798" t="s">
        <v>170</v>
      </c>
      <c r="CR85" s="797" t="s">
        <v>899</v>
      </c>
      <c r="CS85" s="798" t="s">
        <v>170</v>
      </c>
      <c r="CT85" s="797" t="s">
        <v>899</v>
      </c>
      <c r="CU85" s="798" t="s">
        <v>170</v>
      </c>
      <c r="CV85" s="797" t="s">
        <v>899</v>
      </c>
      <c r="CW85" s="798" t="s">
        <v>170</v>
      </c>
      <c r="CX85" s="797" t="s">
        <v>899</v>
      </c>
      <c r="CY85" s="798" t="s">
        <v>170</v>
      </c>
      <c r="CZ85" s="797" t="s">
        <v>899</v>
      </c>
      <c r="DA85" s="798" t="s">
        <v>170</v>
      </c>
      <c r="DB85" s="853"/>
      <c r="DE85" s="789">
        <v>35</v>
      </c>
      <c r="DF85" s="796"/>
      <c r="DG85" s="797" t="s">
        <v>899</v>
      </c>
      <c r="DH85" s="798" t="s">
        <v>170</v>
      </c>
      <c r="DI85" s="797" t="s">
        <v>899</v>
      </c>
      <c r="DJ85" s="798" t="s">
        <v>170</v>
      </c>
      <c r="DK85" s="797" t="s">
        <v>899</v>
      </c>
      <c r="DL85" s="798" t="s">
        <v>170</v>
      </c>
      <c r="DM85" s="797" t="s">
        <v>899</v>
      </c>
      <c r="DN85" s="798" t="s">
        <v>170</v>
      </c>
      <c r="DO85" s="797" t="s">
        <v>899</v>
      </c>
      <c r="DP85" s="798" t="s">
        <v>170</v>
      </c>
      <c r="DQ85" s="797" t="s">
        <v>899</v>
      </c>
      <c r="DR85" s="798" t="s">
        <v>170</v>
      </c>
      <c r="DS85" s="797" t="s">
        <v>899</v>
      </c>
      <c r="DT85" s="798" t="s">
        <v>170</v>
      </c>
      <c r="DU85" s="797" t="s">
        <v>899</v>
      </c>
      <c r="DV85" s="798" t="s">
        <v>170</v>
      </c>
      <c r="DW85" s="797" t="s">
        <v>899</v>
      </c>
      <c r="DX85" s="798" t="s">
        <v>170</v>
      </c>
      <c r="DY85" s="797" t="s">
        <v>899</v>
      </c>
      <c r="DZ85" s="798" t="s">
        <v>170</v>
      </c>
      <c r="EA85" s="797" t="s">
        <v>899</v>
      </c>
      <c r="EB85" s="798" t="s">
        <v>170</v>
      </c>
      <c r="EC85" s="853"/>
    </row>
    <row r="86" spans="1:133" ht="45">
      <c r="A86" s="793"/>
      <c r="B86" s="2257" t="s">
        <v>734</v>
      </c>
      <c r="C86" s="2227">
        <v>2652</v>
      </c>
      <c r="D86" s="2258">
        <v>6.5570527877364322</v>
      </c>
      <c r="E86" s="2249">
        <v>70</v>
      </c>
      <c r="F86" s="2258">
        <v>8.905852417302798</v>
      </c>
      <c r="G86" s="2249">
        <v>502</v>
      </c>
      <c r="H86" s="2258">
        <v>10.03197442046363</v>
      </c>
      <c r="I86" s="2227">
        <v>1132</v>
      </c>
      <c r="J86" s="2258">
        <v>8.5202468764112584</v>
      </c>
      <c r="K86" s="2227">
        <v>826</v>
      </c>
      <c r="L86" s="2258">
        <v>4.8878631871708382</v>
      </c>
      <c r="M86" s="2227">
        <v>67</v>
      </c>
      <c r="N86" s="2258">
        <v>2.4768946395563769</v>
      </c>
      <c r="O86" s="2227">
        <v>33</v>
      </c>
      <c r="P86" s="2258">
        <v>2.6463512429831595</v>
      </c>
      <c r="Q86" s="2227">
        <v>11</v>
      </c>
      <c r="R86" s="2258">
        <v>4.8672566371681416</v>
      </c>
      <c r="S86" s="2229">
        <v>7</v>
      </c>
      <c r="T86" s="2258">
        <v>3.8251366120218577</v>
      </c>
      <c r="U86" s="2227">
        <v>2</v>
      </c>
      <c r="V86" s="2258">
        <v>3.3333333333333335</v>
      </c>
      <c r="W86" s="2227">
        <v>2</v>
      </c>
      <c r="X86" s="2258">
        <v>4.0816326530612246</v>
      </c>
      <c r="Y86" s="840"/>
      <c r="AB86" s="793"/>
      <c r="AC86" s="799" t="s">
        <v>734</v>
      </c>
      <c r="AD86" s="1522">
        <v>2652</v>
      </c>
      <c r="AE86" s="1589">
        <v>6.5570527877364322</v>
      </c>
      <c r="AF86" s="1553">
        <v>70</v>
      </c>
      <c r="AG86" s="1589">
        <v>8.905852417302798</v>
      </c>
      <c r="AH86" s="1553">
        <v>502</v>
      </c>
      <c r="AI86" s="1589">
        <v>10.03197442046363</v>
      </c>
      <c r="AJ86" s="1522">
        <v>1132</v>
      </c>
      <c r="AK86" s="1589">
        <v>8.5202468764112584</v>
      </c>
      <c r="AL86" s="1522">
        <v>826</v>
      </c>
      <c r="AM86" s="1589">
        <v>4.8878631871708382</v>
      </c>
      <c r="AN86" s="1522">
        <v>67</v>
      </c>
      <c r="AO86" s="1589">
        <v>2.4768946395563769</v>
      </c>
      <c r="AP86" s="1522">
        <v>33</v>
      </c>
      <c r="AQ86" s="1589">
        <v>2.6463512429831595</v>
      </c>
      <c r="AR86" s="1522">
        <v>11</v>
      </c>
      <c r="AS86" s="1589">
        <v>4.8672566371681416</v>
      </c>
      <c r="AT86" s="1526">
        <v>7</v>
      </c>
      <c r="AU86" s="1589">
        <v>3.8251366120218577</v>
      </c>
      <c r="AV86" s="1522">
        <v>2</v>
      </c>
      <c r="AW86" s="1589">
        <v>3.3333333333333335</v>
      </c>
      <c r="AX86" s="1522">
        <v>2</v>
      </c>
      <c r="AY86" s="1589">
        <v>4.0816326530612246</v>
      </c>
      <c r="AZ86" s="840"/>
      <c r="BA86" s="1518"/>
      <c r="BB86" s="1518"/>
      <c r="BC86" s="793"/>
      <c r="BD86" s="799" t="s">
        <v>734</v>
      </c>
      <c r="BE86" s="832">
        <f t="shared" ref="BE86:BE92" si="92">BG86+BI86+BK86+BM86+BO86+BQ86+BS86+BU86+BW86+BY86</f>
        <v>2813</v>
      </c>
      <c r="BF86" s="833">
        <f>BE86/BE92%</f>
        <v>6.6611413686952403</v>
      </c>
      <c r="BG86" s="832">
        <v>24</v>
      </c>
      <c r="BH86" s="832">
        <v>27</v>
      </c>
      <c r="BI86" s="802">
        <v>601</v>
      </c>
      <c r="BJ86" s="803">
        <v>12</v>
      </c>
      <c r="BK86" s="802">
        <v>1214</v>
      </c>
      <c r="BL86" s="803">
        <v>9</v>
      </c>
      <c r="BM86" s="802">
        <v>881</v>
      </c>
      <c r="BN86" s="803">
        <v>5</v>
      </c>
      <c r="BO86" s="802">
        <v>41</v>
      </c>
      <c r="BP86" s="803">
        <v>2</v>
      </c>
      <c r="BQ86" s="802">
        <v>32</v>
      </c>
      <c r="BR86" s="803">
        <v>2</v>
      </c>
      <c r="BS86" s="802">
        <v>8</v>
      </c>
      <c r="BT86" s="803">
        <v>4</v>
      </c>
      <c r="BU86" s="804">
        <v>8</v>
      </c>
      <c r="BV86" s="803">
        <v>5</v>
      </c>
      <c r="BW86" s="802">
        <v>2</v>
      </c>
      <c r="BX86" s="803">
        <v>3</v>
      </c>
      <c r="BY86" s="802">
        <v>2</v>
      </c>
      <c r="BZ86" s="803">
        <v>4</v>
      </c>
      <c r="CA86" s="840"/>
      <c r="CD86" s="788"/>
      <c r="CE86" s="854" t="s">
        <v>734</v>
      </c>
      <c r="CF86" s="832">
        <f t="shared" ref="CF86:CF92" si="93">CH86+CJ86+CL86+CN86+CP86+CR86+CT86+CV86+CX86+CZ86</f>
        <v>2796</v>
      </c>
      <c r="CG86" s="833">
        <f>CF86/CF92%</f>
        <v>6.3058186738836266</v>
      </c>
      <c r="CH86" s="855">
        <v>28</v>
      </c>
      <c r="CI86" s="855">
        <v>23</v>
      </c>
      <c r="CJ86" s="856">
        <v>632</v>
      </c>
      <c r="CK86" s="857">
        <v>11</v>
      </c>
      <c r="CL86" s="856">
        <v>1252</v>
      </c>
      <c r="CM86" s="857">
        <v>8</v>
      </c>
      <c r="CN86" s="856">
        <v>789</v>
      </c>
      <c r="CO86" s="857">
        <v>4</v>
      </c>
      <c r="CP86" s="856">
        <v>57</v>
      </c>
      <c r="CQ86" s="857">
        <v>2</v>
      </c>
      <c r="CR86" s="856">
        <v>25</v>
      </c>
      <c r="CS86" s="857">
        <v>2</v>
      </c>
      <c r="CT86" s="856">
        <v>8</v>
      </c>
      <c r="CU86" s="857">
        <v>3</v>
      </c>
      <c r="CV86" s="858">
        <v>3</v>
      </c>
      <c r="CW86" s="857">
        <v>3</v>
      </c>
      <c r="CX86" s="856">
        <v>0</v>
      </c>
      <c r="CY86" s="857">
        <v>0</v>
      </c>
      <c r="CZ86" s="856">
        <v>2</v>
      </c>
      <c r="DA86" s="857">
        <v>4</v>
      </c>
      <c r="DB86" s="853"/>
      <c r="DE86" s="789"/>
      <c r="DF86" s="854" t="s">
        <v>734</v>
      </c>
      <c r="DG86" s="832">
        <f t="shared" ref="DG86:DG92" si="94">DI86+DK86+DM86+DO86+DQ86+DS86+DU86+DW86+DY86+EA86</f>
        <v>2851</v>
      </c>
      <c r="DH86" s="833">
        <f>DG86/DG92%</f>
        <v>6.170461431910657</v>
      </c>
      <c r="DI86" s="855">
        <v>30</v>
      </c>
      <c r="DJ86" s="855">
        <v>20</v>
      </c>
      <c r="DK86" s="856">
        <v>785</v>
      </c>
      <c r="DL86" s="857">
        <v>9</v>
      </c>
      <c r="DM86" s="856">
        <v>1176</v>
      </c>
      <c r="DN86" s="857">
        <v>8</v>
      </c>
      <c r="DO86" s="856">
        <v>746</v>
      </c>
      <c r="DP86" s="857">
        <v>4</v>
      </c>
      <c r="DQ86" s="856">
        <v>70</v>
      </c>
      <c r="DR86" s="857">
        <v>2</v>
      </c>
      <c r="DS86" s="856">
        <v>25</v>
      </c>
      <c r="DT86" s="857">
        <v>2</v>
      </c>
      <c r="DU86" s="856">
        <v>12</v>
      </c>
      <c r="DV86" s="857">
        <v>5</v>
      </c>
      <c r="DW86" s="858">
        <v>3</v>
      </c>
      <c r="DX86" s="857">
        <v>2</v>
      </c>
      <c r="DY86" s="856">
        <v>2</v>
      </c>
      <c r="DZ86" s="857">
        <v>4</v>
      </c>
      <c r="EA86" s="856">
        <v>2</v>
      </c>
      <c r="EB86" s="857">
        <v>4</v>
      </c>
      <c r="EC86" s="853"/>
    </row>
    <row r="87" spans="1:133" ht="45">
      <c r="A87" s="793"/>
      <c r="B87" s="2259" t="s">
        <v>735</v>
      </c>
      <c r="C87" s="2227">
        <v>2140</v>
      </c>
      <c r="D87" s="2258">
        <v>5.2911361107677095</v>
      </c>
      <c r="E87" s="2249">
        <v>60</v>
      </c>
      <c r="F87" s="2258">
        <v>7.6335877862595414</v>
      </c>
      <c r="G87" s="2251">
        <v>529</v>
      </c>
      <c r="H87" s="2258">
        <v>10.57154276578737</v>
      </c>
      <c r="I87" s="2230">
        <v>895</v>
      </c>
      <c r="J87" s="2258">
        <v>6.7364142706608456</v>
      </c>
      <c r="K87" s="2230">
        <v>569</v>
      </c>
      <c r="L87" s="2258">
        <v>3.3670631398307589</v>
      </c>
      <c r="M87" s="2230">
        <v>47</v>
      </c>
      <c r="N87" s="2258">
        <v>1.7375231053604436</v>
      </c>
      <c r="O87" s="2230">
        <v>28</v>
      </c>
      <c r="P87" s="2258">
        <v>2.2453889334402564</v>
      </c>
      <c r="Q87" s="2230">
        <v>3</v>
      </c>
      <c r="R87" s="2258">
        <v>1.3274336283185841</v>
      </c>
      <c r="S87" s="2232">
        <v>3</v>
      </c>
      <c r="T87" s="2258">
        <v>1.639344262295082</v>
      </c>
      <c r="U87" s="2230">
        <v>4</v>
      </c>
      <c r="V87" s="2258">
        <v>6.666666666666667</v>
      </c>
      <c r="W87" s="2230">
        <v>2</v>
      </c>
      <c r="X87" s="2258">
        <v>4.0816326530612246</v>
      </c>
      <c r="Y87" s="840"/>
      <c r="AB87" s="793"/>
      <c r="AC87" s="805" t="s">
        <v>735</v>
      </c>
      <c r="AD87" s="1522">
        <v>2140</v>
      </c>
      <c r="AE87" s="1589">
        <v>5.2911361107677095</v>
      </c>
      <c r="AF87" s="1553">
        <v>60</v>
      </c>
      <c r="AG87" s="1589">
        <v>7.6335877862595414</v>
      </c>
      <c r="AH87" s="1555">
        <v>529</v>
      </c>
      <c r="AI87" s="1589">
        <v>10.57154276578737</v>
      </c>
      <c r="AJ87" s="1527">
        <v>895</v>
      </c>
      <c r="AK87" s="1589">
        <v>6.7364142706608456</v>
      </c>
      <c r="AL87" s="1527">
        <v>569</v>
      </c>
      <c r="AM87" s="1589">
        <v>3.3670631398307589</v>
      </c>
      <c r="AN87" s="1527">
        <v>47</v>
      </c>
      <c r="AO87" s="1589">
        <v>1.7375231053604436</v>
      </c>
      <c r="AP87" s="1527">
        <v>28</v>
      </c>
      <c r="AQ87" s="1589">
        <v>2.2453889334402564</v>
      </c>
      <c r="AR87" s="1527">
        <v>3</v>
      </c>
      <c r="AS87" s="1589">
        <v>1.3274336283185841</v>
      </c>
      <c r="AT87" s="1530">
        <v>3</v>
      </c>
      <c r="AU87" s="1589">
        <v>1.639344262295082</v>
      </c>
      <c r="AV87" s="1527">
        <v>4</v>
      </c>
      <c r="AW87" s="1589">
        <v>6.666666666666667</v>
      </c>
      <c r="AX87" s="1527">
        <v>2</v>
      </c>
      <c r="AY87" s="1589">
        <v>4.0816326530612246</v>
      </c>
      <c r="AZ87" s="840"/>
      <c r="BA87" s="1518"/>
      <c r="BB87" s="1518"/>
      <c r="BC87" s="793"/>
      <c r="BD87" s="805" t="s">
        <v>735</v>
      </c>
      <c r="BE87" s="832">
        <f t="shared" si="92"/>
        <v>2253</v>
      </c>
      <c r="BF87" s="833">
        <f>BE87/BE92%</f>
        <v>5.3350698555529243</v>
      </c>
      <c r="BG87" s="834">
        <v>30</v>
      </c>
      <c r="BH87" s="834">
        <v>33</v>
      </c>
      <c r="BI87" s="806">
        <v>517</v>
      </c>
      <c r="BJ87" s="807">
        <v>10</v>
      </c>
      <c r="BK87" s="806">
        <v>989</v>
      </c>
      <c r="BL87" s="807">
        <v>7</v>
      </c>
      <c r="BM87" s="806">
        <v>639</v>
      </c>
      <c r="BN87" s="807">
        <v>3</v>
      </c>
      <c r="BO87" s="806">
        <v>38</v>
      </c>
      <c r="BP87" s="807">
        <v>2</v>
      </c>
      <c r="BQ87" s="806">
        <v>27</v>
      </c>
      <c r="BR87" s="807">
        <v>2</v>
      </c>
      <c r="BS87" s="806">
        <v>4</v>
      </c>
      <c r="BT87" s="807">
        <v>2</v>
      </c>
      <c r="BU87" s="808">
        <v>3</v>
      </c>
      <c r="BV87" s="807">
        <v>2</v>
      </c>
      <c r="BW87" s="806">
        <v>4</v>
      </c>
      <c r="BX87" s="807">
        <v>6</v>
      </c>
      <c r="BY87" s="806">
        <v>2</v>
      </c>
      <c r="BZ87" s="807">
        <v>4</v>
      </c>
      <c r="CA87" s="840"/>
      <c r="CD87" s="788"/>
      <c r="CE87" s="859" t="s">
        <v>735</v>
      </c>
      <c r="CF87" s="832">
        <f t="shared" si="93"/>
        <v>2402</v>
      </c>
      <c r="CG87" s="833">
        <f>CF87/CF92%</f>
        <v>5.4172304916553902</v>
      </c>
      <c r="CH87" s="860">
        <v>44</v>
      </c>
      <c r="CI87" s="860">
        <v>36</v>
      </c>
      <c r="CJ87" s="861">
        <v>639</v>
      </c>
      <c r="CK87" s="862">
        <v>11</v>
      </c>
      <c r="CL87" s="861">
        <v>1016</v>
      </c>
      <c r="CM87" s="862">
        <v>7</v>
      </c>
      <c r="CN87" s="861">
        <v>614</v>
      </c>
      <c r="CO87" s="862">
        <v>3</v>
      </c>
      <c r="CP87" s="861">
        <v>50</v>
      </c>
      <c r="CQ87" s="862">
        <v>2</v>
      </c>
      <c r="CR87" s="861">
        <v>27</v>
      </c>
      <c r="CS87" s="862">
        <v>2</v>
      </c>
      <c r="CT87" s="861">
        <v>6</v>
      </c>
      <c r="CU87" s="862">
        <v>3</v>
      </c>
      <c r="CV87" s="863">
        <v>1</v>
      </c>
      <c r="CW87" s="862">
        <v>1</v>
      </c>
      <c r="CX87" s="861">
        <v>4</v>
      </c>
      <c r="CY87" s="862">
        <v>6</v>
      </c>
      <c r="CZ87" s="861">
        <v>1</v>
      </c>
      <c r="DA87" s="862">
        <v>2</v>
      </c>
      <c r="DB87" s="853"/>
      <c r="DE87" s="789"/>
      <c r="DF87" s="859" t="s">
        <v>735</v>
      </c>
      <c r="DG87" s="832">
        <f t="shared" si="94"/>
        <v>2540</v>
      </c>
      <c r="DH87" s="833">
        <f>DG87/DG92%</f>
        <v>5.4973595359709115</v>
      </c>
      <c r="DI87" s="860">
        <v>43</v>
      </c>
      <c r="DJ87" s="860">
        <v>29</v>
      </c>
      <c r="DK87" s="861">
        <v>732</v>
      </c>
      <c r="DL87" s="862">
        <v>9</v>
      </c>
      <c r="DM87" s="861">
        <v>1036</v>
      </c>
      <c r="DN87" s="862">
        <v>7</v>
      </c>
      <c r="DO87" s="861">
        <v>626</v>
      </c>
      <c r="DP87" s="862">
        <v>3</v>
      </c>
      <c r="DQ87" s="861">
        <v>70</v>
      </c>
      <c r="DR87" s="862">
        <v>2</v>
      </c>
      <c r="DS87" s="861">
        <v>20</v>
      </c>
      <c r="DT87" s="862">
        <v>2</v>
      </c>
      <c r="DU87" s="861">
        <v>6</v>
      </c>
      <c r="DV87" s="862">
        <v>2</v>
      </c>
      <c r="DW87" s="863">
        <v>5</v>
      </c>
      <c r="DX87" s="862">
        <v>3</v>
      </c>
      <c r="DY87" s="861">
        <v>0</v>
      </c>
      <c r="DZ87" s="862">
        <v>0</v>
      </c>
      <c r="EA87" s="861">
        <v>2</v>
      </c>
      <c r="EB87" s="862">
        <v>4</v>
      </c>
      <c r="EC87" s="853"/>
    </row>
    <row r="88" spans="1:133">
      <c r="A88" s="793"/>
      <c r="B88" s="2259" t="s">
        <v>223</v>
      </c>
      <c r="C88" s="2227">
        <v>33024</v>
      </c>
      <c r="D88" s="2258">
        <v>81.651625664482637</v>
      </c>
      <c r="E88" s="2249">
        <v>600</v>
      </c>
      <c r="F88" s="2258">
        <v>76.33587786259541</v>
      </c>
      <c r="G88" s="2251">
        <v>3517</v>
      </c>
      <c r="H88" s="2258">
        <v>70.283772981614703</v>
      </c>
      <c r="I88" s="2230">
        <v>10159</v>
      </c>
      <c r="J88" s="2258">
        <v>76.463947011892216</v>
      </c>
      <c r="K88" s="2230">
        <v>14713</v>
      </c>
      <c r="L88" s="2258">
        <v>87.06432333274158</v>
      </c>
      <c r="M88" s="2230">
        <v>2475</v>
      </c>
      <c r="N88" s="2258">
        <v>91.497227356746762</v>
      </c>
      <c r="O88" s="2230">
        <v>1126</v>
      </c>
      <c r="P88" s="2258">
        <v>90.296712109061744</v>
      </c>
      <c r="Q88" s="2230">
        <v>194</v>
      </c>
      <c r="R88" s="2258">
        <v>85.840707964601776</v>
      </c>
      <c r="S88" s="2232">
        <v>156</v>
      </c>
      <c r="T88" s="2258">
        <v>85.245901639344254</v>
      </c>
      <c r="U88" s="2230">
        <v>48</v>
      </c>
      <c r="V88" s="2258">
        <v>80</v>
      </c>
      <c r="W88" s="2230">
        <v>36</v>
      </c>
      <c r="X88" s="2258">
        <v>73.469387755102048</v>
      </c>
      <c r="Y88" s="840"/>
      <c r="AB88" s="793"/>
      <c r="AC88" s="805" t="s">
        <v>223</v>
      </c>
      <c r="AD88" s="1522">
        <v>33024</v>
      </c>
      <c r="AE88" s="1589">
        <v>81.651625664482637</v>
      </c>
      <c r="AF88" s="1553">
        <v>600</v>
      </c>
      <c r="AG88" s="1589">
        <v>76.33587786259541</v>
      </c>
      <c r="AH88" s="1555">
        <v>3517</v>
      </c>
      <c r="AI88" s="1589">
        <v>70.283772981614703</v>
      </c>
      <c r="AJ88" s="1527">
        <v>10159</v>
      </c>
      <c r="AK88" s="1589">
        <v>76.463947011892216</v>
      </c>
      <c r="AL88" s="1527">
        <v>14713</v>
      </c>
      <c r="AM88" s="1589">
        <v>87.06432333274158</v>
      </c>
      <c r="AN88" s="1527">
        <v>2475</v>
      </c>
      <c r="AO88" s="1589">
        <v>91.497227356746762</v>
      </c>
      <c r="AP88" s="1527">
        <v>1126</v>
      </c>
      <c r="AQ88" s="1589">
        <v>90.296712109061744</v>
      </c>
      <c r="AR88" s="1527">
        <v>194</v>
      </c>
      <c r="AS88" s="1589">
        <v>85.840707964601776</v>
      </c>
      <c r="AT88" s="1530">
        <v>156</v>
      </c>
      <c r="AU88" s="1589">
        <v>85.245901639344254</v>
      </c>
      <c r="AV88" s="1527">
        <v>48</v>
      </c>
      <c r="AW88" s="1589">
        <v>80</v>
      </c>
      <c r="AX88" s="1527">
        <v>36</v>
      </c>
      <c r="AY88" s="1589">
        <v>73.469387755102048</v>
      </c>
      <c r="AZ88" s="840"/>
      <c r="BA88" s="1518"/>
      <c r="BB88" s="1518"/>
      <c r="BC88" s="793"/>
      <c r="BD88" s="805" t="s">
        <v>223</v>
      </c>
      <c r="BE88" s="832">
        <f t="shared" si="92"/>
        <v>34641</v>
      </c>
      <c r="BF88" s="833">
        <f>BE88/BE92%</f>
        <v>82.029363012076715</v>
      </c>
      <c r="BG88" s="834">
        <v>28</v>
      </c>
      <c r="BH88" s="834">
        <v>31</v>
      </c>
      <c r="BI88" s="806">
        <v>3604</v>
      </c>
      <c r="BJ88" s="807">
        <v>70</v>
      </c>
      <c r="BK88" s="806">
        <v>10650</v>
      </c>
      <c r="BL88" s="807">
        <v>76</v>
      </c>
      <c r="BM88" s="806">
        <v>16951</v>
      </c>
      <c r="BN88" s="807">
        <v>88</v>
      </c>
      <c r="BO88" s="806">
        <v>1802</v>
      </c>
      <c r="BP88" s="807">
        <v>93</v>
      </c>
      <c r="BQ88" s="806">
        <v>1178</v>
      </c>
      <c r="BR88" s="807">
        <v>92</v>
      </c>
      <c r="BS88" s="806">
        <v>191</v>
      </c>
      <c r="BT88" s="807">
        <v>87</v>
      </c>
      <c r="BU88" s="808">
        <v>145</v>
      </c>
      <c r="BV88" s="807">
        <v>87</v>
      </c>
      <c r="BW88" s="806">
        <v>53</v>
      </c>
      <c r="BX88" s="807">
        <v>84</v>
      </c>
      <c r="BY88" s="806">
        <v>39</v>
      </c>
      <c r="BZ88" s="807">
        <v>74</v>
      </c>
      <c r="CA88" s="840"/>
      <c r="CD88" s="788"/>
      <c r="CE88" s="859" t="s">
        <v>223</v>
      </c>
      <c r="CF88" s="832">
        <f t="shared" si="93"/>
        <v>36558</v>
      </c>
      <c r="CG88" s="833">
        <f>CF88/CF92%</f>
        <v>82.449255751014888</v>
      </c>
      <c r="CH88" s="860">
        <v>43</v>
      </c>
      <c r="CI88" s="860">
        <v>35</v>
      </c>
      <c r="CJ88" s="861">
        <v>4218</v>
      </c>
      <c r="CK88" s="862">
        <v>70</v>
      </c>
      <c r="CL88" s="861">
        <v>11732</v>
      </c>
      <c r="CM88" s="862">
        <v>77</v>
      </c>
      <c r="CN88" s="861">
        <v>16800</v>
      </c>
      <c r="CO88" s="862">
        <v>89</v>
      </c>
      <c r="CP88" s="861">
        <v>2228</v>
      </c>
      <c r="CQ88" s="862">
        <v>93</v>
      </c>
      <c r="CR88" s="861">
        <v>1163</v>
      </c>
      <c r="CS88" s="862">
        <v>93</v>
      </c>
      <c r="CT88" s="861">
        <v>200</v>
      </c>
      <c r="CU88" s="862">
        <v>87</v>
      </c>
      <c r="CV88" s="863">
        <v>80</v>
      </c>
      <c r="CW88" s="862">
        <v>86</v>
      </c>
      <c r="CX88" s="861">
        <v>58</v>
      </c>
      <c r="CY88" s="862">
        <v>92</v>
      </c>
      <c r="CZ88" s="861">
        <v>36</v>
      </c>
      <c r="DA88" s="862">
        <v>73</v>
      </c>
      <c r="DB88" s="853"/>
      <c r="DE88" s="789"/>
      <c r="DF88" s="859" t="s">
        <v>223</v>
      </c>
      <c r="DG88" s="832">
        <f t="shared" si="94"/>
        <v>38176</v>
      </c>
      <c r="DH88" s="833">
        <f>DG88/DG92%</f>
        <v>82.624880962687214</v>
      </c>
      <c r="DI88" s="860">
        <v>51</v>
      </c>
      <c r="DJ88" s="860">
        <v>34</v>
      </c>
      <c r="DK88" s="861">
        <v>6128</v>
      </c>
      <c r="DL88" s="862">
        <v>74</v>
      </c>
      <c r="DM88" s="861">
        <v>10623</v>
      </c>
      <c r="DN88" s="862">
        <v>76</v>
      </c>
      <c r="DO88" s="861">
        <v>17162</v>
      </c>
      <c r="DP88" s="862">
        <v>89</v>
      </c>
      <c r="DQ88" s="861">
        <v>2599</v>
      </c>
      <c r="DR88" s="862">
        <v>92</v>
      </c>
      <c r="DS88" s="861">
        <v>1186</v>
      </c>
      <c r="DT88" s="862">
        <v>94</v>
      </c>
      <c r="DU88" s="861">
        <v>215</v>
      </c>
      <c r="DV88" s="862">
        <v>84</v>
      </c>
      <c r="DW88" s="863">
        <v>135</v>
      </c>
      <c r="DX88" s="862">
        <v>90</v>
      </c>
      <c r="DY88" s="861">
        <v>41</v>
      </c>
      <c r="DZ88" s="862">
        <v>91</v>
      </c>
      <c r="EA88" s="861">
        <v>36</v>
      </c>
      <c r="EB88" s="862">
        <v>72</v>
      </c>
      <c r="EC88" s="853"/>
    </row>
    <row r="89" spans="1:133" ht="30">
      <c r="A89" s="793"/>
      <c r="B89" s="2259" t="s">
        <v>951</v>
      </c>
      <c r="C89" s="2227">
        <v>1164</v>
      </c>
      <c r="D89" s="2258">
        <v>2.8779824452960812</v>
      </c>
      <c r="E89" s="2249">
        <v>24</v>
      </c>
      <c r="F89" s="2258">
        <v>3.0534351145038165</v>
      </c>
      <c r="G89" s="2251">
        <v>163</v>
      </c>
      <c r="H89" s="2258">
        <v>3.2573940847322143</v>
      </c>
      <c r="I89" s="2230">
        <v>518</v>
      </c>
      <c r="J89" s="2258">
        <v>3.8988408851422545</v>
      </c>
      <c r="K89" s="2230">
        <v>403</v>
      </c>
      <c r="L89" s="2258">
        <v>2.384756494467128</v>
      </c>
      <c r="M89" s="2230">
        <v>32</v>
      </c>
      <c r="N89" s="2258">
        <v>1.1829944547134934</v>
      </c>
      <c r="O89" s="2230">
        <v>18</v>
      </c>
      <c r="P89" s="2258">
        <v>1.4434643143544506</v>
      </c>
      <c r="Q89" s="2230">
        <v>4</v>
      </c>
      <c r="R89" s="2258">
        <v>1.7699115044247788</v>
      </c>
      <c r="S89" s="2232">
        <v>2</v>
      </c>
      <c r="T89" s="2258">
        <v>1.0928961748633879</v>
      </c>
      <c r="U89" s="2230">
        <v>0</v>
      </c>
      <c r="V89" s="2258">
        <v>0</v>
      </c>
      <c r="W89" s="2230">
        <v>0</v>
      </c>
      <c r="X89" s="2258">
        <v>0</v>
      </c>
      <c r="Y89" s="840"/>
      <c r="AB89" s="793"/>
      <c r="AC89" s="805" t="s">
        <v>951</v>
      </c>
      <c r="AD89" s="1522">
        <v>1164</v>
      </c>
      <c r="AE89" s="1589">
        <v>2.8779824452960812</v>
      </c>
      <c r="AF89" s="1553">
        <v>24</v>
      </c>
      <c r="AG89" s="1589">
        <v>3.0534351145038165</v>
      </c>
      <c r="AH89" s="1555">
        <v>163</v>
      </c>
      <c r="AI89" s="1589">
        <v>3.2573940847322143</v>
      </c>
      <c r="AJ89" s="1527">
        <v>518</v>
      </c>
      <c r="AK89" s="1589">
        <v>3.8988408851422545</v>
      </c>
      <c r="AL89" s="1527">
        <v>403</v>
      </c>
      <c r="AM89" s="1589">
        <v>2.384756494467128</v>
      </c>
      <c r="AN89" s="1527">
        <v>32</v>
      </c>
      <c r="AO89" s="1589">
        <v>1.1829944547134934</v>
      </c>
      <c r="AP89" s="1527">
        <v>18</v>
      </c>
      <c r="AQ89" s="1589">
        <v>1.4434643143544506</v>
      </c>
      <c r="AR89" s="1527">
        <v>4</v>
      </c>
      <c r="AS89" s="1589">
        <v>1.7699115044247788</v>
      </c>
      <c r="AT89" s="1530">
        <v>2</v>
      </c>
      <c r="AU89" s="1589">
        <v>1.0928961748633879</v>
      </c>
      <c r="AV89" s="1527">
        <v>0</v>
      </c>
      <c r="AW89" s="1589">
        <v>0</v>
      </c>
      <c r="AX89" s="1527">
        <v>0</v>
      </c>
      <c r="AY89" s="1589">
        <v>0</v>
      </c>
      <c r="AZ89" s="840"/>
      <c r="BA89" s="1518"/>
      <c r="BB89" s="1518"/>
      <c r="BC89" s="793"/>
      <c r="BD89" s="805" t="s">
        <v>951</v>
      </c>
      <c r="BE89" s="832">
        <f t="shared" si="92"/>
        <v>1211</v>
      </c>
      <c r="BF89" s="833">
        <f>BE89/BE92%</f>
        <v>2.8676296471702578</v>
      </c>
      <c r="BG89" s="834">
        <v>3</v>
      </c>
      <c r="BH89" s="834">
        <v>3</v>
      </c>
      <c r="BI89" s="806">
        <v>156</v>
      </c>
      <c r="BJ89" s="807">
        <v>3</v>
      </c>
      <c r="BK89" s="806">
        <v>566</v>
      </c>
      <c r="BL89" s="807">
        <v>4</v>
      </c>
      <c r="BM89" s="806">
        <v>437</v>
      </c>
      <c r="BN89" s="807">
        <v>2</v>
      </c>
      <c r="BO89" s="806">
        <v>22</v>
      </c>
      <c r="BP89" s="807">
        <v>1</v>
      </c>
      <c r="BQ89" s="806">
        <v>20</v>
      </c>
      <c r="BR89" s="807">
        <v>2</v>
      </c>
      <c r="BS89" s="806">
        <v>4</v>
      </c>
      <c r="BT89" s="807">
        <v>2</v>
      </c>
      <c r="BU89" s="808">
        <v>2</v>
      </c>
      <c r="BV89" s="807">
        <v>1</v>
      </c>
      <c r="BW89" s="806">
        <v>0</v>
      </c>
      <c r="BX89" s="807">
        <v>0</v>
      </c>
      <c r="BY89" s="806">
        <v>1</v>
      </c>
      <c r="BZ89" s="807">
        <v>2</v>
      </c>
      <c r="CA89" s="840"/>
      <c r="CD89" s="788"/>
      <c r="CE89" s="859" t="s">
        <v>951</v>
      </c>
      <c r="CF89" s="832">
        <f t="shared" si="93"/>
        <v>1214</v>
      </c>
      <c r="CG89" s="833">
        <f>CF89/CF92%</f>
        <v>2.7379341452413173</v>
      </c>
      <c r="CH89" s="860">
        <v>3</v>
      </c>
      <c r="CI89" s="860">
        <v>2</v>
      </c>
      <c r="CJ89" s="861">
        <v>207</v>
      </c>
      <c r="CK89" s="862">
        <v>3</v>
      </c>
      <c r="CL89" s="861">
        <v>555</v>
      </c>
      <c r="CM89" s="862">
        <v>4</v>
      </c>
      <c r="CN89" s="861">
        <v>405</v>
      </c>
      <c r="CO89" s="862">
        <v>2</v>
      </c>
      <c r="CP89" s="861">
        <v>21</v>
      </c>
      <c r="CQ89" s="862">
        <v>1</v>
      </c>
      <c r="CR89" s="861">
        <v>18</v>
      </c>
      <c r="CS89" s="862">
        <v>1</v>
      </c>
      <c r="CT89" s="861">
        <v>2</v>
      </c>
      <c r="CU89" s="862">
        <v>1</v>
      </c>
      <c r="CV89" s="863">
        <v>2</v>
      </c>
      <c r="CW89" s="862">
        <v>2</v>
      </c>
      <c r="CX89" s="861">
        <v>0</v>
      </c>
      <c r="CY89" s="862">
        <v>0</v>
      </c>
      <c r="CZ89" s="861">
        <v>1</v>
      </c>
      <c r="DA89" s="862">
        <v>2</v>
      </c>
      <c r="DB89" s="853"/>
      <c r="DE89" s="789"/>
      <c r="DF89" s="859" t="s">
        <v>951</v>
      </c>
      <c r="DG89" s="832">
        <f t="shared" si="94"/>
        <v>1172</v>
      </c>
      <c r="DH89" s="833">
        <f>DG89/DG92%</f>
        <v>2.5365769197472079</v>
      </c>
      <c r="DI89" s="860">
        <v>3</v>
      </c>
      <c r="DJ89" s="860">
        <v>2</v>
      </c>
      <c r="DK89" s="861">
        <v>259</v>
      </c>
      <c r="DL89" s="862">
        <v>3</v>
      </c>
      <c r="DM89" s="861">
        <v>489</v>
      </c>
      <c r="DN89" s="862">
        <v>4</v>
      </c>
      <c r="DO89" s="861">
        <v>374</v>
      </c>
      <c r="DP89" s="862">
        <v>2</v>
      </c>
      <c r="DQ89" s="861">
        <v>24</v>
      </c>
      <c r="DR89" s="862">
        <v>1</v>
      </c>
      <c r="DS89" s="861">
        <v>17</v>
      </c>
      <c r="DT89" s="862">
        <v>1</v>
      </c>
      <c r="DU89" s="861">
        <v>3</v>
      </c>
      <c r="DV89" s="862">
        <v>1</v>
      </c>
      <c r="DW89" s="863">
        <v>2</v>
      </c>
      <c r="DX89" s="862">
        <v>1</v>
      </c>
      <c r="DY89" s="861">
        <v>0</v>
      </c>
      <c r="DZ89" s="862">
        <v>0</v>
      </c>
      <c r="EA89" s="861">
        <v>1</v>
      </c>
      <c r="EB89" s="862">
        <v>2</v>
      </c>
      <c r="EC89" s="853"/>
    </row>
    <row r="90" spans="1:133" ht="45">
      <c r="A90" s="793"/>
      <c r="B90" s="2259" t="s">
        <v>952</v>
      </c>
      <c r="C90" s="2227">
        <v>731</v>
      </c>
      <c r="D90" s="2258">
        <v>1.8073927555940166</v>
      </c>
      <c r="E90" s="2249">
        <v>10</v>
      </c>
      <c r="F90" s="2258">
        <v>1.272264631043257</v>
      </c>
      <c r="G90" s="2251">
        <v>147</v>
      </c>
      <c r="H90" s="2258">
        <v>2.9376498800959232</v>
      </c>
      <c r="I90" s="2230">
        <v>333</v>
      </c>
      <c r="J90" s="2258">
        <v>2.5063977118771636</v>
      </c>
      <c r="K90" s="2230">
        <v>202</v>
      </c>
      <c r="L90" s="2258">
        <v>1.1953370021894787</v>
      </c>
      <c r="M90" s="2230">
        <v>25</v>
      </c>
      <c r="N90" s="2258">
        <v>0.92421441774491675</v>
      </c>
      <c r="O90" s="2230">
        <v>12</v>
      </c>
      <c r="P90" s="2258">
        <v>0.96230954290296711</v>
      </c>
      <c r="Q90" s="2230">
        <v>1</v>
      </c>
      <c r="R90" s="2258">
        <v>0.44247787610619471</v>
      </c>
      <c r="S90" s="2232">
        <v>1</v>
      </c>
      <c r="T90" s="2258">
        <v>0.54644808743169393</v>
      </c>
      <c r="U90" s="2230">
        <v>0</v>
      </c>
      <c r="V90" s="2258">
        <v>0</v>
      </c>
      <c r="W90" s="2230">
        <v>0</v>
      </c>
      <c r="X90" s="2258">
        <v>0</v>
      </c>
      <c r="Y90" s="840"/>
      <c r="AB90" s="793"/>
      <c r="AC90" s="805" t="s">
        <v>952</v>
      </c>
      <c r="AD90" s="1522">
        <v>731</v>
      </c>
      <c r="AE90" s="1589">
        <v>1.8073927555940166</v>
      </c>
      <c r="AF90" s="1553">
        <v>10</v>
      </c>
      <c r="AG90" s="1589">
        <v>1.272264631043257</v>
      </c>
      <c r="AH90" s="1555">
        <v>147</v>
      </c>
      <c r="AI90" s="1589">
        <v>2.9376498800959232</v>
      </c>
      <c r="AJ90" s="1527">
        <v>333</v>
      </c>
      <c r="AK90" s="1589">
        <v>2.5063977118771636</v>
      </c>
      <c r="AL90" s="1527">
        <v>202</v>
      </c>
      <c r="AM90" s="1589">
        <v>1.1953370021894787</v>
      </c>
      <c r="AN90" s="1527">
        <v>25</v>
      </c>
      <c r="AO90" s="1589">
        <v>0.92421441774491675</v>
      </c>
      <c r="AP90" s="1527">
        <v>12</v>
      </c>
      <c r="AQ90" s="1589">
        <v>0.96230954290296711</v>
      </c>
      <c r="AR90" s="1527">
        <v>1</v>
      </c>
      <c r="AS90" s="1589">
        <v>0.44247787610619471</v>
      </c>
      <c r="AT90" s="1530">
        <v>1</v>
      </c>
      <c r="AU90" s="1589">
        <v>0.54644808743169393</v>
      </c>
      <c r="AV90" s="1527">
        <v>0</v>
      </c>
      <c r="AW90" s="1589">
        <v>0</v>
      </c>
      <c r="AX90" s="1527">
        <v>0</v>
      </c>
      <c r="AY90" s="1589">
        <v>0</v>
      </c>
      <c r="AZ90" s="840"/>
      <c r="BA90" s="1518"/>
      <c r="BB90" s="1518"/>
      <c r="BC90" s="793"/>
      <c r="BD90" s="805" t="s">
        <v>952</v>
      </c>
      <c r="BE90" s="832">
        <f t="shared" si="92"/>
        <v>773</v>
      </c>
      <c r="BF90" s="833">
        <f>BE90/BE92%</f>
        <v>1.8304522851053753</v>
      </c>
      <c r="BG90" s="834">
        <v>4</v>
      </c>
      <c r="BH90" s="834">
        <v>4</v>
      </c>
      <c r="BI90" s="806">
        <v>149</v>
      </c>
      <c r="BJ90" s="807">
        <v>3</v>
      </c>
      <c r="BK90" s="806">
        <v>346</v>
      </c>
      <c r="BL90" s="807">
        <v>2</v>
      </c>
      <c r="BM90" s="806">
        <v>247</v>
      </c>
      <c r="BN90" s="807">
        <v>1</v>
      </c>
      <c r="BO90" s="806">
        <v>12</v>
      </c>
      <c r="BP90" s="807">
        <v>1</v>
      </c>
      <c r="BQ90" s="806">
        <v>12</v>
      </c>
      <c r="BR90" s="807">
        <v>1</v>
      </c>
      <c r="BS90" s="806">
        <v>1</v>
      </c>
      <c r="BT90" s="807">
        <v>0</v>
      </c>
      <c r="BU90" s="808">
        <v>2</v>
      </c>
      <c r="BV90" s="807">
        <v>1</v>
      </c>
      <c r="BW90" s="806">
        <v>0</v>
      </c>
      <c r="BX90" s="807">
        <v>0</v>
      </c>
      <c r="BY90" s="806">
        <v>0</v>
      </c>
      <c r="BZ90" s="807">
        <v>0</v>
      </c>
      <c r="CA90" s="840"/>
      <c r="CD90" s="788"/>
      <c r="CE90" s="859" t="s">
        <v>952</v>
      </c>
      <c r="CF90" s="832">
        <f t="shared" si="93"/>
        <v>787</v>
      </c>
      <c r="CG90" s="833">
        <f>CF90/CF92%</f>
        <v>1.7749210645015787</v>
      </c>
      <c r="CH90" s="860">
        <v>4</v>
      </c>
      <c r="CI90" s="860">
        <v>3</v>
      </c>
      <c r="CJ90" s="861">
        <v>169</v>
      </c>
      <c r="CK90" s="862">
        <v>3</v>
      </c>
      <c r="CL90" s="861">
        <v>346</v>
      </c>
      <c r="CM90" s="862">
        <v>2</v>
      </c>
      <c r="CN90" s="861">
        <v>243</v>
      </c>
      <c r="CO90" s="862">
        <v>1</v>
      </c>
      <c r="CP90" s="861">
        <v>14</v>
      </c>
      <c r="CQ90" s="862">
        <v>1</v>
      </c>
      <c r="CR90" s="861">
        <v>10</v>
      </c>
      <c r="CS90" s="862">
        <v>1</v>
      </c>
      <c r="CT90" s="861">
        <v>1</v>
      </c>
      <c r="CU90" s="862">
        <v>0</v>
      </c>
      <c r="CV90" s="863">
        <v>0</v>
      </c>
      <c r="CW90" s="862">
        <v>0</v>
      </c>
      <c r="CX90" s="861">
        <v>0</v>
      </c>
      <c r="CY90" s="862">
        <v>0</v>
      </c>
      <c r="CZ90" s="861">
        <v>0</v>
      </c>
      <c r="DA90" s="862">
        <v>0</v>
      </c>
      <c r="DB90" s="853"/>
      <c r="DE90" s="789"/>
      <c r="DF90" s="859" t="s">
        <v>952</v>
      </c>
      <c r="DG90" s="832">
        <f t="shared" si="94"/>
        <v>803</v>
      </c>
      <c r="DH90" s="833">
        <f>DG90/DG92%</f>
        <v>1.7379447666868668</v>
      </c>
      <c r="DI90" s="860">
        <v>6</v>
      </c>
      <c r="DJ90" s="860">
        <v>4</v>
      </c>
      <c r="DK90" s="861">
        <v>194</v>
      </c>
      <c r="DL90" s="862">
        <v>2</v>
      </c>
      <c r="DM90" s="861">
        <v>341</v>
      </c>
      <c r="DN90" s="862">
        <v>2</v>
      </c>
      <c r="DO90" s="861">
        <v>238</v>
      </c>
      <c r="DP90" s="862">
        <v>1</v>
      </c>
      <c r="DQ90" s="861">
        <v>17</v>
      </c>
      <c r="DR90" s="862">
        <v>1</v>
      </c>
      <c r="DS90" s="861">
        <v>6</v>
      </c>
      <c r="DT90" s="862">
        <v>0</v>
      </c>
      <c r="DU90" s="861">
        <v>1</v>
      </c>
      <c r="DV90" s="862">
        <v>0</v>
      </c>
      <c r="DW90" s="863">
        <v>0</v>
      </c>
      <c r="DX90" s="862">
        <v>0</v>
      </c>
      <c r="DY90" s="861">
        <v>0</v>
      </c>
      <c r="DZ90" s="862">
        <v>0</v>
      </c>
      <c r="EA90" s="861">
        <v>0</v>
      </c>
      <c r="EB90" s="862">
        <v>0</v>
      </c>
      <c r="EC90" s="853"/>
    </row>
    <row r="91" spans="1:133" ht="45.75" thickBot="1">
      <c r="A91" s="793"/>
      <c r="B91" s="2260" t="s">
        <v>953</v>
      </c>
      <c r="C91" s="2227">
        <v>734</v>
      </c>
      <c r="D91" s="2258">
        <v>1.8148102361231302</v>
      </c>
      <c r="E91" s="2249">
        <v>22</v>
      </c>
      <c r="F91" s="2258">
        <v>2.7989821882951653</v>
      </c>
      <c r="G91" s="2261">
        <v>146</v>
      </c>
      <c r="H91" s="2258">
        <v>2.9176658673061553</v>
      </c>
      <c r="I91" s="2233">
        <v>249</v>
      </c>
      <c r="J91" s="2258">
        <v>1.8741532440162576</v>
      </c>
      <c r="K91" s="2233">
        <v>186</v>
      </c>
      <c r="L91" s="2258">
        <v>1.1006568436002129</v>
      </c>
      <c r="M91" s="2233">
        <v>59</v>
      </c>
      <c r="N91" s="2258">
        <v>2.1811460258780038</v>
      </c>
      <c r="O91" s="2233">
        <v>30</v>
      </c>
      <c r="P91" s="2258">
        <v>2.4057738572574179</v>
      </c>
      <c r="Q91" s="2233">
        <v>13</v>
      </c>
      <c r="R91" s="2258">
        <v>5.7522123893805315</v>
      </c>
      <c r="S91" s="2235">
        <v>14</v>
      </c>
      <c r="T91" s="2258">
        <v>7.6502732240437155</v>
      </c>
      <c r="U91" s="2233">
        <v>6</v>
      </c>
      <c r="V91" s="2258">
        <v>10</v>
      </c>
      <c r="W91" s="2233">
        <v>9</v>
      </c>
      <c r="X91" s="2258">
        <v>18.367346938775512</v>
      </c>
      <c r="Y91" s="840"/>
      <c r="AB91" s="793"/>
      <c r="AC91" s="809" t="s">
        <v>953</v>
      </c>
      <c r="AD91" s="1522">
        <v>734</v>
      </c>
      <c r="AE91" s="1589">
        <v>1.8148102361231302</v>
      </c>
      <c r="AF91" s="1553">
        <v>22</v>
      </c>
      <c r="AG91" s="1589">
        <v>2.7989821882951653</v>
      </c>
      <c r="AH91" s="1558">
        <v>146</v>
      </c>
      <c r="AI91" s="1589">
        <v>2.9176658673061553</v>
      </c>
      <c r="AJ91" s="1531">
        <v>249</v>
      </c>
      <c r="AK91" s="1589">
        <v>1.8741532440162576</v>
      </c>
      <c r="AL91" s="1531">
        <v>186</v>
      </c>
      <c r="AM91" s="1589">
        <v>1.1006568436002129</v>
      </c>
      <c r="AN91" s="1531">
        <v>59</v>
      </c>
      <c r="AO91" s="1589">
        <v>2.1811460258780038</v>
      </c>
      <c r="AP91" s="1531">
        <v>30</v>
      </c>
      <c r="AQ91" s="1589">
        <v>2.4057738572574179</v>
      </c>
      <c r="AR91" s="1531">
        <v>13</v>
      </c>
      <c r="AS91" s="1589">
        <v>5.7522123893805315</v>
      </c>
      <c r="AT91" s="1534">
        <v>14</v>
      </c>
      <c r="AU91" s="1589">
        <v>7.6502732240437155</v>
      </c>
      <c r="AV91" s="1531">
        <v>6</v>
      </c>
      <c r="AW91" s="1589">
        <v>10</v>
      </c>
      <c r="AX91" s="1531">
        <v>9</v>
      </c>
      <c r="AY91" s="1589">
        <v>18.367346938775512</v>
      </c>
      <c r="AZ91" s="840"/>
      <c r="BA91" s="1518"/>
      <c r="BB91" s="1518"/>
      <c r="BC91" s="793"/>
      <c r="BD91" s="809" t="s">
        <v>953</v>
      </c>
      <c r="BE91" s="832">
        <f t="shared" si="92"/>
        <v>539</v>
      </c>
      <c r="BF91" s="833">
        <f>BE91/BE92%</f>
        <v>1.276343831399479</v>
      </c>
      <c r="BG91" s="843">
        <v>1</v>
      </c>
      <c r="BH91" s="843">
        <v>1</v>
      </c>
      <c r="BI91" s="810">
        <v>114</v>
      </c>
      <c r="BJ91" s="811">
        <v>2</v>
      </c>
      <c r="BK91" s="810">
        <v>238</v>
      </c>
      <c r="BL91" s="811">
        <v>2</v>
      </c>
      <c r="BM91" s="810">
        <v>110</v>
      </c>
      <c r="BN91" s="811">
        <v>1</v>
      </c>
      <c r="BO91" s="810">
        <v>33</v>
      </c>
      <c r="BP91" s="811">
        <v>2</v>
      </c>
      <c r="BQ91" s="810">
        <v>12</v>
      </c>
      <c r="BR91" s="811">
        <v>1</v>
      </c>
      <c r="BS91" s="810">
        <v>11</v>
      </c>
      <c r="BT91" s="811">
        <v>5</v>
      </c>
      <c r="BU91" s="812">
        <v>7</v>
      </c>
      <c r="BV91" s="811">
        <v>4</v>
      </c>
      <c r="BW91" s="810">
        <v>4</v>
      </c>
      <c r="BX91" s="811">
        <v>6</v>
      </c>
      <c r="BY91" s="810">
        <v>9</v>
      </c>
      <c r="BZ91" s="811">
        <v>17</v>
      </c>
      <c r="CA91" s="840"/>
      <c r="CD91" s="788"/>
      <c r="CE91" s="864" t="s">
        <v>953</v>
      </c>
      <c r="CF91" s="832">
        <f t="shared" si="93"/>
        <v>583</v>
      </c>
      <c r="CG91" s="833">
        <f>CF91/CF92%</f>
        <v>1.3148398737032025</v>
      </c>
      <c r="CH91" s="865">
        <v>1</v>
      </c>
      <c r="CI91" s="865">
        <v>1</v>
      </c>
      <c r="CJ91" s="866">
        <v>129</v>
      </c>
      <c r="CK91" s="867">
        <v>2</v>
      </c>
      <c r="CL91" s="866">
        <v>272</v>
      </c>
      <c r="CM91" s="867">
        <v>2</v>
      </c>
      <c r="CN91" s="866">
        <v>111</v>
      </c>
      <c r="CO91" s="867">
        <v>1</v>
      </c>
      <c r="CP91" s="866">
        <v>31</v>
      </c>
      <c r="CQ91" s="867">
        <v>1</v>
      </c>
      <c r="CR91" s="866">
        <v>8</v>
      </c>
      <c r="CS91" s="867">
        <v>1</v>
      </c>
      <c r="CT91" s="866">
        <v>14</v>
      </c>
      <c r="CU91" s="867">
        <v>6</v>
      </c>
      <c r="CV91" s="868">
        <v>7</v>
      </c>
      <c r="CW91" s="867">
        <v>8</v>
      </c>
      <c r="CX91" s="866">
        <v>1</v>
      </c>
      <c r="CY91" s="867">
        <v>2</v>
      </c>
      <c r="CZ91" s="866">
        <v>9</v>
      </c>
      <c r="DA91" s="867">
        <v>18</v>
      </c>
      <c r="DB91" s="853"/>
      <c r="DE91" s="789"/>
      <c r="DF91" s="864" t="s">
        <v>953</v>
      </c>
      <c r="DG91" s="832">
        <f t="shared" si="94"/>
        <v>662</v>
      </c>
      <c r="DH91" s="833">
        <f>DG91/DG92%</f>
        <v>1.4327763829971429</v>
      </c>
      <c r="DI91" s="865">
        <v>15</v>
      </c>
      <c r="DJ91" s="865">
        <v>10</v>
      </c>
      <c r="DK91" s="866">
        <v>167</v>
      </c>
      <c r="DL91" s="867">
        <v>2</v>
      </c>
      <c r="DM91" s="866">
        <v>280</v>
      </c>
      <c r="DN91" s="867">
        <v>2</v>
      </c>
      <c r="DO91" s="866">
        <v>113</v>
      </c>
      <c r="DP91" s="867">
        <v>1</v>
      </c>
      <c r="DQ91" s="866">
        <v>40</v>
      </c>
      <c r="DR91" s="867">
        <v>1</v>
      </c>
      <c r="DS91" s="866">
        <v>11</v>
      </c>
      <c r="DT91" s="867">
        <v>1</v>
      </c>
      <c r="DU91" s="866">
        <v>20</v>
      </c>
      <c r="DV91" s="867">
        <v>8</v>
      </c>
      <c r="DW91" s="868">
        <v>5</v>
      </c>
      <c r="DX91" s="867">
        <v>3</v>
      </c>
      <c r="DY91" s="866">
        <v>2</v>
      </c>
      <c r="DZ91" s="867">
        <v>4</v>
      </c>
      <c r="EA91" s="866">
        <v>9</v>
      </c>
      <c r="EB91" s="867">
        <v>18</v>
      </c>
      <c r="EC91" s="853"/>
    </row>
    <row r="92" spans="1:133" ht="15.75" thickBot="1">
      <c r="A92" s="793"/>
      <c r="B92" s="2262" t="s">
        <v>61</v>
      </c>
      <c r="C92" s="2237">
        <v>40445</v>
      </c>
      <c r="D92" s="2237"/>
      <c r="E92" s="2236">
        <v>786</v>
      </c>
      <c r="F92" s="2263"/>
      <c r="G92" s="2237">
        <v>5004</v>
      </c>
      <c r="H92" s="2237"/>
      <c r="I92" s="2237">
        <v>13286</v>
      </c>
      <c r="J92" s="2237"/>
      <c r="K92" s="2237">
        <v>16899</v>
      </c>
      <c r="L92" s="2237"/>
      <c r="M92" s="2237">
        <v>2705</v>
      </c>
      <c r="N92" s="2237"/>
      <c r="O92" s="2237">
        <v>1247</v>
      </c>
      <c r="P92" s="2237"/>
      <c r="Q92" s="2237">
        <v>226</v>
      </c>
      <c r="R92" s="2237"/>
      <c r="S92" s="2237">
        <v>183</v>
      </c>
      <c r="T92" s="2237"/>
      <c r="U92" s="2237">
        <v>60</v>
      </c>
      <c r="V92" s="2237"/>
      <c r="W92" s="2237">
        <v>49</v>
      </c>
      <c r="X92" s="2237"/>
      <c r="Y92" s="840"/>
      <c r="AB92" s="793"/>
      <c r="AC92" s="813" t="s">
        <v>61</v>
      </c>
      <c r="AD92" s="1538">
        <v>40445</v>
      </c>
      <c r="AE92" s="1538"/>
      <c r="AF92" s="1536">
        <v>786</v>
      </c>
      <c r="AG92" s="1559"/>
      <c r="AH92" s="1538">
        <v>5004</v>
      </c>
      <c r="AI92" s="1538"/>
      <c r="AJ92" s="1538">
        <v>13286</v>
      </c>
      <c r="AK92" s="1538"/>
      <c r="AL92" s="1538">
        <v>16899</v>
      </c>
      <c r="AM92" s="1538"/>
      <c r="AN92" s="1538">
        <v>2705</v>
      </c>
      <c r="AO92" s="1538"/>
      <c r="AP92" s="1538">
        <v>1247</v>
      </c>
      <c r="AQ92" s="1538"/>
      <c r="AR92" s="1538">
        <v>226</v>
      </c>
      <c r="AS92" s="1538"/>
      <c r="AT92" s="1538">
        <v>183</v>
      </c>
      <c r="AU92" s="1538"/>
      <c r="AV92" s="1538">
        <v>60</v>
      </c>
      <c r="AW92" s="1538"/>
      <c r="AX92" s="1538">
        <v>49</v>
      </c>
      <c r="AY92" s="1538"/>
      <c r="AZ92" s="840"/>
      <c r="BA92" s="1518"/>
      <c r="BB92" s="1518"/>
      <c r="BC92" s="793"/>
      <c r="BD92" s="813" t="s">
        <v>61</v>
      </c>
      <c r="BE92" s="814">
        <f t="shared" si="92"/>
        <v>42230</v>
      </c>
      <c r="BF92" s="826"/>
      <c r="BG92" s="817">
        <f>SUM(BG86:BG91)</f>
        <v>90</v>
      </c>
      <c r="BH92" s="817"/>
      <c r="BI92" s="817">
        <f>SUM(BI86:BI91)</f>
        <v>5141</v>
      </c>
      <c r="BJ92" s="817"/>
      <c r="BK92" s="817">
        <f t="shared" ref="BK92:BY92" si="95">SUM(BK86:BK91)</f>
        <v>14003</v>
      </c>
      <c r="BL92" s="817"/>
      <c r="BM92" s="817">
        <f t="shared" si="95"/>
        <v>19265</v>
      </c>
      <c r="BN92" s="817"/>
      <c r="BO92" s="817">
        <f t="shared" si="95"/>
        <v>1948</v>
      </c>
      <c r="BP92" s="817"/>
      <c r="BQ92" s="817">
        <f t="shared" si="95"/>
        <v>1281</v>
      </c>
      <c r="BR92" s="817"/>
      <c r="BS92" s="817">
        <f t="shared" si="95"/>
        <v>219</v>
      </c>
      <c r="BT92" s="817"/>
      <c r="BU92" s="817">
        <f t="shared" si="95"/>
        <v>167</v>
      </c>
      <c r="BV92" s="817"/>
      <c r="BW92" s="817">
        <f t="shared" si="95"/>
        <v>63</v>
      </c>
      <c r="BX92" s="817"/>
      <c r="BY92" s="817">
        <f t="shared" si="95"/>
        <v>53</v>
      </c>
      <c r="BZ92" s="817"/>
      <c r="CA92" s="840"/>
      <c r="CD92" s="788"/>
      <c r="CE92" s="795" t="s">
        <v>61</v>
      </c>
      <c r="CF92" s="814">
        <f t="shared" si="93"/>
        <v>44340</v>
      </c>
      <c r="CG92" s="826"/>
      <c r="CH92" s="869">
        <f>SUM(CH86:CH91)</f>
        <v>123</v>
      </c>
      <c r="CI92" s="869">
        <f>SUM(CI86:CI91)</f>
        <v>100</v>
      </c>
      <c r="CJ92" s="869">
        <f>SUM(CJ86:CJ91)</f>
        <v>5994</v>
      </c>
      <c r="CK92" s="869">
        <f t="shared" ref="CK92:DA92" si="96">SUM(CK86:CK91)</f>
        <v>100</v>
      </c>
      <c r="CL92" s="869">
        <f t="shared" si="96"/>
        <v>15173</v>
      </c>
      <c r="CM92" s="869">
        <f t="shared" si="96"/>
        <v>100</v>
      </c>
      <c r="CN92" s="869">
        <f t="shared" si="96"/>
        <v>18962</v>
      </c>
      <c r="CO92" s="869">
        <f t="shared" si="96"/>
        <v>100</v>
      </c>
      <c r="CP92" s="869">
        <f t="shared" si="96"/>
        <v>2401</v>
      </c>
      <c r="CQ92" s="869">
        <f t="shared" si="96"/>
        <v>100</v>
      </c>
      <c r="CR92" s="869">
        <f t="shared" si="96"/>
        <v>1251</v>
      </c>
      <c r="CS92" s="869">
        <f t="shared" si="96"/>
        <v>100</v>
      </c>
      <c r="CT92" s="869">
        <f t="shared" si="96"/>
        <v>231</v>
      </c>
      <c r="CU92" s="869">
        <f t="shared" si="96"/>
        <v>100</v>
      </c>
      <c r="CV92" s="869">
        <f t="shared" si="96"/>
        <v>93</v>
      </c>
      <c r="CW92" s="869">
        <f t="shared" si="96"/>
        <v>100</v>
      </c>
      <c r="CX92" s="869">
        <f t="shared" si="96"/>
        <v>63</v>
      </c>
      <c r="CY92" s="869">
        <f t="shared" si="96"/>
        <v>100</v>
      </c>
      <c r="CZ92" s="869">
        <f t="shared" si="96"/>
        <v>49</v>
      </c>
      <c r="DA92" s="869">
        <f t="shared" si="96"/>
        <v>99</v>
      </c>
      <c r="DB92" s="853"/>
      <c r="DE92" s="789"/>
      <c r="DF92" s="795" t="s">
        <v>61</v>
      </c>
      <c r="DG92" s="814">
        <f t="shared" si="94"/>
        <v>46204</v>
      </c>
      <c r="DH92" s="826"/>
      <c r="DI92" s="869">
        <f>SUM(DI86:DI91)</f>
        <v>148</v>
      </c>
      <c r="DJ92" s="869">
        <f>SUM(DJ86:DJ91)</f>
        <v>99</v>
      </c>
      <c r="DK92" s="869">
        <f>SUM(DK86:DK91)</f>
        <v>8265</v>
      </c>
      <c r="DL92" s="869">
        <f t="shared" ref="DL92:EB92" si="97">SUM(DL86:DL91)</f>
        <v>99</v>
      </c>
      <c r="DM92" s="869">
        <f t="shared" si="97"/>
        <v>13945</v>
      </c>
      <c r="DN92" s="869">
        <f t="shared" si="97"/>
        <v>99</v>
      </c>
      <c r="DO92" s="869">
        <f t="shared" si="97"/>
        <v>19259</v>
      </c>
      <c r="DP92" s="869">
        <f t="shared" si="97"/>
        <v>100</v>
      </c>
      <c r="DQ92" s="869">
        <f t="shared" si="97"/>
        <v>2820</v>
      </c>
      <c r="DR92" s="869">
        <f t="shared" si="97"/>
        <v>99</v>
      </c>
      <c r="DS92" s="869">
        <f t="shared" si="97"/>
        <v>1265</v>
      </c>
      <c r="DT92" s="869">
        <f t="shared" si="97"/>
        <v>100</v>
      </c>
      <c r="DU92" s="869">
        <f t="shared" si="97"/>
        <v>257</v>
      </c>
      <c r="DV92" s="869">
        <f t="shared" si="97"/>
        <v>100</v>
      </c>
      <c r="DW92" s="869">
        <f t="shared" si="97"/>
        <v>150</v>
      </c>
      <c r="DX92" s="869">
        <f t="shared" si="97"/>
        <v>99</v>
      </c>
      <c r="DY92" s="869">
        <f t="shared" si="97"/>
        <v>45</v>
      </c>
      <c r="DZ92" s="869">
        <f t="shared" si="97"/>
        <v>99</v>
      </c>
      <c r="EA92" s="869">
        <f t="shared" si="97"/>
        <v>50</v>
      </c>
      <c r="EB92" s="869">
        <f t="shared" si="97"/>
        <v>100</v>
      </c>
      <c r="EC92" s="853"/>
    </row>
    <row r="93" spans="1:133">
      <c r="A93" s="793"/>
      <c r="B93" s="2238"/>
      <c r="C93" s="2238"/>
      <c r="D93" s="2238"/>
      <c r="E93" s="2238"/>
      <c r="F93" s="2238"/>
      <c r="G93" s="2238"/>
      <c r="H93" s="2238"/>
      <c r="I93" s="2238"/>
      <c r="J93" s="2238"/>
      <c r="K93" s="2238"/>
      <c r="L93" s="2238"/>
      <c r="M93" s="2238"/>
      <c r="N93" s="2238"/>
      <c r="O93" s="2238"/>
      <c r="P93" s="2238"/>
      <c r="Q93" s="2238"/>
      <c r="R93" s="2238"/>
      <c r="S93" s="2238"/>
      <c r="T93" s="2238"/>
      <c r="U93" s="2238"/>
      <c r="V93" s="2238"/>
      <c r="W93" s="2238"/>
      <c r="X93" s="2238"/>
      <c r="Y93" s="840"/>
      <c r="AB93" s="793"/>
      <c r="AC93" s="793"/>
      <c r="AD93" s="793"/>
      <c r="AE93" s="793"/>
      <c r="AF93" s="793"/>
      <c r="AG93" s="793"/>
      <c r="AH93" s="793"/>
      <c r="AI93" s="793"/>
      <c r="AJ93" s="793"/>
      <c r="AK93" s="793"/>
      <c r="AL93" s="793"/>
      <c r="AM93" s="793"/>
      <c r="AN93" s="793"/>
      <c r="AO93" s="793"/>
      <c r="AP93" s="793"/>
      <c r="AQ93" s="793"/>
      <c r="AR93" s="793"/>
      <c r="AS93" s="793"/>
      <c r="AT93" s="793"/>
      <c r="AU93" s="793"/>
      <c r="AV93" s="793"/>
      <c r="AW93" s="793"/>
      <c r="AX93" s="793"/>
      <c r="AY93" s="793"/>
      <c r="AZ93" s="840"/>
      <c r="BA93" s="1518"/>
      <c r="BB93" s="1518"/>
      <c r="BC93" s="793"/>
      <c r="BD93" s="793"/>
      <c r="BE93" s="793"/>
      <c r="BF93" s="793"/>
      <c r="BG93" s="793"/>
      <c r="BH93" s="793"/>
      <c r="BI93" s="793"/>
      <c r="BJ93" s="793"/>
      <c r="BK93" s="793"/>
      <c r="BL93" s="793"/>
      <c r="BM93" s="793"/>
      <c r="BN93" s="793"/>
      <c r="BO93" s="793"/>
      <c r="BP93" s="793"/>
      <c r="BQ93" s="793"/>
      <c r="BR93" s="793"/>
      <c r="BS93" s="793"/>
      <c r="BT93" s="793"/>
      <c r="BU93" s="793"/>
      <c r="BV93" s="793"/>
      <c r="BW93" s="793"/>
      <c r="BX93" s="793"/>
      <c r="BY93" s="793"/>
      <c r="BZ93" s="793"/>
      <c r="CA93" s="840"/>
      <c r="CD93" s="788"/>
      <c r="CE93" s="794"/>
      <c r="CF93" s="793"/>
      <c r="CG93" s="793"/>
      <c r="CH93" s="794"/>
      <c r="CI93" s="794"/>
      <c r="CJ93" s="794"/>
      <c r="CK93" s="794"/>
      <c r="CL93" s="794"/>
      <c r="CM93" s="794"/>
      <c r="CN93" s="794"/>
      <c r="CO93" s="794"/>
      <c r="CP93" s="794"/>
      <c r="CQ93" s="794"/>
      <c r="CR93" s="794"/>
      <c r="CS93" s="794"/>
      <c r="CT93" s="794"/>
      <c r="CU93" s="794"/>
      <c r="CV93" s="794"/>
      <c r="CW93" s="794"/>
      <c r="CX93" s="794"/>
      <c r="CY93" s="794"/>
      <c r="CZ93" s="794"/>
      <c r="DA93" s="794"/>
      <c r="DB93" s="853"/>
      <c r="DE93" s="789"/>
      <c r="DF93" s="794"/>
      <c r="DG93" s="793"/>
      <c r="DH93" s="793"/>
      <c r="DI93" s="794"/>
      <c r="DJ93" s="794"/>
      <c r="DK93" s="794"/>
      <c r="DL93" s="794"/>
      <c r="DM93" s="794"/>
      <c r="DN93" s="794"/>
      <c r="DO93" s="794"/>
      <c r="DP93" s="794"/>
      <c r="DQ93" s="794"/>
      <c r="DR93" s="794"/>
      <c r="DS93" s="794"/>
      <c r="DT93" s="794"/>
      <c r="DU93" s="794"/>
      <c r="DV93" s="794"/>
      <c r="DW93" s="794"/>
      <c r="DX93" s="794"/>
      <c r="DY93" s="794"/>
      <c r="DZ93" s="794"/>
      <c r="EA93" s="794"/>
      <c r="EB93" s="794"/>
      <c r="EC93" s="853"/>
    </row>
    <row r="94" spans="1:133" ht="15.75" thickBot="1">
      <c r="A94" s="793"/>
      <c r="B94" s="2238"/>
      <c r="C94" s="2238"/>
      <c r="D94" s="2238"/>
      <c r="E94" s="2238"/>
      <c r="F94" s="2238"/>
      <c r="G94" s="2238"/>
      <c r="H94" s="2238"/>
      <c r="I94" s="2238"/>
      <c r="J94" s="2238"/>
      <c r="K94" s="2238"/>
      <c r="L94" s="2238"/>
      <c r="M94" s="2238"/>
      <c r="N94" s="2238"/>
      <c r="O94" s="2238"/>
      <c r="P94" s="2238"/>
      <c r="Q94" s="2238"/>
      <c r="R94" s="2238"/>
      <c r="S94" s="2238"/>
      <c r="T94" s="2238"/>
      <c r="U94" s="2238"/>
      <c r="V94" s="2238"/>
      <c r="W94" s="2238"/>
      <c r="X94" s="2238"/>
      <c r="Y94" s="840"/>
      <c r="AB94" s="793"/>
      <c r="AC94" s="793"/>
      <c r="AD94" s="793"/>
      <c r="AE94" s="793"/>
      <c r="AF94" s="793"/>
      <c r="AG94" s="793"/>
      <c r="AH94" s="793"/>
      <c r="AI94" s="793"/>
      <c r="AJ94" s="793"/>
      <c r="AK94" s="793"/>
      <c r="AL94" s="793"/>
      <c r="AM94" s="793"/>
      <c r="AN94" s="793"/>
      <c r="AO94" s="793"/>
      <c r="AP94" s="793"/>
      <c r="AQ94" s="793"/>
      <c r="AR94" s="793"/>
      <c r="AS94" s="793"/>
      <c r="AT94" s="793"/>
      <c r="AU94" s="793"/>
      <c r="AV94" s="793"/>
      <c r="AW94" s="793"/>
      <c r="AX94" s="793"/>
      <c r="AY94" s="793"/>
      <c r="AZ94" s="840"/>
      <c r="BA94" s="1518"/>
      <c r="BB94" s="1518"/>
      <c r="BC94" s="793"/>
      <c r="BD94" s="793"/>
      <c r="BE94" s="793"/>
      <c r="BF94" s="793"/>
      <c r="BG94" s="793"/>
      <c r="BH94" s="793"/>
      <c r="BI94" s="793"/>
      <c r="BJ94" s="793"/>
      <c r="BK94" s="793"/>
      <c r="BL94" s="793"/>
      <c r="BM94" s="793"/>
      <c r="BN94" s="793"/>
      <c r="BO94" s="793"/>
      <c r="BP94" s="793"/>
      <c r="BQ94" s="793"/>
      <c r="BR94" s="793"/>
      <c r="BS94" s="793"/>
      <c r="BT94" s="793"/>
      <c r="BU94" s="793"/>
      <c r="BV94" s="793"/>
      <c r="BW94" s="793"/>
      <c r="BX94" s="793"/>
      <c r="BY94" s="793"/>
      <c r="BZ94" s="793"/>
      <c r="CA94" s="840"/>
      <c r="CD94" s="788"/>
      <c r="CE94" s="794"/>
      <c r="CF94" s="793"/>
      <c r="CG94" s="793"/>
      <c r="CH94" s="794"/>
      <c r="CI94" s="794"/>
      <c r="CJ94" s="794"/>
      <c r="CK94" s="794"/>
      <c r="CL94" s="794"/>
      <c r="CM94" s="794"/>
      <c r="CN94" s="794"/>
      <c r="CO94" s="794"/>
      <c r="CP94" s="794"/>
      <c r="CQ94" s="794"/>
      <c r="CR94" s="794"/>
      <c r="CS94" s="794"/>
      <c r="CT94" s="794"/>
      <c r="CU94" s="794"/>
      <c r="CV94" s="794"/>
      <c r="CW94" s="794"/>
      <c r="CX94" s="794"/>
      <c r="CY94" s="794"/>
      <c r="CZ94" s="794"/>
      <c r="DA94" s="794"/>
      <c r="DB94" s="853"/>
      <c r="DE94" s="789"/>
      <c r="DF94" s="794"/>
      <c r="DG94" s="793"/>
      <c r="DH94" s="793"/>
      <c r="DI94" s="794"/>
      <c r="DJ94" s="794"/>
      <c r="DK94" s="794"/>
      <c r="DL94" s="794"/>
      <c r="DM94" s="794"/>
      <c r="DN94" s="794"/>
      <c r="DO94" s="794"/>
      <c r="DP94" s="794"/>
      <c r="DQ94" s="794"/>
      <c r="DR94" s="794"/>
      <c r="DS94" s="794"/>
      <c r="DT94" s="794"/>
      <c r="DU94" s="794"/>
      <c r="DV94" s="794"/>
      <c r="DW94" s="794"/>
      <c r="DX94" s="794"/>
      <c r="DY94" s="794"/>
      <c r="DZ94" s="794"/>
      <c r="EA94" s="794"/>
      <c r="EB94" s="794"/>
      <c r="EC94" s="853"/>
    </row>
    <row r="95" spans="1:133" ht="45.75" thickBot="1">
      <c r="A95" s="793">
        <v>41</v>
      </c>
      <c r="B95" s="2264" t="s">
        <v>954</v>
      </c>
      <c r="C95" s="2473" t="s">
        <v>58</v>
      </c>
      <c r="D95" s="2474"/>
      <c r="E95" s="2473" t="s">
        <v>956</v>
      </c>
      <c r="F95" s="2474"/>
      <c r="G95" s="2473" t="s">
        <v>942</v>
      </c>
      <c r="H95" s="2475"/>
      <c r="I95" s="2473" t="s">
        <v>943</v>
      </c>
      <c r="J95" s="2474"/>
      <c r="K95" s="2473" t="s">
        <v>944</v>
      </c>
      <c r="L95" s="2474"/>
      <c r="M95" s="2473" t="s">
        <v>945</v>
      </c>
      <c r="N95" s="2474"/>
      <c r="O95" s="2475" t="s">
        <v>946</v>
      </c>
      <c r="P95" s="2475"/>
      <c r="Q95" s="2473" t="s">
        <v>947</v>
      </c>
      <c r="R95" s="2474"/>
      <c r="S95" s="2475" t="s">
        <v>948</v>
      </c>
      <c r="T95" s="2475"/>
      <c r="U95" s="2473" t="s">
        <v>949</v>
      </c>
      <c r="V95" s="2474"/>
      <c r="W95" s="2475" t="s">
        <v>950</v>
      </c>
      <c r="X95" s="2474"/>
      <c r="Y95" s="840"/>
      <c r="AB95" s="793">
        <v>41</v>
      </c>
      <c r="AC95" s="819" t="s">
        <v>954</v>
      </c>
      <c r="AD95" s="2484" t="s">
        <v>58</v>
      </c>
      <c r="AE95" s="2485"/>
      <c r="AF95" s="2484" t="s">
        <v>956</v>
      </c>
      <c r="AG95" s="2485"/>
      <c r="AH95" s="2484" t="s">
        <v>942</v>
      </c>
      <c r="AI95" s="2486"/>
      <c r="AJ95" s="2484" t="s">
        <v>943</v>
      </c>
      <c r="AK95" s="2485"/>
      <c r="AL95" s="2484" t="s">
        <v>944</v>
      </c>
      <c r="AM95" s="2485"/>
      <c r="AN95" s="2484" t="s">
        <v>945</v>
      </c>
      <c r="AO95" s="2485"/>
      <c r="AP95" s="2486" t="s">
        <v>946</v>
      </c>
      <c r="AQ95" s="2486"/>
      <c r="AR95" s="2484" t="s">
        <v>947</v>
      </c>
      <c r="AS95" s="2485"/>
      <c r="AT95" s="2486" t="s">
        <v>948</v>
      </c>
      <c r="AU95" s="2486"/>
      <c r="AV95" s="2484" t="s">
        <v>949</v>
      </c>
      <c r="AW95" s="2485"/>
      <c r="AX95" s="2486" t="s">
        <v>950</v>
      </c>
      <c r="AY95" s="2485"/>
      <c r="AZ95" s="840"/>
      <c r="BA95" s="1518"/>
      <c r="BB95" s="1518"/>
      <c r="BC95" s="793">
        <v>41</v>
      </c>
      <c r="BD95" s="819" t="s">
        <v>954</v>
      </c>
      <c r="BE95" s="2484" t="s">
        <v>58</v>
      </c>
      <c r="BF95" s="2485"/>
      <c r="BG95" s="2484" t="s">
        <v>956</v>
      </c>
      <c r="BH95" s="2485"/>
      <c r="BI95" s="2484" t="s">
        <v>942</v>
      </c>
      <c r="BJ95" s="2486"/>
      <c r="BK95" s="2484" t="s">
        <v>943</v>
      </c>
      <c r="BL95" s="2485"/>
      <c r="BM95" s="2484" t="s">
        <v>944</v>
      </c>
      <c r="BN95" s="2485"/>
      <c r="BO95" s="2484" t="s">
        <v>945</v>
      </c>
      <c r="BP95" s="2485"/>
      <c r="BQ95" s="2486" t="s">
        <v>946</v>
      </c>
      <c r="BR95" s="2486"/>
      <c r="BS95" s="2484" t="s">
        <v>947</v>
      </c>
      <c r="BT95" s="2485"/>
      <c r="BU95" s="2486" t="s">
        <v>948</v>
      </c>
      <c r="BV95" s="2486"/>
      <c r="BW95" s="2484" t="s">
        <v>949</v>
      </c>
      <c r="BX95" s="2485"/>
      <c r="BY95" s="2486" t="s">
        <v>950</v>
      </c>
      <c r="BZ95" s="2485"/>
      <c r="CA95" s="840"/>
      <c r="CD95" s="15"/>
      <c r="CE95" s="870" t="s">
        <v>954</v>
      </c>
      <c r="CF95" s="2484" t="s">
        <v>58</v>
      </c>
      <c r="CG95" s="2485"/>
      <c r="CH95" s="2491" t="s">
        <v>956</v>
      </c>
      <c r="CI95" s="2492"/>
      <c r="CJ95" s="2491" t="s">
        <v>957</v>
      </c>
      <c r="CK95" s="2493"/>
      <c r="CL95" s="2491" t="s">
        <v>943</v>
      </c>
      <c r="CM95" s="2492"/>
      <c r="CN95" s="2491" t="s">
        <v>944</v>
      </c>
      <c r="CO95" s="2492"/>
      <c r="CP95" s="2491" t="s">
        <v>945</v>
      </c>
      <c r="CQ95" s="2492"/>
      <c r="CR95" s="2493" t="s">
        <v>946</v>
      </c>
      <c r="CS95" s="2493"/>
      <c r="CT95" s="2491" t="s">
        <v>947</v>
      </c>
      <c r="CU95" s="2492"/>
      <c r="CV95" s="2493" t="s">
        <v>948</v>
      </c>
      <c r="CW95" s="2493"/>
      <c r="CX95" s="2491" t="s">
        <v>949</v>
      </c>
      <c r="CY95" s="2492"/>
      <c r="CZ95" s="2493" t="s">
        <v>950</v>
      </c>
      <c r="DA95" s="2492"/>
      <c r="DB95" s="871"/>
      <c r="DE95" s="789"/>
      <c r="DF95" s="819" t="s">
        <v>954</v>
      </c>
      <c r="DG95" s="2484" t="s">
        <v>58</v>
      </c>
      <c r="DH95" s="2485"/>
      <c r="DI95" s="2484" t="s">
        <v>956</v>
      </c>
      <c r="DJ95" s="2485"/>
      <c r="DK95" s="2484" t="s">
        <v>942</v>
      </c>
      <c r="DL95" s="2486"/>
      <c r="DM95" s="2484" t="s">
        <v>943</v>
      </c>
      <c r="DN95" s="2485"/>
      <c r="DO95" s="2484" t="s">
        <v>944</v>
      </c>
      <c r="DP95" s="2485"/>
      <c r="DQ95" s="2484" t="s">
        <v>945</v>
      </c>
      <c r="DR95" s="2485"/>
      <c r="DS95" s="2486" t="s">
        <v>946</v>
      </c>
      <c r="DT95" s="2486"/>
      <c r="DU95" s="2484" t="s">
        <v>947</v>
      </c>
      <c r="DV95" s="2485"/>
      <c r="DW95" s="2486" t="s">
        <v>948</v>
      </c>
      <c r="DX95" s="2486"/>
      <c r="DY95" s="2484" t="s">
        <v>949</v>
      </c>
      <c r="DZ95" s="2485"/>
      <c r="EA95" s="2486" t="s">
        <v>950</v>
      </c>
      <c r="EB95" s="2485"/>
      <c r="EC95" s="853"/>
    </row>
    <row r="96" spans="1:133" ht="15.75" thickBot="1">
      <c r="A96" s="793"/>
      <c r="B96" s="2265"/>
      <c r="C96" s="2239" t="s">
        <v>899</v>
      </c>
      <c r="D96" s="2240" t="s">
        <v>170</v>
      </c>
      <c r="E96" s="2239" t="s">
        <v>899</v>
      </c>
      <c r="F96" s="2240" t="s">
        <v>170</v>
      </c>
      <c r="G96" s="2239" t="s">
        <v>899</v>
      </c>
      <c r="H96" s="2242" t="s">
        <v>170</v>
      </c>
      <c r="I96" s="2239" t="s">
        <v>899</v>
      </c>
      <c r="J96" s="2240" t="s">
        <v>170</v>
      </c>
      <c r="K96" s="2239" t="s">
        <v>899</v>
      </c>
      <c r="L96" s="2240" t="s">
        <v>170</v>
      </c>
      <c r="M96" s="2239" t="s">
        <v>899</v>
      </c>
      <c r="N96" s="2240" t="s">
        <v>170</v>
      </c>
      <c r="O96" s="2241" t="s">
        <v>899</v>
      </c>
      <c r="P96" s="2242" t="s">
        <v>170</v>
      </c>
      <c r="Q96" s="2239" t="s">
        <v>899</v>
      </c>
      <c r="R96" s="2240" t="s">
        <v>170</v>
      </c>
      <c r="S96" s="2241" t="s">
        <v>899</v>
      </c>
      <c r="T96" s="2242" t="s">
        <v>170</v>
      </c>
      <c r="U96" s="2239" t="s">
        <v>899</v>
      </c>
      <c r="V96" s="2240" t="s">
        <v>170</v>
      </c>
      <c r="W96" s="2241" t="s">
        <v>899</v>
      </c>
      <c r="X96" s="2240" t="s">
        <v>170</v>
      </c>
      <c r="Y96" s="840"/>
      <c r="AB96" s="793"/>
      <c r="AC96" s="820"/>
      <c r="AD96" s="797" t="s">
        <v>899</v>
      </c>
      <c r="AE96" s="798" t="s">
        <v>170</v>
      </c>
      <c r="AF96" s="797" t="s">
        <v>899</v>
      </c>
      <c r="AG96" s="798" t="s">
        <v>170</v>
      </c>
      <c r="AH96" s="797" t="s">
        <v>899</v>
      </c>
      <c r="AI96" s="821" t="s">
        <v>170</v>
      </c>
      <c r="AJ96" s="797" t="s">
        <v>899</v>
      </c>
      <c r="AK96" s="798" t="s">
        <v>170</v>
      </c>
      <c r="AL96" s="797" t="s">
        <v>899</v>
      </c>
      <c r="AM96" s="798" t="s">
        <v>170</v>
      </c>
      <c r="AN96" s="797" t="s">
        <v>899</v>
      </c>
      <c r="AO96" s="798" t="s">
        <v>170</v>
      </c>
      <c r="AP96" s="822" t="s">
        <v>899</v>
      </c>
      <c r="AQ96" s="821" t="s">
        <v>170</v>
      </c>
      <c r="AR96" s="797" t="s">
        <v>899</v>
      </c>
      <c r="AS96" s="798" t="s">
        <v>170</v>
      </c>
      <c r="AT96" s="822" t="s">
        <v>899</v>
      </c>
      <c r="AU96" s="821" t="s">
        <v>170</v>
      </c>
      <c r="AV96" s="797" t="s">
        <v>899</v>
      </c>
      <c r="AW96" s="798" t="s">
        <v>170</v>
      </c>
      <c r="AX96" s="822" t="s">
        <v>899</v>
      </c>
      <c r="AY96" s="798" t="s">
        <v>170</v>
      </c>
      <c r="AZ96" s="840"/>
      <c r="BA96" s="1518"/>
      <c r="BB96" s="1518"/>
      <c r="BC96" s="793"/>
      <c r="BD96" s="820"/>
      <c r="BE96" s="797" t="s">
        <v>899</v>
      </c>
      <c r="BF96" s="798" t="s">
        <v>170</v>
      </c>
      <c r="BG96" s="797" t="s">
        <v>899</v>
      </c>
      <c r="BH96" s="798" t="s">
        <v>170</v>
      </c>
      <c r="BI96" s="797" t="s">
        <v>899</v>
      </c>
      <c r="BJ96" s="821" t="s">
        <v>170</v>
      </c>
      <c r="BK96" s="797" t="s">
        <v>899</v>
      </c>
      <c r="BL96" s="798" t="s">
        <v>170</v>
      </c>
      <c r="BM96" s="797" t="s">
        <v>899</v>
      </c>
      <c r="BN96" s="798" t="s">
        <v>170</v>
      </c>
      <c r="BO96" s="797" t="s">
        <v>899</v>
      </c>
      <c r="BP96" s="798" t="s">
        <v>170</v>
      </c>
      <c r="BQ96" s="822" t="s">
        <v>899</v>
      </c>
      <c r="BR96" s="821" t="s">
        <v>170</v>
      </c>
      <c r="BS96" s="797" t="s">
        <v>899</v>
      </c>
      <c r="BT96" s="798" t="s">
        <v>170</v>
      </c>
      <c r="BU96" s="822" t="s">
        <v>899</v>
      </c>
      <c r="BV96" s="821" t="s">
        <v>170</v>
      </c>
      <c r="BW96" s="797" t="s">
        <v>899</v>
      </c>
      <c r="BX96" s="798" t="s">
        <v>170</v>
      </c>
      <c r="BY96" s="822" t="s">
        <v>899</v>
      </c>
      <c r="BZ96" s="798" t="s">
        <v>170</v>
      </c>
      <c r="CA96" s="840"/>
      <c r="CD96" s="788"/>
      <c r="CE96" s="820"/>
      <c r="CF96" s="797" t="s">
        <v>899</v>
      </c>
      <c r="CG96" s="798" t="s">
        <v>170</v>
      </c>
      <c r="CH96" s="797" t="s">
        <v>899</v>
      </c>
      <c r="CI96" s="798" t="s">
        <v>170</v>
      </c>
      <c r="CJ96" s="797" t="s">
        <v>899</v>
      </c>
      <c r="CK96" s="821" t="s">
        <v>170</v>
      </c>
      <c r="CL96" s="797" t="s">
        <v>899</v>
      </c>
      <c r="CM96" s="798" t="s">
        <v>170</v>
      </c>
      <c r="CN96" s="797" t="s">
        <v>899</v>
      </c>
      <c r="CO96" s="798" t="s">
        <v>170</v>
      </c>
      <c r="CP96" s="797" t="s">
        <v>899</v>
      </c>
      <c r="CQ96" s="798" t="s">
        <v>170</v>
      </c>
      <c r="CR96" s="822" t="s">
        <v>899</v>
      </c>
      <c r="CS96" s="821" t="s">
        <v>170</v>
      </c>
      <c r="CT96" s="797" t="s">
        <v>899</v>
      </c>
      <c r="CU96" s="798" t="s">
        <v>170</v>
      </c>
      <c r="CV96" s="822" t="s">
        <v>899</v>
      </c>
      <c r="CW96" s="821" t="s">
        <v>170</v>
      </c>
      <c r="CX96" s="797" t="s">
        <v>899</v>
      </c>
      <c r="CY96" s="798" t="s">
        <v>170</v>
      </c>
      <c r="CZ96" s="822" t="s">
        <v>899</v>
      </c>
      <c r="DA96" s="798" t="s">
        <v>170</v>
      </c>
      <c r="DB96" s="853"/>
      <c r="DE96" s="789"/>
      <c r="DF96" s="820"/>
      <c r="DG96" s="797" t="s">
        <v>899</v>
      </c>
      <c r="DH96" s="798" t="s">
        <v>170</v>
      </c>
      <c r="DI96" s="797" t="s">
        <v>899</v>
      </c>
      <c r="DJ96" s="798" t="s">
        <v>170</v>
      </c>
      <c r="DK96" s="797" t="s">
        <v>899</v>
      </c>
      <c r="DL96" s="821" t="s">
        <v>170</v>
      </c>
      <c r="DM96" s="797" t="s">
        <v>899</v>
      </c>
      <c r="DN96" s="798" t="s">
        <v>170</v>
      </c>
      <c r="DO96" s="797" t="s">
        <v>899</v>
      </c>
      <c r="DP96" s="798" t="s">
        <v>170</v>
      </c>
      <c r="DQ96" s="797" t="s">
        <v>899</v>
      </c>
      <c r="DR96" s="798" t="s">
        <v>170</v>
      </c>
      <c r="DS96" s="822" t="s">
        <v>899</v>
      </c>
      <c r="DT96" s="821" t="s">
        <v>170</v>
      </c>
      <c r="DU96" s="797" t="s">
        <v>899</v>
      </c>
      <c r="DV96" s="798" t="s">
        <v>170</v>
      </c>
      <c r="DW96" s="822" t="s">
        <v>899</v>
      </c>
      <c r="DX96" s="821" t="s">
        <v>170</v>
      </c>
      <c r="DY96" s="797" t="s">
        <v>899</v>
      </c>
      <c r="DZ96" s="798" t="s">
        <v>170</v>
      </c>
      <c r="EA96" s="822" t="s">
        <v>899</v>
      </c>
      <c r="EB96" s="798" t="s">
        <v>170</v>
      </c>
      <c r="EC96" s="853"/>
    </row>
    <row r="97" spans="1:133">
      <c r="A97" s="793"/>
      <c r="B97" s="2257" t="s">
        <v>35</v>
      </c>
      <c r="C97" s="2249"/>
      <c r="D97" s="2250"/>
      <c r="E97" s="2249"/>
      <c r="F97" s="2249"/>
      <c r="G97" s="2227"/>
      <c r="H97" s="2243"/>
      <c r="I97" s="2227"/>
      <c r="J97" s="2228"/>
      <c r="K97" s="2227"/>
      <c r="L97" s="2228"/>
      <c r="M97" s="2227"/>
      <c r="N97" s="2228"/>
      <c r="O97" s="2229"/>
      <c r="P97" s="2243"/>
      <c r="Q97" s="2227"/>
      <c r="R97" s="2228"/>
      <c r="S97" s="2229"/>
      <c r="T97" s="2243"/>
      <c r="U97" s="2227"/>
      <c r="V97" s="2228"/>
      <c r="W97" s="2229"/>
      <c r="X97" s="2228"/>
      <c r="Y97" s="840"/>
      <c r="AB97" s="793"/>
      <c r="AC97" s="799" t="s">
        <v>35</v>
      </c>
      <c r="AD97" s="1553"/>
      <c r="AE97" s="1554"/>
      <c r="AF97" s="1553"/>
      <c r="AG97" s="1553"/>
      <c r="AH97" s="1522"/>
      <c r="AI97" s="1547"/>
      <c r="AJ97" s="1522"/>
      <c r="AK97" s="1523"/>
      <c r="AL97" s="1522"/>
      <c r="AM97" s="1523"/>
      <c r="AN97" s="1522"/>
      <c r="AO97" s="1523"/>
      <c r="AP97" s="1526"/>
      <c r="AQ97" s="1547"/>
      <c r="AR97" s="1522"/>
      <c r="AS97" s="1523"/>
      <c r="AT97" s="1526"/>
      <c r="AU97" s="1547"/>
      <c r="AV97" s="1522"/>
      <c r="AW97" s="1523"/>
      <c r="AX97" s="1526"/>
      <c r="AY97" s="1523"/>
      <c r="AZ97" s="840"/>
      <c r="BA97" s="1518"/>
      <c r="BB97" s="1518"/>
      <c r="BC97" s="793"/>
      <c r="BD97" s="799" t="s">
        <v>35</v>
      </c>
      <c r="BE97" s="832">
        <f>BG97+BI97+BK97+BM97+BO97+BQ97+BS97+BU97+BW97+BY97</f>
        <v>924</v>
      </c>
      <c r="BF97" s="833">
        <f>BE97/BE100%</f>
        <v>2.1880179966848212</v>
      </c>
      <c r="BG97" s="832">
        <v>1</v>
      </c>
      <c r="BH97" s="832">
        <v>1</v>
      </c>
      <c r="BI97" s="802">
        <v>144</v>
      </c>
      <c r="BJ97" s="823">
        <v>3</v>
      </c>
      <c r="BK97" s="802">
        <v>377</v>
      </c>
      <c r="BL97" s="803">
        <v>3</v>
      </c>
      <c r="BM97" s="802">
        <v>325</v>
      </c>
      <c r="BN97" s="803">
        <v>2</v>
      </c>
      <c r="BO97" s="802">
        <v>40</v>
      </c>
      <c r="BP97" s="803">
        <v>2</v>
      </c>
      <c r="BQ97" s="804">
        <v>27</v>
      </c>
      <c r="BR97" s="823">
        <v>2</v>
      </c>
      <c r="BS97" s="802">
        <v>3</v>
      </c>
      <c r="BT97" s="803">
        <v>1</v>
      </c>
      <c r="BU97" s="804">
        <v>7</v>
      </c>
      <c r="BV97" s="823">
        <v>4</v>
      </c>
      <c r="BW97" s="802"/>
      <c r="BX97" s="803">
        <v>0</v>
      </c>
      <c r="BY97" s="804">
        <v>0</v>
      </c>
      <c r="BZ97" s="803">
        <v>0</v>
      </c>
      <c r="CA97" s="840"/>
      <c r="CD97" s="788"/>
      <c r="CE97" s="854" t="s">
        <v>35</v>
      </c>
      <c r="CF97" s="832">
        <f>CH97+CJ97+CL97+CN97+CP97+CR97+CT97+CV97+CX97+CZ97</f>
        <v>305</v>
      </c>
      <c r="CG97" s="833">
        <f>CF97/CF100%</f>
        <v>0.68786648624267033</v>
      </c>
      <c r="CH97" s="855">
        <v>3</v>
      </c>
      <c r="CI97" s="855">
        <v>2</v>
      </c>
      <c r="CJ97" s="856">
        <v>84</v>
      </c>
      <c r="CK97" s="872">
        <v>1</v>
      </c>
      <c r="CL97" s="856">
        <v>114</v>
      </c>
      <c r="CM97" s="857">
        <v>1</v>
      </c>
      <c r="CN97" s="856">
        <v>82</v>
      </c>
      <c r="CO97" s="857">
        <v>0.4</v>
      </c>
      <c r="CP97" s="856">
        <v>6</v>
      </c>
      <c r="CQ97" s="857">
        <v>0.2</v>
      </c>
      <c r="CR97" s="858">
        <v>5</v>
      </c>
      <c r="CS97" s="872">
        <v>0.4</v>
      </c>
      <c r="CT97" s="856">
        <v>4</v>
      </c>
      <c r="CU97" s="857">
        <v>1.7</v>
      </c>
      <c r="CV97" s="858">
        <v>2</v>
      </c>
      <c r="CW97" s="872">
        <v>2</v>
      </c>
      <c r="CX97" s="856">
        <v>1</v>
      </c>
      <c r="CY97" s="857">
        <v>2</v>
      </c>
      <c r="CZ97" s="858">
        <v>4</v>
      </c>
      <c r="DA97" s="857">
        <v>8</v>
      </c>
      <c r="DB97" s="853"/>
      <c r="DE97" s="789"/>
      <c r="DF97" s="854" t="s">
        <v>35</v>
      </c>
      <c r="DG97" s="832">
        <f>DI97+DK97+DM97+DO97+DQ97+DS97+DU97+DW97+DY97+EA97</f>
        <v>330</v>
      </c>
      <c r="DH97" s="833">
        <f>DG97/DG100%</f>
        <v>0.71422387672063026</v>
      </c>
      <c r="DI97" s="855">
        <v>3</v>
      </c>
      <c r="DJ97" s="855">
        <v>2</v>
      </c>
      <c r="DK97" s="856">
        <v>97</v>
      </c>
      <c r="DL97" s="872">
        <v>1</v>
      </c>
      <c r="DM97" s="856">
        <v>126</v>
      </c>
      <c r="DN97" s="857">
        <v>1</v>
      </c>
      <c r="DO97" s="856">
        <v>86</v>
      </c>
      <c r="DP97" s="857">
        <v>0</v>
      </c>
      <c r="DQ97" s="856">
        <v>13</v>
      </c>
      <c r="DR97" s="857">
        <v>0</v>
      </c>
      <c r="DS97" s="858">
        <v>3</v>
      </c>
      <c r="DT97" s="872">
        <v>0</v>
      </c>
      <c r="DU97" s="856">
        <v>1</v>
      </c>
      <c r="DV97" s="857">
        <v>0</v>
      </c>
      <c r="DW97" s="858">
        <v>1</v>
      </c>
      <c r="DX97" s="872">
        <v>1</v>
      </c>
      <c r="DY97" s="856">
        <v>0</v>
      </c>
      <c r="DZ97" s="857">
        <v>0</v>
      </c>
      <c r="EA97" s="858">
        <v>0</v>
      </c>
      <c r="EB97" s="857">
        <v>0</v>
      </c>
      <c r="EC97" s="853"/>
    </row>
    <row r="98" spans="1:133" ht="30">
      <c r="A98" s="793"/>
      <c r="B98" s="2259" t="s">
        <v>955</v>
      </c>
      <c r="C98" s="2249"/>
      <c r="D98" s="2250"/>
      <c r="E98" s="2251"/>
      <c r="F98" s="2251"/>
      <c r="G98" s="2230"/>
      <c r="H98" s="2244"/>
      <c r="I98" s="2230"/>
      <c r="J98" s="2231"/>
      <c r="K98" s="2230"/>
      <c r="L98" s="2231"/>
      <c r="M98" s="2230"/>
      <c r="N98" s="2231"/>
      <c r="O98" s="2232"/>
      <c r="P98" s="2244"/>
      <c r="Q98" s="2230"/>
      <c r="R98" s="2231"/>
      <c r="S98" s="2232"/>
      <c r="T98" s="2244"/>
      <c r="U98" s="2230"/>
      <c r="V98" s="2231"/>
      <c r="W98" s="2232"/>
      <c r="X98" s="2231"/>
      <c r="Y98" s="840"/>
      <c r="AB98" s="793"/>
      <c r="AC98" s="805" t="s">
        <v>955</v>
      </c>
      <c r="AD98" s="1553"/>
      <c r="AE98" s="1554"/>
      <c r="AF98" s="1555"/>
      <c r="AG98" s="1555"/>
      <c r="AH98" s="1527"/>
      <c r="AI98" s="1548"/>
      <c r="AJ98" s="1527"/>
      <c r="AK98" s="1528"/>
      <c r="AL98" s="1527"/>
      <c r="AM98" s="1528"/>
      <c r="AN98" s="1527"/>
      <c r="AO98" s="1528"/>
      <c r="AP98" s="1530"/>
      <c r="AQ98" s="1548"/>
      <c r="AR98" s="1527"/>
      <c r="AS98" s="1528"/>
      <c r="AT98" s="1530"/>
      <c r="AU98" s="1548"/>
      <c r="AV98" s="1527"/>
      <c r="AW98" s="1528"/>
      <c r="AX98" s="1530"/>
      <c r="AY98" s="1528"/>
      <c r="AZ98" s="840"/>
      <c r="BA98" s="1518"/>
      <c r="BB98" s="1518"/>
      <c r="BC98" s="793"/>
      <c r="BD98" s="805" t="s">
        <v>955</v>
      </c>
      <c r="BE98" s="832">
        <f>BG98+BI98+BK98+BM98+BO98+BQ98+BS98+BU98+BW98+BY98</f>
        <v>19177</v>
      </c>
      <c r="BF98" s="833">
        <f>BE98/BE100%</f>
        <v>45.410845370589627</v>
      </c>
      <c r="BG98" s="834">
        <v>10</v>
      </c>
      <c r="BH98" s="834">
        <v>11</v>
      </c>
      <c r="BI98" s="806">
        <v>2274</v>
      </c>
      <c r="BJ98" s="824">
        <v>44</v>
      </c>
      <c r="BK98" s="806">
        <v>9066</v>
      </c>
      <c r="BL98" s="807">
        <v>65</v>
      </c>
      <c r="BM98" s="806">
        <v>6393</v>
      </c>
      <c r="BN98" s="807">
        <v>33</v>
      </c>
      <c r="BO98" s="806">
        <v>613</v>
      </c>
      <c r="BP98" s="807">
        <v>31</v>
      </c>
      <c r="BQ98" s="808">
        <v>608</v>
      </c>
      <c r="BR98" s="824">
        <v>47</v>
      </c>
      <c r="BS98" s="806">
        <v>114</v>
      </c>
      <c r="BT98" s="807">
        <v>52</v>
      </c>
      <c r="BU98" s="808">
        <v>66</v>
      </c>
      <c r="BV98" s="824">
        <v>40</v>
      </c>
      <c r="BW98" s="806">
        <v>16</v>
      </c>
      <c r="BX98" s="807">
        <v>25</v>
      </c>
      <c r="BY98" s="808">
        <v>17</v>
      </c>
      <c r="BZ98" s="807">
        <v>25</v>
      </c>
      <c r="CA98" s="840"/>
      <c r="CD98" s="788"/>
      <c r="CE98" s="859" t="s">
        <v>955</v>
      </c>
      <c r="CF98" s="832">
        <f>CH98+CJ98+CL98+CN98+CP98+CR98+CT98+CV98+CX98+CZ98</f>
        <v>20474</v>
      </c>
      <c r="CG98" s="833">
        <f>CF98/CF100%</f>
        <v>46.175011276499774</v>
      </c>
      <c r="CH98" s="860">
        <v>79</v>
      </c>
      <c r="CI98" s="860">
        <v>64</v>
      </c>
      <c r="CJ98" s="861">
        <v>2741</v>
      </c>
      <c r="CK98" s="873">
        <v>46</v>
      </c>
      <c r="CL98" s="861">
        <v>5227</v>
      </c>
      <c r="CM98" s="862">
        <v>34</v>
      </c>
      <c r="CN98" s="861">
        <v>10331</v>
      </c>
      <c r="CO98" s="862">
        <v>54.5</v>
      </c>
      <c r="CP98" s="861">
        <v>1252</v>
      </c>
      <c r="CQ98" s="862">
        <v>52.1</v>
      </c>
      <c r="CR98" s="863">
        <v>615</v>
      </c>
      <c r="CS98" s="873">
        <v>49.2</v>
      </c>
      <c r="CT98" s="861">
        <v>125</v>
      </c>
      <c r="CU98" s="862">
        <v>54.1</v>
      </c>
      <c r="CV98" s="863">
        <v>55</v>
      </c>
      <c r="CW98" s="873">
        <v>59</v>
      </c>
      <c r="CX98" s="861">
        <v>33</v>
      </c>
      <c r="CY98" s="862">
        <v>52</v>
      </c>
      <c r="CZ98" s="863">
        <v>16</v>
      </c>
      <c r="DA98" s="862">
        <v>33</v>
      </c>
      <c r="DB98" s="853"/>
      <c r="DE98" s="789"/>
      <c r="DF98" s="859" t="s">
        <v>955</v>
      </c>
      <c r="DG98" s="832">
        <f>DI98+DK98+DM98+DO98+DQ98+DS98+DU98+DW98+DY98+EA98</f>
        <v>22246</v>
      </c>
      <c r="DH98" s="833">
        <f>DG98/DG100%</f>
        <v>48.14734655008224</v>
      </c>
      <c r="DI98" s="860">
        <v>86</v>
      </c>
      <c r="DJ98" s="860">
        <v>58</v>
      </c>
      <c r="DK98" s="861">
        <v>3218</v>
      </c>
      <c r="DL98" s="873">
        <v>39</v>
      </c>
      <c r="DM98" s="861">
        <v>6259</v>
      </c>
      <c r="DN98" s="862">
        <v>45</v>
      </c>
      <c r="DO98" s="861">
        <v>10331</v>
      </c>
      <c r="DP98" s="862">
        <v>54</v>
      </c>
      <c r="DQ98" s="861">
        <v>1439</v>
      </c>
      <c r="DR98" s="862">
        <v>51</v>
      </c>
      <c r="DS98" s="863">
        <v>641</v>
      </c>
      <c r="DT98" s="873">
        <v>51</v>
      </c>
      <c r="DU98" s="861">
        <v>147</v>
      </c>
      <c r="DV98" s="862">
        <v>57</v>
      </c>
      <c r="DW98" s="863">
        <v>81</v>
      </c>
      <c r="DX98" s="873">
        <v>54</v>
      </c>
      <c r="DY98" s="861">
        <v>23</v>
      </c>
      <c r="DZ98" s="862">
        <v>51</v>
      </c>
      <c r="EA98" s="863">
        <v>21</v>
      </c>
      <c r="EB98" s="862">
        <v>42</v>
      </c>
      <c r="EC98" s="853"/>
    </row>
    <row r="99" spans="1:133" ht="45.75" thickBot="1">
      <c r="A99" s="793"/>
      <c r="B99" s="2260" t="s">
        <v>953</v>
      </c>
      <c r="C99" s="2249"/>
      <c r="D99" s="2250"/>
      <c r="E99" s="2251"/>
      <c r="F99" s="2251"/>
      <c r="G99" s="2233"/>
      <c r="H99" s="2245"/>
      <c r="I99" s="2233"/>
      <c r="J99" s="2234"/>
      <c r="K99" s="2233"/>
      <c r="L99" s="2234"/>
      <c r="M99" s="2233"/>
      <c r="N99" s="2234"/>
      <c r="O99" s="2235"/>
      <c r="P99" s="2245"/>
      <c r="Q99" s="2233"/>
      <c r="R99" s="2234"/>
      <c r="S99" s="2235"/>
      <c r="T99" s="2245"/>
      <c r="U99" s="2233"/>
      <c r="V99" s="2234"/>
      <c r="W99" s="2235"/>
      <c r="X99" s="2234"/>
      <c r="Y99" s="840"/>
      <c r="AB99" s="793"/>
      <c r="AC99" s="809" t="s">
        <v>953</v>
      </c>
      <c r="AD99" s="1553"/>
      <c r="AE99" s="1554"/>
      <c r="AF99" s="1555"/>
      <c r="AG99" s="1555"/>
      <c r="AH99" s="1531"/>
      <c r="AI99" s="1549"/>
      <c r="AJ99" s="1531"/>
      <c r="AK99" s="1532"/>
      <c r="AL99" s="1531"/>
      <c r="AM99" s="1532"/>
      <c r="AN99" s="1531"/>
      <c r="AO99" s="1532"/>
      <c r="AP99" s="1534"/>
      <c r="AQ99" s="1549"/>
      <c r="AR99" s="1531"/>
      <c r="AS99" s="1532"/>
      <c r="AT99" s="1534"/>
      <c r="AU99" s="1549"/>
      <c r="AV99" s="1531"/>
      <c r="AW99" s="1532"/>
      <c r="AX99" s="1534"/>
      <c r="AY99" s="1532"/>
      <c r="AZ99" s="840"/>
      <c r="BA99" s="1518"/>
      <c r="BB99" s="1518"/>
      <c r="BC99" s="793"/>
      <c r="BD99" s="809" t="s">
        <v>953</v>
      </c>
      <c r="BE99" s="832">
        <f>BG99+BI99+BK99+BM99+BO99+BQ99+BS99+BU99+BW99+BY99</f>
        <v>22129</v>
      </c>
      <c r="BF99" s="833">
        <f>BE99/BE100%</f>
        <v>52.401136632725546</v>
      </c>
      <c r="BG99" s="834">
        <v>79</v>
      </c>
      <c r="BH99" s="834">
        <v>88</v>
      </c>
      <c r="BI99" s="810">
        <v>2723</v>
      </c>
      <c r="BJ99" s="825">
        <v>53</v>
      </c>
      <c r="BK99" s="810">
        <v>4560</v>
      </c>
      <c r="BL99" s="811">
        <v>33</v>
      </c>
      <c r="BM99" s="810">
        <v>12547</v>
      </c>
      <c r="BN99" s="811">
        <v>64</v>
      </c>
      <c r="BO99" s="810">
        <v>1295</v>
      </c>
      <c r="BP99" s="811">
        <v>66</v>
      </c>
      <c r="BQ99" s="812">
        <v>646</v>
      </c>
      <c r="BR99" s="825">
        <v>50</v>
      </c>
      <c r="BS99" s="810">
        <v>102</v>
      </c>
      <c r="BT99" s="811">
        <v>47</v>
      </c>
      <c r="BU99" s="812">
        <v>94</v>
      </c>
      <c r="BV99" s="825">
        <v>56</v>
      </c>
      <c r="BW99" s="810">
        <v>47</v>
      </c>
      <c r="BX99" s="811">
        <v>75</v>
      </c>
      <c r="BY99" s="812">
        <v>36</v>
      </c>
      <c r="BZ99" s="811">
        <v>75</v>
      </c>
      <c r="CA99" s="840"/>
      <c r="CD99" s="788"/>
      <c r="CE99" s="864" t="s">
        <v>953</v>
      </c>
      <c r="CF99" s="832">
        <f>CH99+CJ99+CL99+CN99+CP99+CR99+CT99+CV99+CX99+CZ99</f>
        <v>23561</v>
      </c>
      <c r="CG99" s="833">
        <f>CF99/CF100%</f>
        <v>53.137122237257557</v>
      </c>
      <c r="CH99" s="860">
        <v>41</v>
      </c>
      <c r="CI99" s="860">
        <v>33</v>
      </c>
      <c r="CJ99" s="866">
        <v>3169</v>
      </c>
      <c r="CK99" s="874">
        <v>53</v>
      </c>
      <c r="CL99" s="866">
        <v>9832</v>
      </c>
      <c r="CM99" s="867">
        <v>65</v>
      </c>
      <c r="CN99" s="866">
        <v>8549</v>
      </c>
      <c r="CO99" s="867">
        <v>45.1</v>
      </c>
      <c r="CP99" s="866">
        <v>1143</v>
      </c>
      <c r="CQ99" s="867">
        <v>47.6</v>
      </c>
      <c r="CR99" s="868">
        <v>631</v>
      </c>
      <c r="CS99" s="874">
        <v>50.4</v>
      </c>
      <c r="CT99" s="866">
        <v>102</v>
      </c>
      <c r="CU99" s="867">
        <v>44.2</v>
      </c>
      <c r="CV99" s="868">
        <v>36</v>
      </c>
      <c r="CW99" s="874">
        <v>39</v>
      </c>
      <c r="CX99" s="866">
        <v>29</v>
      </c>
      <c r="CY99" s="867">
        <v>46</v>
      </c>
      <c r="CZ99" s="868">
        <v>29</v>
      </c>
      <c r="DA99" s="867">
        <v>59</v>
      </c>
      <c r="DB99" s="853"/>
      <c r="DE99" s="789"/>
      <c r="DF99" s="864" t="s">
        <v>953</v>
      </c>
      <c r="DG99" s="832">
        <f>DI99+DK99+DM99+DO99+DQ99+DS99+DU99+DW99+DY99+EA99</f>
        <v>23628</v>
      </c>
      <c r="DH99" s="833">
        <f>DG99/DG100%</f>
        <v>51.138429573197122</v>
      </c>
      <c r="DI99" s="860">
        <v>59</v>
      </c>
      <c r="DJ99" s="860">
        <v>40</v>
      </c>
      <c r="DK99" s="866">
        <v>4950</v>
      </c>
      <c r="DL99" s="874">
        <v>40</v>
      </c>
      <c r="DM99" s="866">
        <v>7560</v>
      </c>
      <c r="DN99" s="867">
        <v>54</v>
      </c>
      <c r="DO99" s="866">
        <v>8842</v>
      </c>
      <c r="DP99" s="867">
        <v>46</v>
      </c>
      <c r="DQ99" s="866">
        <v>1368</v>
      </c>
      <c r="DR99" s="867">
        <v>49</v>
      </c>
      <c r="DS99" s="868">
        <v>621</v>
      </c>
      <c r="DT99" s="874">
        <v>49</v>
      </c>
      <c r="DU99" s="866">
        <v>109</v>
      </c>
      <c r="DV99" s="867">
        <v>42</v>
      </c>
      <c r="DW99" s="868">
        <v>68</v>
      </c>
      <c r="DX99" s="874">
        <v>45</v>
      </c>
      <c r="DY99" s="866">
        <v>22</v>
      </c>
      <c r="DZ99" s="867">
        <v>49</v>
      </c>
      <c r="EA99" s="868">
        <v>29</v>
      </c>
      <c r="EB99" s="867">
        <v>58</v>
      </c>
      <c r="EC99" s="853"/>
    </row>
    <row r="100" spans="1:133" ht="15.75" thickBot="1">
      <c r="A100" s="793"/>
      <c r="B100" s="2262" t="s">
        <v>61</v>
      </c>
      <c r="C100" s="2236"/>
      <c r="D100" s="2263"/>
      <c r="E100" s="2236"/>
      <c r="F100" s="2236"/>
      <c r="G100" s="2236"/>
      <c r="H100" s="2266"/>
      <c r="I100" s="2236"/>
      <c r="J100" s="2267"/>
      <c r="K100" s="2236"/>
      <c r="L100" s="2267"/>
      <c r="M100" s="2236"/>
      <c r="N100" s="2267"/>
      <c r="O100" s="2246"/>
      <c r="P100" s="2266"/>
      <c r="Q100" s="2236"/>
      <c r="R100" s="2267"/>
      <c r="S100" s="2246"/>
      <c r="T100" s="2266"/>
      <c r="U100" s="2236"/>
      <c r="V100" s="2267"/>
      <c r="W100" s="2246"/>
      <c r="X100" s="2267"/>
      <c r="Y100" s="840"/>
      <c r="AB100" s="793"/>
      <c r="AC100" s="813" t="s">
        <v>61</v>
      </c>
      <c r="AD100" s="1536"/>
      <c r="AE100" s="1559"/>
      <c r="AF100" s="1536"/>
      <c r="AG100" s="1536"/>
      <c r="AH100" s="1536"/>
      <c r="AI100" s="1560"/>
      <c r="AJ100" s="1536"/>
      <c r="AK100" s="1561"/>
      <c r="AL100" s="1536"/>
      <c r="AM100" s="1561"/>
      <c r="AN100" s="1536"/>
      <c r="AO100" s="1561"/>
      <c r="AP100" s="1550"/>
      <c r="AQ100" s="1560"/>
      <c r="AR100" s="1536"/>
      <c r="AS100" s="1561"/>
      <c r="AT100" s="1550"/>
      <c r="AU100" s="1560"/>
      <c r="AV100" s="1536"/>
      <c r="AW100" s="1561"/>
      <c r="AX100" s="1550"/>
      <c r="AY100" s="1561"/>
      <c r="AZ100" s="840"/>
      <c r="BA100" s="1518"/>
      <c r="BB100" s="1518"/>
      <c r="BC100" s="793"/>
      <c r="BD100" s="813" t="s">
        <v>61</v>
      </c>
      <c r="BE100" s="814">
        <f>BG100+BI100+BK100+BM100+BO100+BQ100+BS100+BU100+BW100+BY100</f>
        <v>42230</v>
      </c>
      <c r="BF100" s="826"/>
      <c r="BG100" s="814">
        <f t="shared" ref="BG100" si="98">SUM(BG97:BG99)</f>
        <v>90</v>
      </c>
      <c r="BH100" s="814"/>
      <c r="BI100" s="814">
        <f>SUM(BI97:BI99)</f>
        <v>5141</v>
      </c>
      <c r="BJ100" s="827"/>
      <c r="BK100" s="814">
        <f t="shared" ref="BK100:BY100" si="99">SUM(BK97:BK99)</f>
        <v>14003</v>
      </c>
      <c r="BL100" s="828"/>
      <c r="BM100" s="814">
        <f t="shared" si="99"/>
        <v>19265</v>
      </c>
      <c r="BN100" s="828"/>
      <c r="BO100" s="814">
        <f t="shared" si="99"/>
        <v>1948</v>
      </c>
      <c r="BP100" s="828"/>
      <c r="BQ100" s="829">
        <f t="shared" si="99"/>
        <v>1281</v>
      </c>
      <c r="BR100" s="827"/>
      <c r="BS100" s="814">
        <f t="shared" si="99"/>
        <v>219</v>
      </c>
      <c r="BT100" s="828"/>
      <c r="BU100" s="829">
        <f t="shared" si="99"/>
        <v>167</v>
      </c>
      <c r="BV100" s="827"/>
      <c r="BW100" s="814">
        <f t="shared" si="99"/>
        <v>63</v>
      </c>
      <c r="BX100" s="828"/>
      <c r="BY100" s="829">
        <f t="shared" si="99"/>
        <v>53</v>
      </c>
      <c r="BZ100" s="828"/>
      <c r="CA100" s="840"/>
      <c r="CD100" s="788"/>
      <c r="CE100" s="795" t="s">
        <v>61</v>
      </c>
      <c r="CF100" s="814">
        <f>CH100+CJ100+CL100+CN100+CP100+CR100+CT100+CV100+CX100+CZ100</f>
        <v>44340</v>
      </c>
      <c r="CG100" s="826"/>
      <c r="CH100" s="875">
        <f t="shared" ref="CH100:CI100" si="100">SUM(CH97:CH99)</f>
        <v>123</v>
      </c>
      <c r="CI100" s="875">
        <f t="shared" si="100"/>
        <v>99</v>
      </c>
      <c r="CJ100" s="875">
        <f>SUM(CJ97:CJ99)</f>
        <v>5994</v>
      </c>
      <c r="CK100" s="876">
        <f t="shared" ref="CK100:DA100" si="101">SUM(CK97:CK99)</f>
        <v>100</v>
      </c>
      <c r="CL100" s="875">
        <f t="shared" si="101"/>
        <v>15173</v>
      </c>
      <c r="CM100" s="877">
        <f t="shared" si="101"/>
        <v>100</v>
      </c>
      <c r="CN100" s="875">
        <f t="shared" si="101"/>
        <v>18962</v>
      </c>
      <c r="CO100" s="877">
        <f t="shared" si="101"/>
        <v>100</v>
      </c>
      <c r="CP100" s="875">
        <f t="shared" si="101"/>
        <v>2401</v>
      </c>
      <c r="CQ100" s="877">
        <f t="shared" si="101"/>
        <v>99.9</v>
      </c>
      <c r="CR100" s="878">
        <f t="shared" si="101"/>
        <v>1251</v>
      </c>
      <c r="CS100" s="876">
        <f t="shared" si="101"/>
        <v>100</v>
      </c>
      <c r="CT100" s="875">
        <f t="shared" si="101"/>
        <v>231</v>
      </c>
      <c r="CU100" s="877">
        <f t="shared" si="101"/>
        <v>100</v>
      </c>
      <c r="CV100" s="878">
        <f t="shared" si="101"/>
        <v>93</v>
      </c>
      <c r="CW100" s="876">
        <f t="shared" si="101"/>
        <v>100</v>
      </c>
      <c r="CX100" s="875">
        <f t="shared" si="101"/>
        <v>63</v>
      </c>
      <c r="CY100" s="877">
        <f t="shared" si="101"/>
        <v>100</v>
      </c>
      <c r="CZ100" s="878">
        <f t="shared" si="101"/>
        <v>49</v>
      </c>
      <c r="DA100" s="877">
        <f t="shared" si="101"/>
        <v>100</v>
      </c>
      <c r="DB100" s="853"/>
      <c r="DE100" s="789"/>
      <c r="DF100" s="795" t="s">
        <v>61</v>
      </c>
      <c r="DG100" s="814">
        <f>DI100+DK100+DM100+DO100+DQ100+DS100+DU100+DW100+DY100+EA100</f>
        <v>46204</v>
      </c>
      <c r="DH100" s="826"/>
      <c r="DI100" s="875">
        <f t="shared" ref="DI100:DJ100" si="102">SUM(DI97:DI99)</f>
        <v>148</v>
      </c>
      <c r="DJ100" s="875">
        <f t="shared" si="102"/>
        <v>100</v>
      </c>
      <c r="DK100" s="875">
        <f>SUM(DK97:DK99)</f>
        <v>8265</v>
      </c>
      <c r="DL100" s="876">
        <f t="shared" ref="DL100:EB100" si="103">SUM(DL97:DL99)</f>
        <v>80</v>
      </c>
      <c r="DM100" s="875">
        <f t="shared" si="103"/>
        <v>13945</v>
      </c>
      <c r="DN100" s="877">
        <f t="shared" si="103"/>
        <v>100</v>
      </c>
      <c r="DO100" s="875">
        <f t="shared" si="103"/>
        <v>19259</v>
      </c>
      <c r="DP100" s="877">
        <f t="shared" si="103"/>
        <v>100</v>
      </c>
      <c r="DQ100" s="875">
        <f t="shared" si="103"/>
        <v>2820</v>
      </c>
      <c r="DR100" s="877">
        <f t="shared" si="103"/>
        <v>100</v>
      </c>
      <c r="DS100" s="878">
        <f t="shared" si="103"/>
        <v>1265</v>
      </c>
      <c r="DT100" s="876">
        <f t="shared" si="103"/>
        <v>100</v>
      </c>
      <c r="DU100" s="875">
        <f t="shared" si="103"/>
        <v>257</v>
      </c>
      <c r="DV100" s="877">
        <f t="shared" si="103"/>
        <v>99</v>
      </c>
      <c r="DW100" s="878">
        <f t="shared" si="103"/>
        <v>150</v>
      </c>
      <c r="DX100" s="876">
        <f t="shared" si="103"/>
        <v>100</v>
      </c>
      <c r="DY100" s="875">
        <f t="shared" si="103"/>
        <v>45</v>
      </c>
      <c r="DZ100" s="877">
        <f t="shared" si="103"/>
        <v>100</v>
      </c>
      <c r="EA100" s="878">
        <f t="shared" si="103"/>
        <v>50</v>
      </c>
      <c r="EB100" s="877">
        <f t="shared" si="103"/>
        <v>100</v>
      </c>
      <c r="EC100" s="853"/>
    </row>
    <row r="101" spans="1:133">
      <c r="A101" s="793"/>
      <c r="B101" s="2238"/>
      <c r="C101" s="2238"/>
      <c r="D101" s="2238"/>
      <c r="E101" s="2238"/>
      <c r="F101" s="2238"/>
      <c r="G101" s="2238"/>
      <c r="H101" s="2238"/>
      <c r="I101" s="2238"/>
      <c r="J101" s="2238"/>
      <c r="K101" s="2238"/>
      <c r="L101" s="2238"/>
      <c r="M101" s="2238"/>
      <c r="N101" s="2238"/>
      <c r="O101" s="2238"/>
      <c r="P101" s="2238"/>
      <c r="Q101" s="2238"/>
      <c r="R101" s="2238"/>
      <c r="S101" s="2238"/>
      <c r="T101" s="2238"/>
      <c r="U101" s="2238"/>
      <c r="V101" s="2238"/>
      <c r="W101" s="2238"/>
      <c r="X101" s="2238"/>
      <c r="Y101" s="840"/>
      <c r="AB101" s="793"/>
      <c r="AC101" s="793"/>
      <c r="AD101" s="793"/>
      <c r="AE101" s="793"/>
      <c r="AF101" s="793"/>
      <c r="AG101" s="793"/>
      <c r="AH101" s="793"/>
      <c r="AI101" s="793"/>
      <c r="AJ101" s="793"/>
      <c r="AK101" s="793"/>
      <c r="AL101" s="793"/>
      <c r="AM101" s="793"/>
      <c r="AN101" s="793"/>
      <c r="AO101" s="793"/>
      <c r="AP101" s="793"/>
      <c r="AQ101" s="793"/>
      <c r="AR101" s="793"/>
      <c r="AS101" s="793"/>
      <c r="AT101" s="793"/>
      <c r="AU101" s="793"/>
      <c r="AV101" s="793"/>
      <c r="AW101" s="793"/>
      <c r="AX101" s="793"/>
      <c r="AY101" s="793"/>
      <c r="AZ101" s="840"/>
      <c r="BA101" s="1518"/>
      <c r="BB101" s="1518"/>
      <c r="BC101" s="793"/>
      <c r="BD101" s="793"/>
      <c r="BE101" s="793"/>
      <c r="BF101" s="793"/>
      <c r="BG101" s="793"/>
      <c r="BH101" s="793"/>
      <c r="BI101" s="793"/>
      <c r="BJ101" s="793"/>
      <c r="BK101" s="793"/>
      <c r="BL101" s="793"/>
      <c r="BM101" s="793"/>
      <c r="BN101" s="793"/>
      <c r="BO101" s="793"/>
      <c r="BP101" s="793"/>
      <c r="BQ101" s="793"/>
      <c r="BR101" s="793"/>
      <c r="BS101" s="793"/>
      <c r="BT101" s="793"/>
      <c r="BU101" s="793"/>
      <c r="BV101" s="793"/>
      <c r="BW101" s="793" t="s">
        <v>958</v>
      </c>
      <c r="BX101" s="793"/>
      <c r="BY101" s="793"/>
      <c r="BZ101" s="793"/>
      <c r="CA101" s="840"/>
      <c r="CD101" s="788"/>
      <c r="CE101" s="794"/>
      <c r="CF101" s="793"/>
      <c r="CG101" s="793"/>
      <c r="CH101" s="794"/>
      <c r="CI101" s="794"/>
      <c r="CJ101" s="794"/>
      <c r="CK101" s="794"/>
      <c r="CL101" s="794"/>
      <c r="CM101" s="794"/>
      <c r="CN101" s="794"/>
      <c r="CO101" s="794"/>
      <c r="CP101" s="794"/>
      <c r="CQ101" s="794"/>
      <c r="CR101" s="794"/>
      <c r="CS101" s="794"/>
      <c r="CT101" s="794"/>
      <c r="CU101" s="794"/>
      <c r="CV101" s="794"/>
      <c r="CW101" s="794"/>
      <c r="CX101" s="794"/>
      <c r="CY101" s="794"/>
      <c r="CZ101" s="794"/>
      <c r="DA101" s="794"/>
      <c r="DB101" s="853"/>
      <c r="DE101" s="789"/>
      <c r="DF101" s="794"/>
      <c r="DG101" s="793"/>
      <c r="DH101" s="793"/>
      <c r="DI101" s="794"/>
      <c r="DJ101" s="794"/>
      <c r="DK101" s="794"/>
      <c r="DL101" s="794"/>
      <c r="DM101" s="794"/>
      <c r="DN101" s="794"/>
      <c r="DO101" s="794"/>
      <c r="DP101" s="794"/>
      <c r="DQ101" s="794"/>
      <c r="DR101" s="794"/>
      <c r="DS101" s="794"/>
      <c r="DT101" s="794"/>
      <c r="DU101" s="794"/>
      <c r="DV101" s="794"/>
      <c r="DW101" s="794"/>
      <c r="DX101" s="794"/>
      <c r="DY101" s="794"/>
      <c r="DZ101" s="794"/>
      <c r="EA101" s="794"/>
      <c r="EB101" s="794"/>
      <c r="EC101" s="853"/>
    </row>
    <row r="102" spans="1:133" ht="15.75" thickBot="1">
      <c r="A102" s="793"/>
      <c r="B102" s="2238"/>
      <c r="C102" s="2238"/>
      <c r="D102" s="2238"/>
      <c r="E102" s="2238"/>
      <c r="F102" s="2238"/>
      <c r="G102" s="2238"/>
      <c r="H102" s="2238"/>
      <c r="I102" s="2238"/>
      <c r="J102" s="2238"/>
      <c r="K102" s="2238"/>
      <c r="L102" s="2238"/>
      <c r="M102" s="2238"/>
      <c r="N102" s="2238"/>
      <c r="O102" s="2238"/>
      <c r="P102" s="2238"/>
      <c r="Q102" s="2238"/>
      <c r="R102" s="2238"/>
      <c r="S102" s="2238"/>
      <c r="T102" s="2238"/>
      <c r="U102" s="2238"/>
      <c r="V102" s="2238"/>
      <c r="W102" s="2238"/>
      <c r="X102" s="2238"/>
      <c r="Y102" s="840"/>
      <c r="AB102" s="793"/>
      <c r="AC102" s="793"/>
      <c r="AD102" s="793"/>
      <c r="AE102" s="793"/>
      <c r="AF102" s="793"/>
      <c r="AG102" s="793"/>
      <c r="AH102" s="793"/>
      <c r="AI102" s="793"/>
      <c r="AJ102" s="793"/>
      <c r="AK102" s="793"/>
      <c r="AL102" s="793"/>
      <c r="AM102" s="793"/>
      <c r="AN102" s="793"/>
      <c r="AO102" s="793"/>
      <c r="AP102" s="793"/>
      <c r="AQ102" s="793"/>
      <c r="AR102" s="793"/>
      <c r="AS102" s="793"/>
      <c r="AT102" s="793"/>
      <c r="AU102" s="793"/>
      <c r="AV102" s="793"/>
      <c r="AW102" s="793"/>
      <c r="AX102" s="793"/>
      <c r="AY102" s="793"/>
      <c r="AZ102" s="840"/>
      <c r="BA102" s="1518"/>
      <c r="BB102" s="1518"/>
      <c r="BC102" s="793"/>
      <c r="BD102" s="793"/>
      <c r="BE102" s="793"/>
      <c r="BF102" s="793"/>
      <c r="BG102" s="793"/>
      <c r="BH102" s="793"/>
      <c r="BI102" s="793"/>
      <c r="BJ102" s="793"/>
      <c r="BK102" s="793"/>
      <c r="BL102" s="793"/>
      <c r="BM102" s="793"/>
      <c r="BN102" s="793"/>
      <c r="BO102" s="793"/>
      <c r="BP102" s="793"/>
      <c r="BQ102" s="793"/>
      <c r="BR102" s="793"/>
      <c r="BS102" s="793"/>
      <c r="BT102" s="793"/>
      <c r="BU102" s="793"/>
      <c r="BV102" s="793"/>
      <c r="BW102" s="793"/>
      <c r="BX102" s="793"/>
      <c r="BY102" s="793"/>
      <c r="BZ102" s="793"/>
      <c r="CA102" s="840"/>
      <c r="CD102" s="788"/>
      <c r="CE102" s="794"/>
      <c r="CF102" s="793"/>
      <c r="CG102" s="793"/>
      <c r="CH102" s="794"/>
      <c r="CI102" s="794"/>
      <c r="CJ102" s="794"/>
      <c r="CK102" s="794"/>
      <c r="CL102" s="794"/>
      <c r="CM102" s="794"/>
      <c r="CN102" s="794"/>
      <c r="CO102" s="794"/>
      <c r="CP102" s="794"/>
      <c r="CQ102" s="794"/>
      <c r="CR102" s="794"/>
      <c r="CS102" s="794"/>
      <c r="CT102" s="794"/>
      <c r="CU102" s="794"/>
      <c r="CV102" s="794"/>
      <c r="CW102" s="794"/>
      <c r="CX102" s="794"/>
      <c r="CY102" s="794"/>
      <c r="CZ102" s="794"/>
      <c r="DA102" s="794"/>
      <c r="DB102" s="853"/>
      <c r="DE102" s="789"/>
      <c r="DF102" s="794"/>
      <c r="DG102" s="793"/>
      <c r="DH102" s="793"/>
      <c r="DI102" s="794"/>
      <c r="DJ102" s="794"/>
      <c r="DK102" s="794"/>
      <c r="DL102" s="794"/>
      <c r="DM102" s="794"/>
      <c r="DN102" s="794"/>
      <c r="DO102" s="794"/>
      <c r="DP102" s="794"/>
      <c r="DQ102" s="794"/>
      <c r="DR102" s="794"/>
      <c r="DS102" s="794"/>
      <c r="DT102" s="794"/>
      <c r="DU102" s="794"/>
      <c r="DV102" s="794"/>
      <c r="DW102" s="794"/>
      <c r="DX102" s="794"/>
      <c r="DY102" s="794"/>
      <c r="DZ102" s="794"/>
      <c r="EA102" s="794"/>
      <c r="EB102" s="794"/>
      <c r="EC102" s="853"/>
    </row>
    <row r="103" spans="1:133" ht="15.75" thickBot="1">
      <c r="A103" s="793">
        <v>41</v>
      </c>
      <c r="B103" s="2255" t="s">
        <v>641</v>
      </c>
      <c r="C103" s="2473" t="s">
        <v>58</v>
      </c>
      <c r="D103" s="2474"/>
      <c r="E103" s="2473" t="s">
        <v>956</v>
      </c>
      <c r="F103" s="2474"/>
      <c r="G103" s="2473" t="s">
        <v>957</v>
      </c>
      <c r="H103" s="2474"/>
      <c r="I103" s="2473" t="s">
        <v>943</v>
      </c>
      <c r="J103" s="2474"/>
      <c r="K103" s="2473" t="s">
        <v>944</v>
      </c>
      <c r="L103" s="2474"/>
      <c r="M103" s="2473" t="s">
        <v>945</v>
      </c>
      <c r="N103" s="2474"/>
      <c r="O103" s="2473" t="s">
        <v>946</v>
      </c>
      <c r="P103" s="2474"/>
      <c r="Q103" s="2473" t="s">
        <v>947</v>
      </c>
      <c r="R103" s="2474"/>
      <c r="S103" s="2473" t="s">
        <v>948</v>
      </c>
      <c r="T103" s="2474"/>
      <c r="U103" s="2473" t="s">
        <v>949</v>
      </c>
      <c r="V103" s="2475"/>
      <c r="W103" s="2473" t="s">
        <v>950</v>
      </c>
      <c r="X103" s="2474"/>
      <c r="Y103" s="840"/>
      <c r="AB103" s="793">
        <v>41</v>
      </c>
      <c r="AC103" s="795" t="s">
        <v>641</v>
      </c>
      <c r="AD103" s="2484" t="s">
        <v>58</v>
      </c>
      <c r="AE103" s="2485"/>
      <c r="AF103" s="2484" t="s">
        <v>956</v>
      </c>
      <c r="AG103" s="2485"/>
      <c r="AH103" s="2484" t="s">
        <v>957</v>
      </c>
      <c r="AI103" s="2485"/>
      <c r="AJ103" s="2484" t="s">
        <v>943</v>
      </c>
      <c r="AK103" s="2485"/>
      <c r="AL103" s="2484" t="s">
        <v>944</v>
      </c>
      <c r="AM103" s="2485"/>
      <c r="AN103" s="2484" t="s">
        <v>945</v>
      </c>
      <c r="AO103" s="2485"/>
      <c r="AP103" s="2484" t="s">
        <v>946</v>
      </c>
      <c r="AQ103" s="2485"/>
      <c r="AR103" s="2484" t="s">
        <v>947</v>
      </c>
      <c r="AS103" s="2485"/>
      <c r="AT103" s="2484" t="s">
        <v>948</v>
      </c>
      <c r="AU103" s="2485"/>
      <c r="AV103" s="2484" t="s">
        <v>949</v>
      </c>
      <c r="AW103" s="2486"/>
      <c r="AX103" s="2484" t="s">
        <v>950</v>
      </c>
      <c r="AY103" s="2485"/>
      <c r="AZ103" s="840"/>
      <c r="BA103" s="1518"/>
      <c r="BB103" s="1518"/>
      <c r="BC103" s="793">
        <v>41</v>
      </c>
      <c r="BD103" s="795" t="s">
        <v>641</v>
      </c>
      <c r="BE103" s="2484" t="s">
        <v>58</v>
      </c>
      <c r="BF103" s="2485"/>
      <c r="BG103" s="2484" t="s">
        <v>956</v>
      </c>
      <c r="BH103" s="2485"/>
      <c r="BI103" s="2484" t="s">
        <v>957</v>
      </c>
      <c r="BJ103" s="2485"/>
      <c r="BK103" s="2484" t="s">
        <v>943</v>
      </c>
      <c r="BL103" s="2485"/>
      <c r="BM103" s="2484" t="s">
        <v>944</v>
      </c>
      <c r="BN103" s="2485"/>
      <c r="BO103" s="2484" t="s">
        <v>945</v>
      </c>
      <c r="BP103" s="2485"/>
      <c r="BQ103" s="2484" t="s">
        <v>946</v>
      </c>
      <c r="BR103" s="2485"/>
      <c r="BS103" s="2484" t="s">
        <v>947</v>
      </c>
      <c r="BT103" s="2485"/>
      <c r="BU103" s="2484" t="s">
        <v>948</v>
      </c>
      <c r="BV103" s="2485"/>
      <c r="BW103" s="2484" t="s">
        <v>949</v>
      </c>
      <c r="BX103" s="2486"/>
      <c r="BY103" s="2484" t="s">
        <v>950</v>
      </c>
      <c r="BZ103" s="2485"/>
      <c r="CA103" s="840"/>
      <c r="CD103" s="788"/>
      <c r="CE103" s="795" t="s">
        <v>641</v>
      </c>
      <c r="CF103" s="2484" t="s">
        <v>58</v>
      </c>
      <c r="CG103" s="2485"/>
      <c r="CH103" s="2484" t="s">
        <v>956</v>
      </c>
      <c r="CI103" s="2485"/>
      <c r="CJ103" s="2484" t="s">
        <v>957</v>
      </c>
      <c r="CK103" s="2485"/>
      <c r="CL103" s="2484" t="s">
        <v>943</v>
      </c>
      <c r="CM103" s="2485"/>
      <c r="CN103" s="2484" t="s">
        <v>944</v>
      </c>
      <c r="CO103" s="2485"/>
      <c r="CP103" s="2484" t="s">
        <v>945</v>
      </c>
      <c r="CQ103" s="2485"/>
      <c r="CR103" s="2484" t="s">
        <v>946</v>
      </c>
      <c r="CS103" s="2485"/>
      <c r="CT103" s="2484" t="s">
        <v>947</v>
      </c>
      <c r="CU103" s="2485"/>
      <c r="CV103" s="2484" t="s">
        <v>948</v>
      </c>
      <c r="CW103" s="2485"/>
      <c r="CX103" s="2484" t="s">
        <v>949</v>
      </c>
      <c r="CY103" s="2486"/>
      <c r="CZ103" s="2484" t="s">
        <v>950</v>
      </c>
      <c r="DA103" s="2485"/>
      <c r="DB103" s="853"/>
      <c r="DE103" s="789"/>
      <c r="DF103" s="795" t="s">
        <v>641</v>
      </c>
      <c r="DG103" s="2484" t="s">
        <v>58</v>
      </c>
      <c r="DH103" s="2485"/>
      <c r="DI103" s="2484" t="s">
        <v>956</v>
      </c>
      <c r="DJ103" s="2485"/>
      <c r="DK103" s="2484" t="s">
        <v>957</v>
      </c>
      <c r="DL103" s="2485"/>
      <c r="DM103" s="2484" t="s">
        <v>943</v>
      </c>
      <c r="DN103" s="2485"/>
      <c r="DO103" s="2484" t="s">
        <v>944</v>
      </c>
      <c r="DP103" s="2485"/>
      <c r="DQ103" s="2484" t="s">
        <v>945</v>
      </c>
      <c r="DR103" s="2485"/>
      <c r="DS103" s="2484" t="s">
        <v>946</v>
      </c>
      <c r="DT103" s="2485"/>
      <c r="DU103" s="2484" t="s">
        <v>947</v>
      </c>
      <c r="DV103" s="2485"/>
      <c r="DW103" s="2484" t="s">
        <v>948</v>
      </c>
      <c r="DX103" s="2485"/>
      <c r="DY103" s="2484" t="s">
        <v>949</v>
      </c>
      <c r="DZ103" s="2486"/>
      <c r="EA103" s="2484" t="s">
        <v>950</v>
      </c>
      <c r="EB103" s="2485"/>
      <c r="EC103" s="853"/>
    </row>
    <row r="104" spans="1:133" ht="15.75" thickBot="1">
      <c r="A104" s="793"/>
      <c r="B104" s="2256"/>
      <c r="C104" s="2239" t="s">
        <v>899</v>
      </c>
      <c r="D104" s="2240" t="s">
        <v>170</v>
      </c>
      <c r="E104" s="2239" t="s">
        <v>899</v>
      </c>
      <c r="F104" s="2240" t="s">
        <v>170</v>
      </c>
      <c r="G104" s="2239" t="s">
        <v>899</v>
      </c>
      <c r="H104" s="2240" t="s">
        <v>170</v>
      </c>
      <c r="I104" s="2239" t="s">
        <v>899</v>
      </c>
      <c r="J104" s="2240" t="s">
        <v>170</v>
      </c>
      <c r="K104" s="2239" t="s">
        <v>899</v>
      </c>
      <c r="L104" s="2240" t="s">
        <v>170</v>
      </c>
      <c r="M104" s="2239" t="s">
        <v>899</v>
      </c>
      <c r="N104" s="2240" t="s">
        <v>170</v>
      </c>
      <c r="O104" s="2239" t="s">
        <v>899</v>
      </c>
      <c r="P104" s="2240" t="s">
        <v>170</v>
      </c>
      <c r="Q104" s="2239" t="s">
        <v>899</v>
      </c>
      <c r="R104" s="2240" t="s">
        <v>170</v>
      </c>
      <c r="S104" s="2239" t="s">
        <v>899</v>
      </c>
      <c r="T104" s="2240" t="s">
        <v>170</v>
      </c>
      <c r="U104" s="2239" t="s">
        <v>899</v>
      </c>
      <c r="V104" s="2242" t="s">
        <v>170</v>
      </c>
      <c r="W104" s="2247" t="s">
        <v>899</v>
      </c>
      <c r="X104" s="2248" t="s">
        <v>170</v>
      </c>
      <c r="Y104" s="840"/>
      <c r="AB104" s="793"/>
      <c r="AC104" s="796"/>
      <c r="AD104" s="797" t="s">
        <v>899</v>
      </c>
      <c r="AE104" s="798" t="s">
        <v>170</v>
      </c>
      <c r="AF104" s="797" t="s">
        <v>899</v>
      </c>
      <c r="AG104" s="798" t="s">
        <v>170</v>
      </c>
      <c r="AH104" s="797" t="s">
        <v>899</v>
      </c>
      <c r="AI104" s="798" t="s">
        <v>170</v>
      </c>
      <c r="AJ104" s="797" t="s">
        <v>899</v>
      </c>
      <c r="AK104" s="798" t="s">
        <v>170</v>
      </c>
      <c r="AL104" s="797" t="s">
        <v>899</v>
      </c>
      <c r="AM104" s="798" t="s">
        <v>170</v>
      </c>
      <c r="AN104" s="797" t="s">
        <v>899</v>
      </c>
      <c r="AO104" s="798" t="s">
        <v>170</v>
      </c>
      <c r="AP104" s="797" t="s">
        <v>899</v>
      </c>
      <c r="AQ104" s="798" t="s">
        <v>170</v>
      </c>
      <c r="AR104" s="797" t="s">
        <v>899</v>
      </c>
      <c r="AS104" s="798" t="s">
        <v>170</v>
      </c>
      <c r="AT104" s="797" t="s">
        <v>899</v>
      </c>
      <c r="AU104" s="798" t="s">
        <v>170</v>
      </c>
      <c r="AV104" s="797" t="s">
        <v>899</v>
      </c>
      <c r="AW104" s="821" t="s">
        <v>170</v>
      </c>
      <c r="AX104" s="830" t="s">
        <v>899</v>
      </c>
      <c r="AY104" s="831" t="s">
        <v>170</v>
      </c>
      <c r="AZ104" s="840"/>
      <c r="BA104" s="1518"/>
      <c r="BB104" s="1518"/>
      <c r="BC104" s="793"/>
      <c r="BD104" s="796"/>
      <c r="BE104" s="797" t="s">
        <v>899</v>
      </c>
      <c r="BF104" s="798" t="s">
        <v>170</v>
      </c>
      <c r="BG104" s="797" t="s">
        <v>899</v>
      </c>
      <c r="BH104" s="798" t="s">
        <v>170</v>
      </c>
      <c r="BI104" s="797" t="s">
        <v>899</v>
      </c>
      <c r="BJ104" s="798" t="s">
        <v>170</v>
      </c>
      <c r="BK104" s="797" t="s">
        <v>899</v>
      </c>
      <c r="BL104" s="798" t="s">
        <v>170</v>
      </c>
      <c r="BM104" s="797" t="s">
        <v>899</v>
      </c>
      <c r="BN104" s="798" t="s">
        <v>170</v>
      </c>
      <c r="BO104" s="797" t="s">
        <v>899</v>
      </c>
      <c r="BP104" s="798" t="s">
        <v>170</v>
      </c>
      <c r="BQ104" s="797" t="s">
        <v>899</v>
      </c>
      <c r="BR104" s="798" t="s">
        <v>170</v>
      </c>
      <c r="BS104" s="797" t="s">
        <v>899</v>
      </c>
      <c r="BT104" s="798" t="s">
        <v>170</v>
      </c>
      <c r="BU104" s="797" t="s">
        <v>899</v>
      </c>
      <c r="BV104" s="798" t="s">
        <v>170</v>
      </c>
      <c r="BW104" s="797" t="s">
        <v>899</v>
      </c>
      <c r="BX104" s="821" t="s">
        <v>170</v>
      </c>
      <c r="BY104" s="830" t="s">
        <v>899</v>
      </c>
      <c r="BZ104" s="831" t="s">
        <v>170</v>
      </c>
      <c r="CA104" s="840"/>
      <c r="CD104" s="788"/>
      <c r="CE104" s="796"/>
      <c r="CF104" s="797" t="s">
        <v>899</v>
      </c>
      <c r="CG104" s="798" t="s">
        <v>170</v>
      </c>
      <c r="CH104" s="797" t="s">
        <v>899</v>
      </c>
      <c r="CI104" s="798" t="s">
        <v>170</v>
      </c>
      <c r="CJ104" s="797" t="s">
        <v>899</v>
      </c>
      <c r="CK104" s="798" t="s">
        <v>170</v>
      </c>
      <c r="CL104" s="797" t="s">
        <v>899</v>
      </c>
      <c r="CM104" s="798" t="s">
        <v>170</v>
      </c>
      <c r="CN104" s="797" t="s">
        <v>899</v>
      </c>
      <c r="CO104" s="798" t="s">
        <v>170</v>
      </c>
      <c r="CP104" s="797" t="s">
        <v>899</v>
      </c>
      <c r="CQ104" s="798" t="s">
        <v>170</v>
      </c>
      <c r="CR104" s="797" t="s">
        <v>899</v>
      </c>
      <c r="CS104" s="798" t="s">
        <v>170</v>
      </c>
      <c r="CT104" s="797" t="s">
        <v>899</v>
      </c>
      <c r="CU104" s="798" t="s">
        <v>170</v>
      </c>
      <c r="CV104" s="797" t="s">
        <v>899</v>
      </c>
      <c r="CW104" s="798" t="s">
        <v>170</v>
      </c>
      <c r="CX104" s="797" t="s">
        <v>899</v>
      </c>
      <c r="CY104" s="821" t="s">
        <v>170</v>
      </c>
      <c r="CZ104" s="830" t="s">
        <v>899</v>
      </c>
      <c r="DA104" s="831" t="s">
        <v>170</v>
      </c>
      <c r="DB104" s="853"/>
      <c r="DE104" s="789"/>
      <c r="DF104" s="796"/>
      <c r="DG104" s="797" t="s">
        <v>899</v>
      </c>
      <c r="DH104" s="798" t="s">
        <v>170</v>
      </c>
      <c r="DI104" s="797" t="s">
        <v>899</v>
      </c>
      <c r="DJ104" s="798" t="s">
        <v>170</v>
      </c>
      <c r="DK104" s="797" t="s">
        <v>899</v>
      </c>
      <c r="DL104" s="798" t="s">
        <v>170</v>
      </c>
      <c r="DM104" s="797" t="s">
        <v>899</v>
      </c>
      <c r="DN104" s="798" t="s">
        <v>170</v>
      </c>
      <c r="DO104" s="797" t="s">
        <v>899</v>
      </c>
      <c r="DP104" s="798" t="s">
        <v>170</v>
      </c>
      <c r="DQ104" s="797" t="s">
        <v>899</v>
      </c>
      <c r="DR104" s="798" t="s">
        <v>170</v>
      </c>
      <c r="DS104" s="797" t="s">
        <v>899</v>
      </c>
      <c r="DT104" s="798" t="s">
        <v>170</v>
      </c>
      <c r="DU104" s="797" t="s">
        <v>899</v>
      </c>
      <c r="DV104" s="798" t="s">
        <v>170</v>
      </c>
      <c r="DW104" s="797" t="s">
        <v>899</v>
      </c>
      <c r="DX104" s="798" t="s">
        <v>170</v>
      </c>
      <c r="DY104" s="797" t="s">
        <v>899</v>
      </c>
      <c r="DZ104" s="821" t="s">
        <v>170</v>
      </c>
      <c r="EA104" s="830" t="s">
        <v>899</v>
      </c>
      <c r="EB104" s="831" t="s">
        <v>170</v>
      </c>
      <c r="EC104" s="853"/>
    </row>
    <row r="105" spans="1:133">
      <c r="A105" s="793"/>
      <c r="B105" s="2257" t="s">
        <v>112</v>
      </c>
      <c r="C105" s="2227">
        <v>13392</v>
      </c>
      <c r="D105" s="2250">
        <v>33.111633081963163</v>
      </c>
      <c r="E105" s="2227">
        <v>696</v>
      </c>
      <c r="F105" s="2250">
        <v>88.549618320610676</v>
      </c>
      <c r="G105" s="2227">
        <v>2991</v>
      </c>
      <c r="H105" s="2250">
        <v>59.772182254196643</v>
      </c>
      <c r="I105" s="2227">
        <v>5090</v>
      </c>
      <c r="J105" s="2250">
        <v>38.311004064428715</v>
      </c>
      <c r="K105" s="2227">
        <v>3765</v>
      </c>
      <c r="L105" s="2250">
        <v>22.279424818036571</v>
      </c>
      <c r="M105" s="2227">
        <v>472</v>
      </c>
      <c r="N105" s="2250">
        <v>17.44916820702403</v>
      </c>
      <c r="O105" s="2227">
        <v>261</v>
      </c>
      <c r="P105" s="2250">
        <v>20.930232558139533</v>
      </c>
      <c r="Q105" s="2229">
        <v>59</v>
      </c>
      <c r="R105" s="2250">
        <v>26.10619469026549</v>
      </c>
      <c r="S105" s="2227">
        <v>29</v>
      </c>
      <c r="T105" s="2250">
        <v>15.846994535519125</v>
      </c>
      <c r="U105" s="2227">
        <v>15</v>
      </c>
      <c r="V105" s="2250">
        <v>25</v>
      </c>
      <c r="W105" s="2230">
        <v>14</v>
      </c>
      <c r="X105" s="2250">
        <v>28.571428571428573</v>
      </c>
      <c r="Y105" s="840"/>
      <c r="AB105" s="793"/>
      <c r="AC105" s="799" t="s">
        <v>112</v>
      </c>
      <c r="AD105" s="1522">
        <v>13392</v>
      </c>
      <c r="AE105" s="1554">
        <v>33.111633081963163</v>
      </c>
      <c r="AF105" s="1522">
        <v>696</v>
      </c>
      <c r="AG105" s="1554">
        <v>88.549618320610676</v>
      </c>
      <c r="AH105" s="1522">
        <v>2991</v>
      </c>
      <c r="AI105" s="1554">
        <v>59.772182254196643</v>
      </c>
      <c r="AJ105" s="1522">
        <v>5090</v>
      </c>
      <c r="AK105" s="1554">
        <v>38.311004064428715</v>
      </c>
      <c r="AL105" s="1522">
        <v>3765</v>
      </c>
      <c r="AM105" s="1554">
        <v>22.279424818036571</v>
      </c>
      <c r="AN105" s="1522">
        <v>472</v>
      </c>
      <c r="AO105" s="1554">
        <v>17.44916820702403</v>
      </c>
      <c r="AP105" s="1522">
        <v>261</v>
      </c>
      <c r="AQ105" s="1554">
        <v>20.930232558139533</v>
      </c>
      <c r="AR105" s="1526">
        <v>59</v>
      </c>
      <c r="AS105" s="1554">
        <v>26.10619469026549</v>
      </c>
      <c r="AT105" s="1522">
        <v>29</v>
      </c>
      <c r="AU105" s="1554">
        <v>15.846994535519125</v>
      </c>
      <c r="AV105" s="1522">
        <v>15</v>
      </c>
      <c r="AW105" s="1554">
        <v>25</v>
      </c>
      <c r="AX105" s="1527">
        <v>14</v>
      </c>
      <c r="AY105" s="1554">
        <v>28.571428571428573</v>
      </c>
      <c r="AZ105" s="840"/>
      <c r="BA105" s="1518"/>
      <c r="BB105" s="1518"/>
      <c r="BC105" s="793"/>
      <c r="BD105" s="799" t="s">
        <v>112</v>
      </c>
      <c r="BE105" s="832">
        <f>BG105+BI105+BK105+BM105+BO105+BQ105+BS105+BU105+BW105+BY105</f>
        <v>14592</v>
      </c>
      <c r="BF105" s="833">
        <f>BE105/BE107%</f>
        <v>34.553634856736913</v>
      </c>
      <c r="BG105" s="802">
        <v>61</v>
      </c>
      <c r="BH105" s="803">
        <v>68</v>
      </c>
      <c r="BI105" s="802">
        <v>2904</v>
      </c>
      <c r="BJ105" s="803">
        <v>56</v>
      </c>
      <c r="BK105" s="802">
        <v>5387</v>
      </c>
      <c r="BL105" s="803">
        <v>38</v>
      </c>
      <c r="BM105" s="802">
        <v>5405</v>
      </c>
      <c r="BN105" s="803">
        <v>28</v>
      </c>
      <c r="BO105" s="802">
        <v>417</v>
      </c>
      <c r="BP105" s="803">
        <v>21</v>
      </c>
      <c r="BQ105" s="802">
        <v>286</v>
      </c>
      <c r="BR105" s="803">
        <v>22</v>
      </c>
      <c r="BS105" s="804">
        <v>67</v>
      </c>
      <c r="BT105" s="803">
        <v>31</v>
      </c>
      <c r="BU105" s="802">
        <v>29</v>
      </c>
      <c r="BV105" s="803">
        <v>17</v>
      </c>
      <c r="BW105" s="802">
        <v>17</v>
      </c>
      <c r="BX105" s="823">
        <v>27</v>
      </c>
      <c r="BY105" s="806">
        <v>19</v>
      </c>
      <c r="BZ105" s="807">
        <v>36</v>
      </c>
      <c r="CA105" s="840"/>
      <c r="CD105" s="788"/>
      <c r="CE105" s="854" t="s">
        <v>112</v>
      </c>
      <c r="CF105" s="832">
        <f>CH105+CJ105+CL105+CN105+CP105+CR105+CT105+CV105+CX105+CZ105</f>
        <v>15350</v>
      </c>
      <c r="CG105" s="833">
        <f>CF105/CF107%</f>
        <v>34.618854307622918</v>
      </c>
      <c r="CH105" s="856">
        <v>85</v>
      </c>
      <c r="CI105" s="857">
        <v>69</v>
      </c>
      <c r="CJ105" s="856">
        <v>3296</v>
      </c>
      <c r="CK105" s="857">
        <v>55</v>
      </c>
      <c r="CL105" s="856">
        <v>5880</v>
      </c>
      <c r="CM105" s="857">
        <v>39</v>
      </c>
      <c r="CN105" s="856">
        <v>5240</v>
      </c>
      <c r="CO105" s="857">
        <v>28</v>
      </c>
      <c r="CP105" s="856">
        <v>469</v>
      </c>
      <c r="CQ105" s="857">
        <v>20</v>
      </c>
      <c r="CR105" s="856">
        <v>260</v>
      </c>
      <c r="CS105" s="857">
        <v>21</v>
      </c>
      <c r="CT105" s="858">
        <v>64</v>
      </c>
      <c r="CU105" s="857">
        <v>39</v>
      </c>
      <c r="CV105" s="856">
        <v>21</v>
      </c>
      <c r="CW105" s="857">
        <v>23</v>
      </c>
      <c r="CX105" s="856">
        <v>15</v>
      </c>
      <c r="CY105" s="872">
        <v>24</v>
      </c>
      <c r="CZ105" s="861">
        <v>20</v>
      </c>
      <c r="DA105" s="862">
        <v>41</v>
      </c>
      <c r="DB105" s="853"/>
      <c r="DE105" s="789"/>
      <c r="DF105" s="854" t="s">
        <v>112</v>
      </c>
      <c r="DG105" s="832">
        <f>DI105+DK105+DM105+DO105+DQ105+DS105+DU105+DW105+DY105+EA105</f>
        <v>16194</v>
      </c>
      <c r="DH105" s="833">
        <f>DG105/DG107%</f>
        <v>35.048913513981475</v>
      </c>
      <c r="DI105" s="856">
        <v>95</v>
      </c>
      <c r="DJ105" s="857">
        <v>64</v>
      </c>
      <c r="DK105" s="856">
        <v>4136</v>
      </c>
      <c r="DL105" s="857">
        <v>50</v>
      </c>
      <c r="DM105" s="856">
        <v>5821</v>
      </c>
      <c r="DN105" s="857">
        <v>42</v>
      </c>
      <c r="DO105" s="856">
        <v>5228</v>
      </c>
      <c r="DP105" s="857">
        <v>27</v>
      </c>
      <c r="DQ105" s="856">
        <v>529</v>
      </c>
      <c r="DR105" s="857">
        <v>19</v>
      </c>
      <c r="DS105" s="856">
        <v>265</v>
      </c>
      <c r="DT105" s="857">
        <v>21</v>
      </c>
      <c r="DU105" s="858">
        <v>62</v>
      </c>
      <c r="DV105" s="857">
        <v>24</v>
      </c>
      <c r="DW105" s="856">
        <v>28</v>
      </c>
      <c r="DX105" s="857">
        <v>19</v>
      </c>
      <c r="DY105" s="856">
        <v>12</v>
      </c>
      <c r="DZ105" s="872">
        <v>27</v>
      </c>
      <c r="EA105" s="861">
        <v>18</v>
      </c>
      <c r="EB105" s="862">
        <v>36</v>
      </c>
      <c r="EC105" s="853"/>
    </row>
    <row r="106" spans="1:133" ht="15.75" thickBot="1">
      <c r="A106" s="793"/>
      <c r="B106" s="2259" t="s">
        <v>113</v>
      </c>
      <c r="C106" s="2227">
        <v>27053</v>
      </c>
      <c r="D106" s="2250">
        <v>66.888366918036837</v>
      </c>
      <c r="E106" s="2230">
        <v>90</v>
      </c>
      <c r="F106" s="2250">
        <v>11.450381679389313</v>
      </c>
      <c r="G106" s="2230">
        <v>2013</v>
      </c>
      <c r="H106" s="2250">
        <v>40.227817745803357</v>
      </c>
      <c r="I106" s="2230">
        <v>8196</v>
      </c>
      <c r="J106" s="2250">
        <v>61.68899593557127</v>
      </c>
      <c r="K106" s="2268">
        <v>13134</v>
      </c>
      <c r="L106" s="2250">
        <v>77.720575181963426</v>
      </c>
      <c r="M106" s="2230">
        <v>2233</v>
      </c>
      <c r="N106" s="2250">
        <v>82.55083179297597</v>
      </c>
      <c r="O106" s="2230">
        <v>986</v>
      </c>
      <c r="P106" s="2250">
        <v>79.069767441860463</v>
      </c>
      <c r="Q106" s="2232">
        <v>167</v>
      </c>
      <c r="R106" s="2250">
        <v>73.893805309734518</v>
      </c>
      <c r="S106" s="2230">
        <v>154</v>
      </c>
      <c r="T106" s="2250">
        <v>84.15300546448087</v>
      </c>
      <c r="U106" s="2230">
        <v>45</v>
      </c>
      <c r="V106" s="2250">
        <v>75</v>
      </c>
      <c r="W106" s="2230">
        <v>35</v>
      </c>
      <c r="X106" s="2250">
        <v>71.428571428571431</v>
      </c>
      <c r="Y106" s="840"/>
      <c r="AB106" s="793"/>
      <c r="AC106" s="805" t="s">
        <v>113</v>
      </c>
      <c r="AD106" s="1522">
        <v>27053</v>
      </c>
      <c r="AE106" s="1554">
        <v>66.888366918036837</v>
      </c>
      <c r="AF106" s="1527">
        <v>90</v>
      </c>
      <c r="AG106" s="1554">
        <v>11.450381679389313</v>
      </c>
      <c r="AH106" s="1527">
        <v>2013</v>
      </c>
      <c r="AI106" s="1554">
        <v>40.227817745803357</v>
      </c>
      <c r="AJ106" s="1527">
        <v>8196</v>
      </c>
      <c r="AK106" s="1554">
        <v>61.68899593557127</v>
      </c>
      <c r="AL106" s="1579">
        <v>13134</v>
      </c>
      <c r="AM106" s="1554">
        <v>77.720575181963426</v>
      </c>
      <c r="AN106" s="1527">
        <v>2233</v>
      </c>
      <c r="AO106" s="1554">
        <v>82.55083179297597</v>
      </c>
      <c r="AP106" s="1527">
        <v>986</v>
      </c>
      <c r="AQ106" s="1554">
        <v>79.069767441860463</v>
      </c>
      <c r="AR106" s="1530">
        <v>167</v>
      </c>
      <c r="AS106" s="1554">
        <v>73.893805309734518</v>
      </c>
      <c r="AT106" s="1527">
        <v>154</v>
      </c>
      <c r="AU106" s="1554">
        <v>84.15300546448087</v>
      </c>
      <c r="AV106" s="1527">
        <v>45</v>
      </c>
      <c r="AW106" s="1554">
        <v>75</v>
      </c>
      <c r="AX106" s="1527">
        <v>35</v>
      </c>
      <c r="AY106" s="1554">
        <v>71.428571428571431</v>
      </c>
      <c r="AZ106" s="840"/>
      <c r="BA106" s="1518"/>
      <c r="BB106" s="1518"/>
      <c r="BC106" s="793"/>
      <c r="BD106" s="805" t="s">
        <v>113</v>
      </c>
      <c r="BE106" s="832">
        <f>BG106+BI106+BK106+BM106+BO106+BQ106+BS106+BU106+BW106+BY106</f>
        <v>27638</v>
      </c>
      <c r="BF106" s="833">
        <f>BE106/BE107%</f>
        <v>65.44636514326308</v>
      </c>
      <c r="BG106" s="806">
        <v>29</v>
      </c>
      <c r="BH106" s="807">
        <v>32</v>
      </c>
      <c r="BI106" s="806">
        <v>2237</v>
      </c>
      <c r="BJ106" s="807">
        <v>44</v>
      </c>
      <c r="BK106" s="806">
        <v>8616</v>
      </c>
      <c r="BL106" s="807">
        <v>62</v>
      </c>
      <c r="BM106" s="846">
        <v>13860</v>
      </c>
      <c r="BN106" s="807">
        <v>72</v>
      </c>
      <c r="BO106" s="806">
        <v>1531</v>
      </c>
      <c r="BP106" s="807">
        <v>79</v>
      </c>
      <c r="BQ106" s="806">
        <v>995</v>
      </c>
      <c r="BR106" s="807">
        <v>78</v>
      </c>
      <c r="BS106" s="808">
        <v>152</v>
      </c>
      <c r="BT106" s="807">
        <v>69</v>
      </c>
      <c r="BU106" s="806">
        <v>138</v>
      </c>
      <c r="BV106" s="807">
        <v>83</v>
      </c>
      <c r="BW106" s="806">
        <v>46</v>
      </c>
      <c r="BX106" s="824">
        <v>73</v>
      </c>
      <c r="BY106" s="806">
        <v>34</v>
      </c>
      <c r="BZ106" s="807">
        <v>64</v>
      </c>
      <c r="CA106" s="840"/>
      <c r="CD106" s="788"/>
      <c r="CE106" s="859" t="s">
        <v>113</v>
      </c>
      <c r="CF106" s="832">
        <f>CH106+CJ106+CL106+CN106+CP106+CR106+CT106+CV106+CX106+CZ106</f>
        <v>28990</v>
      </c>
      <c r="CG106" s="833">
        <f>CF106/CF107%</f>
        <v>65.381145692377089</v>
      </c>
      <c r="CH106" s="861">
        <v>38</v>
      </c>
      <c r="CI106" s="862">
        <v>31</v>
      </c>
      <c r="CJ106" s="861">
        <v>2698</v>
      </c>
      <c r="CK106" s="862">
        <v>45</v>
      </c>
      <c r="CL106" s="861">
        <v>9293</v>
      </c>
      <c r="CM106" s="862">
        <v>61</v>
      </c>
      <c r="CN106" s="861">
        <v>13722</v>
      </c>
      <c r="CO106" s="862">
        <v>72</v>
      </c>
      <c r="CP106" s="861">
        <v>1932</v>
      </c>
      <c r="CQ106" s="862">
        <v>80</v>
      </c>
      <c r="CR106" s="861">
        <v>991</v>
      </c>
      <c r="CS106" s="862">
        <v>79</v>
      </c>
      <c r="CT106" s="863">
        <v>167</v>
      </c>
      <c r="CU106" s="862">
        <v>72</v>
      </c>
      <c r="CV106" s="861">
        <v>72</v>
      </c>
      <c r="CW106" s="862">
        <v>77</v>
      </c>
      <c r="CX106" s="861">
        <v>48</v>
      </c>
      <c r="CY106" s="873">
        <v>76</v>
      </c>
      <c r="CZ106" s="861">
        <v>29</v>
      </c>
      <c r="DA106" s="862">
        <v>59</v>
      </c>
      <c r="DB106" s="853"/>
      <c r="DE106" s="789"/>
      <c r="DF106" s="859" t="s">
        <v>113</v>
      </c>
      <c r="DG106" s="832">
        <f>DI106+DK106+DM106+DO106+DQ106+DS106+DU106+DW106+DY106+EA106</f>
        <v>30010</v>
      </c>
      <c r="DH106" s="833">
        <f>DG106/DG107%</f>
        <v>64.951086486018525</v>
      </c>
      <c r="DI106" s="861">
        <v>53</v>
      </c>
      <c r="DJ106" s="862">
        <v>36</v>
      </c>
      <c r="DK106" s="861">
        <v>4129</v>
      </c>
      <c r="DL106" s="862">
        <v>50</v>
      </c>
      <c r="DM106" s="861">
        <v>8124</v>
      </c>
      <c r="DN106" s="862">
        <v>58</v>
      </c>
      <c r="DO106" s="861">
        <v>14031</v>
      </c>
      <c r="DP106" s="862">
        <v>73</v>
      </c>
      <c r="DQ106" s="861">
        <v>2291</v>
      </c>
      <c r="DR106" s="862">
        <v>81</v>
      </c>
      <c r="DS106" s="861">
        <v>1000</v>
      </c>
      <c r="DT106" s="862">
        <v>79</v>
      </c>
      <c r="DU106" s="863">
        <v>195</v>
      </c>
      <c r="DV106" s="862">
        <v>76</v>
      </c>
      <c r="DW106" s="861">
        <v>122</v>
      </c>
      <c r="DX106" s="862">
        <v>81</v>
      </c>
      <c r="DY106" s="861">
        <v>33</v>
      </c>
      <c r="DZ106" s="873">
        <v>73</v>
      </c>
      <c r="EA106" s="861">
        <v>32</v>
      </c>
      <c r="EB106" s="862">
        <v>64</v>
      </c>
      <c r="EC106" s="853"/>
    </row>
    <row r="107" spans="1:133" ht="15.75" thickBot="1">
      <c r="A107" s="793"/>
      <c r="B107" s="2269" t="s">
        <v>61</v>
      </c>
      <c r="C107" s="2227">
        <v>40445</v>
      </c>
      <c r="D107" s="2263"/>
      <c r="E107" s="2252">
        <v>786</v>
      </c>
      <c r="F107" s="2270"/>
      <c r="G107" s="2252">
        <v>5004</v>
      </c>
      <c r="H107" s="2270"/>
      <c r="I107" s="2252">
        <v>13286</v>
      </c>
      <c r="J107" s="2270"/>
      <c r="K107" s="2252">
        <v>16899</v>
      </c>
      <c r="L107" s="2270"/>
      <c r="M107" s="2252">
        <v>2705</v>
      </c>
      <c r="N107" s="2270"/>
      <c r="O107" s="2252">
        <v>1247</v>
      </c>
      <c r="P107" s="2270"/>
      <c r="Q107" s="2253">
        <v>226</v>
      </c>
      <c r="R107" s="2270"/>
      <c r="S107" s="2252">
        <v>183</v>
      </c>
      <c r="T107" s="2270"/>
      <c r="U107" s="2252">
        <v>60</v>
      </c>
      <c r="V107" s="2271"/>
      <c r="W107" s="2252">
        <v>49</v>
      </c>
      <c r="X107" s="2270"/>
      <c r="Y107" s="840"/>
      <c r="AB107" s="793"/>
      <c r="AC107" s="835" t="s">
        <v>61</v>
      </c>
      <c r="AD107" s="1522">
        <v>40445</v>
      </c>
      <c r="AE107" s="1559"/>
      <c r="AF107" s="1556">
        <v>786</v>
      </c>
      <c r="AG107" s="1580"/>
      <c r="AH107" s="1556">
        <v>5004</v>
      </c>
      <c r="AI107" s="1580"/>
      <c r="AJ107" s="1556">
        <v>13286</v>
      </c>
      <c r="AK107" s="1580"/>
      <c r="AL107" s="1556">
        <v>16899</v>
      </c>
      <c r="AM107" s="1580"/>
      <c r="AN107" s="1556">
        <v>2705</v>
      </c>
      <c r="AO107" s="1580"/>
      <c r="AP107" s="1556">
        <v>1247</v>
      </c>
      <c r="AQ107" s="1580"/>
      <c r="AR107" s="1557">
        <v>226</v>
      </c>
      <c r="AS107" s="1580"/>
      <c r="AT107" s="1556">
        <v>183</v>
      </c>
      <c r="AU107" s="1580"/>
      <c r="AV107" s="1556">
        <v>60</v>
      </c>
      <c r="AW107" s="1581"/>
      <c r="AX107" s="1556">
        <v>49</v>
      </c>
      <c r="AY107" s="1580"/>
      <c r="AZ107" s="840"/>
      <c r="BA107" s="1518"/>
      <c r="BB107" s="1518"/>
      <c r="BC107" s="793"/>
      <c r="BD107" s="835" t="s">
        <v>61</v>
      </c>
      <c r="BE107" s="814">
        <f>BG107+BI107+BK107+BM107+BO107+BQ107+BS107+BU107+BW107+BY107</f>
        <v>42230</v>
      </c>
      <c r="BF107" s="826"/>
      <c r="BG107" s="836">
        <f>SUM(BG105:BG106)</f>
        <v>90</v>
      </c>
      <c r="BH107" s="837"/>
      <c r="BI107" s="836">
        <f t="shared" ref="BI107:BY107" si="104">SUM(BI105:BI106)</f>
        <v>5141</v>
      </c>
      <c r="BJ107" s="837"/>
      <c r="BK107" s="836">
        <f t="shared" si="104"/>
        <v>14003</v>
      </c>
      <c r="BL107" s="837"/>
      <c r="BM107" s="836">
        <f t="shared" si="104"/>
        <v>19265</v>
      </c>
      <c r="BN107" s="837"/>
      <c r="BO107" s="836">
        <f t="shared" si="104"/>
        <v>1948</v>
      </c>
      <c r="BP107" s="837"/>
      <c r="BQ107" s="836">
        <f t="shared" si="104"/>
        <v>1281</v>
      </c>
      <c r="BR107" s="837"/>
      <c r="BS107" s="838">
        <f t="shared" si="104"/>
        <v>219</v>
      </c>
      <c r="BT107" s="837"/>
      <c r="BU107" s="836">
        <f t="shared" si="104"/>
        <v>167</v>
      </c>
      <c r="BV107" s="837"/>
      <c r="BW107" s="836">
        <f t="shared" si="104"/>
        <v>63</v>
      </c>
      <c r="BX107" s="839"/>
      <c r="BY107" s="836">
        <f t="shared" si="104"/>
        <v>53</v>
      </c>
      <c r="BZ107" s="837"/>
      <c r="CA107" s="840"/>
      <c r="CD107" s="788"/>
      <c r="CE107" s="880" t="s">
        <v>61</v>
      </c>
      <c r="CF107" s="814">
        <f>CH107+CJ107+CL107+CN107+CP107+CR107+CT107+CV107+CX107+CZ107</f>
        <v>44340</v>
      </c>
      <c r="CG107" s="826"/>
      <c r="CH107" s="881">
        <f>SUM(CH105:CH106)</f>
        <v>123</v>
      </c>
      <c r="CI107" s="882">
        <f t="shared" ref="CI107:DA107" si="105">SUM(CI105:CI106)</f>
        <v>100</v>
      </c>
      <c r="CJ107" s="881">
        <f t="shared" si="105"/>
        <v>5994</v>
      </c>
      <c r="CK107" s="882">
        <f t="shared" si="105"/>
        <v>100</v>
      </c>
      <c r="CL107" s="881">
        <f t="shared" si="105"/>
        <v>15173</v>
      </c>
      <c r="CM107" s="882">
        <f t="shared" si="105"/>
        <v>100</v>
      </c>
      <c r="CN107" s="881">
        <f t="shared" si="105"/>
        <v>18962</v>
      </c>
      <c r="CO107" s="882">
        <f t="shared" si="105"/>
        <v>100</v>
      </c>
      <c r="CP107" s="881">
        <f t="shared" si="105"/>
        <v>2401</v>
      </c>
      <c r="CQ107" s="882">
        <f t="shared" si="105"/>
        <v>100</v>
      </c>
      <c r="CR107" s="881">
        <f t="shared" si="105"/>
        <v>1251</v>
      </c>
      <c r="CS107" s="882">
        <f t="shared" si="105"/>
        <v>100</v>
      </c>
      <c r="CT107" s="883">
        <f t="shared" si="105"/>
        <v>231</v>
      </c>
      <c r="CU107" s="882">
        <f t="shared" si="105"/>
        <v>111</v>
      </c>
      <c r="CV107" s="881">
        <f t="shared" si="105"/>
        <v>93</v>
      </c>
      <c r="CW107" s="882">
        <f t="shared" si="105"/>
        <v>100</v>
      </c>
      <c r="CX107" s="881">
        <f t="shared" si="105"/>
        <v>63</v>
      </c>
      <c r="CY107" s="884">
        <f t="shared" si="105"/>
        <v>100</v>
      </c>
      <c r="CZ107" s="881">
        <f t="shared" si="105"/>
        <v>49</v>
      </c>
      <c r="DA107" s="882">
        <f t="shared" si="105"/>
        <v>100</v>
      </c>
      <c r="DB107" s="853"/>
      <c r="DE107" s="789"/>
      <c r="DF107" s="880" t="s">
        <v>61</v>
      </c>
      <c r="DG107" s="814">
        <f>DI107+DK107+DM107+DO107+DQ107+DS107+DU107+DW107+DY107+EA107</f>
        <v>46204</v>
      </c>
      <c r="DH107" s="826"/>
      <c r="DI107" s="881">
        <f>SUM(DI105:DI106)</f>
        <v>148</v>
      </c>
      <c r="DJ107" s="882">
        <f t="shared" ref="DJ107:EB107" si="106">SUM(DJ105:DJ106)</f>
        <v>100</v>
      </c>
      <c r="DK107" s="881">
        <f t="shared" si="106"/>
        <v>8265</v>
      </c>
      <c r="DL107" s="882">
        <f t="shared" si="106"/>
        <v>100</v>
      </c>
      <c r="DM107" s="881">
        <f t="shared" si="106"/>
        <v>13945</v>
      </c>
      <c r="DN107" s="882">
        <f t="shared" si="106"/>
        <v>100</v>
      </c>
      <c r="DO107" s="881">
        <f t="shared" si="106"/>
        <v>19259</v>
      </c>
      <c r="DP107" s="882">
        <f t="shared" si="106"/>
        <v>100</v>
      </c>
      <c r="DQ107" s="881">
        <f t="shared" si="106"/>
        <v>2820</v>
      </c>
      <c r="DR107" s="882">
        <f t="shared" si="106"/>
        <v>100</v>
      </c>
      <c r="DS107" s="881">
        <f t="shared" si="106"/>
        <v>1265</v>
      </c>
      <c r="DT107" s="882">
        <f t="shared" si="106"/>
        <v>100</v>
      </c>
      <c r="DU107" s="883">
        <f t="shared" si="106"/>
        <v>257</v>
      </c>
      <c r="DV107" s="882">
        <f t="shared" si="106"/>
        <v>100</v>
      </c>
      <c r="DW107" s="881">
        <f t="shared" si="106"/>
        <v>150</v>
      </c>
      <c r="DX107" s="882">
        <f t="shared" si="106"/>
        <v>100</v>
      </c>
      <c r="DY107" s="881">
        <f t="shared" si="106"/>
        <v>45</v>
      </c>
      <c r="DZ107" s="884">
        <f t="shared" si="106"/>
        <v>100</v>
      </c>
      <c r="EA107" s="881">
        <f t="shared" si="106"/>
        <v>50</v>
      </c>
      <c r="EB107" s="882">
        <f t="shared" si="106"/>
        <v>100</v>
      </c>
      <c r="EC107" s="853"/>
    </row>
    <row r="108" spans="1:133" s="789" customFormat="1">
      <c r="A108" s="793"/>
      <c r="B108" s="849"/>
      <c r="C108" s="840"/>
      <c r="D108" s="849"/>
      <c r="E108" s="840"/>
      <c r="F108" s="840"/>
      <c r="G108" s="840"/>
      <c r="H108" s="840"/>
      <c r="I108" s="840"/>
      <c r="J108" s="840"/>
      <c r="K108" s="840"/>
      <c r="L108" s="840"/>
      <c r="M108" s="840"/>
      <c r="N108" s="840"/>
      <c r="O108" s="840"/>
      <c r="P108" s="840"/>
      <c r="Q108" s="840"/>
      <c r="R108" s="840"/>
      <c r="S108" s="840"/>
      <c r="T108" s="840"/>
      <c r="U108" s="840"/>
      <c r="V108" s="840"/>
      <c r="W108" s="840"/>
      <c r="X108" s="840"/>
      <c r="Y108" s="840"/>
      <c r="Z108" s="2219"/>
      <c r="AA108" s="2219"/>
      <c r="AB108" s="793"/>
      <c r="AC108" s="851"/>
      <c r="AD108" s="840"/>
      <c r="AE108" s="849"/>
      <c r="AF108" s="840"/>
      <c r="AG108" s="840"/>
      <c r="AH108" s="840"/>
      <c r="AI108" s="840"/>
      <c r="AJ108" s="840"/>
      <c r="AK108" s="840"/>
      <c r="AL108" s="840"/>
      <c r="AM108" s="840"/>
      <c r="AN108" s="840"/>
      <c r="AO108" s="840"/>
      <c r="AP108" s="840"/>
      <c r="AQ108" s="840"/>
      <c r="AR108" s="840"/>
      <c r="AS108" s="840"/>
      <c r="AT108" s="840"/>
      <c r="AU108" s="840"/>
      <c r="AV108" s="840"/>
      <c r="AW108" s="840"/>
      <c r="AX108" s="840"/>
      <c r="AY108" s="840"/>
      <c r="AZ108" s="840"/>
      <c r="BA108" s="1518"/>
      <c r="BB108" s="1518"/>
      <c r="BC108" s="793"/>
      <c r="BD108" s="851"/>
      <c r="BE108" s="852"/>
      <c r="BF108" s="851"/>
      <c r="BG108" s="852"/>
      <c r="BH108" s="852"/>
      <c r="BI108" s="852"/>
      <c r="BJ108" s="852"/>
      <c r="BK108" s="852"/>
      <c r="BL108" s="852"/>
      <c r="BM108" s="852"/>
      <c r="BN108" s="852"/>
      <c r="BO108" s="852"/>
      <c r="BP108" s="852"/>
      <c r="BQ108" s="852"/>
      <c r="BR108" s="852"/>
      <c r="BS108" s="852"/>
      <c r="BT108" s="852"/>
      <c r="BU108" s="852"/>
      <c r="BV108" s="852"/>
      <c r="BW108" s="852"/>
      <c r="BX108" s="852"/>
      <c r="BY108" s="852"/>
      <c r="BZ108" s="852"/>
      <c r="CA108" s="840"/>
      <c r="CD108" s="788"/>
      <c r="CE108" s="925"/>
      <c r="CF108" s="852"/>
      <c r="CG108" s="851"/>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853"/>
      <c r="DF108" s="925"/>
      <c r="DG108" s="852"/>
      <c r="DH108" s="851"/>
      <c r="DI108" s="926"/>
      <c r="DJ108" s="926"/>
      <c r="DK108" s="926"/>
      <c r="DL108" s="926"/>
      <c r="DM108" s="926"/>
      <c r="DN108" s="926"/>
      <c r="DO108" s="926"/>
      <c r="DP108" s="926"/>
      <c r="DQ108" s="926"/>
      <c r="DR108" s="926"/>
      <c r="DS108" s="926"/>
      <c r="DT108" s="926"/>
      <c r="DU108" s="926"/>
      <c r="DV108" s="926"/>
      <c r="DW108" s="926"/>
      <c r="DX108" s="926"/>
      <c r="DY108" s="926"/>
      <c r="DZ108" s="926"/>
      <c r="EA108" s="926"/>
      <c r="EB108" s="926"/>
      <c r="EC108" s="853"/>
    </row>
    <row r="109" spans="1:133">
      <c r="A109" s="793"/>
      <c r="B109" s="849"/>
      <c r="C109" s="840"/>
      <c r="D109" s="849"/>
      <c r="E109" s="840"/>
      <c r="F109" s="840"/>
      <c r="G109" s="840"/>
      <c r="H109" s="840"/>
      <c r="I109" s="840"/>
      <c r="J109" s="840"/>
      <c r="K109" s="840"/>
      <c r="L109" s="840"/>
      <c r="M109" s="840"/>
      <c r="N109" s="840"/>
      <c r="O109" s="840"/>
      <c r="P109" s="840"/>
      <c r="Q109" s="840"/>
      <c r="R109" s="840"/>
      <c r="S109" s="840"/>
      <c r="T109" s="840"/>
      <c r="U109" s="840"/>
      <c r="V109" s="840"/>
      <c r="W109" s="840"/>
      <c r="X109" s="840"/>
      <c r="Y109" s="840"/>
      <c r="AB109" s="793"/>
      <c r="AC109" s="851"/>
      <c r="AD109" s="852"/>
      <c r="AE109" s="851"/>
      <c r="AF109" s="852"/>
      <c r="AG109" s="852"/>
      <c r="AH109" s="852"/>
      <c r="AI109" s="852"/>
      <c r="AJ109" s="852"/>
      <c r="AK109" s="852"/>
      <c r="AL109" s="852"/>
      <c r="AM109" s="852"/>
      <c r="AN109" s="852"/>
      <c r="AO109" s="852"/>
      <c r="AP109" s="852"/>
      <c r="AQ109" s="852"/>
      <c r="AR109" s="852"/>
      <c r="AS109" s="852"/>
      <c r="AT109" s="852"/>
      <c r="AU109" s="852"/>
      <c r="AV109" s="852"/>
      <c r="AW109" s="852"/>
      <c r="AX109" s="852"/>
      <c r="AY109" s="852"/>
      <c r="AZ109" s="840"/>
      <c r="BA109" s="1518"/>
      <c r="BB109" s="1518"/>
      <c r="BC109" s="793"/>
      <c r="BD109" s="793"/>
      <c r="BE109" s="793"/>
      <c r="BF109" s="793"/>
      <c r="BG109" s="793"/>
      <c r="BH109" s="793"/>
      <c r="BI109" s="793"/>
      <c r="BJ109" s="793"/>
      <c r="BK109" s="793"/>
      <c r="BL109" s="793"/>
      <c r="BM109" s="847"/>
      <c r="BN109" s="793"/>
      <c r="BO109" s="793"/>
      <c r="BP109" s="793"/>
      <c r="BQ109" s="793"/>
      <c r="BR109" s="793"/>
      <c r="BS109" s="793"/>
      <c r="BT109" s="793"/>
      <c r="BU109" s="793"/>
      <c r="BV109" s="793"/>
      <c r="BW109" s="793"/>
      <c r="BX109" s="793"/>
      <c r="BY109" s="793"/>
      <c r="BZ109" s="793"/>
      <c r="CA109" s="793"/>
      <c r="CD109" s="788"/>
      <c r="CE109" s="788"/>
      <c r="CF109" s="793"/>
      <c r="CG109" s="793"/>
      <c r="CH109" s="788"/>
      <c r="CI109" s="788"/>
      <c r="CJ109" s="788"/>
      <c r="CK109" s="788"/>
      <c r="CL109" s="788"/>
      <c r="CM109" s="788"/>
      <c r="CN109" s="788"/>
      <c r="CO109" s="788"/>
      <c r="CP109" s="788"/>
      <c r="CQ109" s="788"/>
      <c r="CR109" s="788"/>
      <c r="CS109" s="788"/>
      <c r="CT109" s="788"/>
      <c r="CU109" s="788"/>
      <c r="CV109" s="788"/>
      <c r="CW109" s="788"/>
      <c r="CX109" s="788"/>
      <c r="CY109" s="788"/>
      <c r="CZ109" s="788"/>
      <c r="DA109" s="788"/>
      <c r="DB109" s="788"/>
      <c r="DE109" s="789"/>
      <c r="DF109" s="788"/>
      <c r="DG109" s="793"/>
      <c r="DH109" s="793"/>
      <c r="DI109" s="788"/>
      <c r="DJ109" s="788"/>
      <c r="DK109" s="788"/>
      <c r="DL109" s="788"/>
      <c r="DM109" s="788"/>
      <c r="DN109" s="788"/>
      <c r="DO109" s="788"/>
      <c r="DP109" s="788"/>
      <c r="DQ109" s="788"/>
      <c r="DR109" s="788"/>
      <c r="DS109" s="788"/>
      <c r="DT109" s="788"/>
      <c r="DU109" s="788"/>
      <c r="DV109" s="788"/>
      <c r="DW109" s="788"/>
      <c r="DX109" s="788"/>
      <c r="DY109" s="788"/>
      <c r="DZ109" s="788"/>
      <c r="EA109" s="788"/>
      <c r="EB109" s="788"/>
      <c r="EC109" s="788"/>
    </row>
    <row r="110" spans="1:133" s="1518" customFormat="1">
      <c r="A110" s="793"/>
      <c r="B110" s="849"/>
      <c r="C110" s="840"/>
      <c r="D110" s="849"/>
      <c r="E110" s="840"/>
      <c r="F110" s="840"/>
      <c r="G110" s="840"/>
      <c r="H110" s="840"/>
      <c r="I110" s="840"/>
      <c r="J110" s="840"/>
      <c r="K110" s="840"/>
      <c r="L110" s="840"/>
      <c r="M110" s="840"/>
      <c r="N110" s="840"/>
      <c r="O110" s="840"/>
      <c r="P110" s="840"/>
      <c r="Q110" s="840"/>
      <c r="R110" s="840"/>
      <c r="S110" s="840"/>
      <c r="T110" s="840"/>
      <c r="U110" s="840"/>
      <c r="V110" s="840"/>
      <c r="W110" s="840"/>
      <c r="X110" s="840"/>
      <c r="Y110" s="793"/>
      <c r="Z110" s="2219"/>
      <c r="AA110" s="2219"/>
      <c r="AB110" s="793"/>
      <c r="AC110" s="793"/>
      <c r="AD110" s="793"/>
      <c r="AE110" s="793"/>
      <c r="AF110" s="793"/>
      <c r="AG110" s="793"/>
      <c r="AH110" s="793"/>
      <c r="AI110" s="793"/>
      <c r="AJ110" s="793"/>
      <c r="AK110" s="793"/>
      <c r="AL110" s="847"/>
      <c r="AM110" s="793"/>
      <c r="AN110" s="793"/>
      <c r="AO110" s="793"/>
      <c r="AP110" s="793"/>
      <c r="AQ110" s="793"/>
      <c r="AR110" s="793"/>
      <c r="AS110" s="793"/>
      <c r="AT110" s="793"/>
      <c r="AU110" s="793"/>
      <c r="AV110" s="793"/>
      <c r="AW110" s="793"/>
      <c r="AX110" s="793"/>
      <c r="AY110" s="793"/>
      <c r="AZ110" s="793"/>
      <c r="BC110" s="793"/>
      <c r="BD110" s="793"/>
      <c r="BE110" s="793"/>
      <c r="BF110" s="793"/>
      <c r="BG110" s="793"/>
      <c r="BH110" s="793"/>
      <c r="BI110" s="793"/>
      <c r="BJ110" s="793"/>
      <c r="BK110" s="793"/>
      <c r="BL110" s="793"/>
      <c r="BM110" s="847"/>
      <c r="BN110" s="793"/>
      <c r="BO110" s="793"/>
      <c r="BP110" s="793"/>
      <c r="BQ110" s="793"/>
      <c r="BR110" s="793"/>
      <c r="BS110" s="793"/>
      <c r="BT110" s="793"/>
      <c r="BU110" s="793"/>
      <c r="BV110" s="793"/>
      <c r="BW110" s="793"/>
      <c r="BX110" s="793"/>
      <c r="BY110" s="793"/>
      <c r="BZ110" s="793"/>
      <c r="CA110" s="793"/>
      <c r="CD110" s="1516"/>
      <c r="CE110" s="1516"/>
      <c r="CF110" s="793"/>
      <c r="CG110" s="793"/>
      <c r="CH110" s="1516"/>
      <c r="CI110" s="1516"/>
      <c r="CJ110" s="1516"/>
      <c r="CK110" s="1516"/>
      <c r="CL110" s="1516"/>
      <c r="CM110" s="1516"/>
      <c r="CN110" s="1516"/>
      <c r="CO110" s="1516"/>
      <c r="CP110" s="1516"/>
      <c r="CQ110" s="1516"/>
      <c r="CR110" s="1516"/>
      <c r="CS110" s="1516"/>
      <c r="CT110" s="1516"/>
      <c r="CU110" s="1516"/>
      <c r="CV110" s="1516"/>
      <c r="CW110" s="1516"/>
      <c r="CX110" s="1516"/>
      <c r="CY110" s="1516"/>
      <c r="CZ110" s="1516"/>
      <c r="DA110" s="1516"/>
      <c r="DB110" s="1516"/>
      <c r="DF110" s="1516"/>
      <c r="DG110" s="793"/>
      <c r="DH110" s="793"/>
      <c r="DI110" s="1516"/>
      <c r="DJ110" s="1516"/>
      <c r="DK110" s="1516"/>
      <c r="DL110" s="1516"/>
      <c r="DM110" s="1516"/>
      <c r="DN110" s="1516"/>
      <c r="DO110" s="1516"/>
      <c r="DP110" s="1516"/>
      <c r="DQ110" s="1516"/>
      <c r="DR110" s="1516"/>
      <c r="DS110" s="1516"/>
      <c r="DT110" s="1516"/>
      <c r="DU110" s="1516"/>
      <c r="DV110" s="1516"/>
      <c r="DW110" s="1516"/>
      <c r="DX110" s="1516"/>
      <c r="DY110" s="1516"/>
      <c r="DZ110" s="1516"/>
      <c r="EA110" s="1516"/>
      <c r="EB110" s="1516"/>
      <c r="EC110" s="1516"/>
    </row>
    <row r="111" spans="1:133" s="1518" customFormat="1">
      <c r="A111" s="841"/>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2219"/>
      <c r="AA111" s="2219"/>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1"/>
      <c r="AY111" s="841"/>
      <c r="AZ111" s="841"/>
      <c r="BC111" s="793"/>
      <c r="BD111" s="793"/>
      <c r="BE111" s="793"/>
      <c r="BF111" s="793"/>
      <c r="BG111" s="793"/>
      <c r="BH111" s="793"/>
      <c r="BI111" s="793"/>
      <c r="BJ111" s="793"/>
      <c r="BK111" s="793"/>
      <c r="BL111" s="793"/>
      <c r="BM111" s="847"/>
      <c r="BN111" s="793"/>
      <c r="BO111" s="793"/>
      <c r="BP111" s="793"/>
      <c r="BQ111" s="793"/>
      <c r="BR111" s="793"/>
      <c r="BS111" s="793"/>
      <c r="BT111" s="793"/>
      <c r="BU111" s="793"/>
      <c r="BV111" s="793"/>
      <c r="BW111" s="793"/>
      <c r="BX111" s="793"/>
      <c r="BY111" s="793"/>
      <c r="BZ111" s="793"/>
      <c r="CA111" s="793"/>
      <c r="CD111" s="1516"/>
      <c r="CE111" s="1516"/>
      <c r="CF111" s="793"/>
      <c r="CG111" s="793"/>
      <c r="CH111" s="1516"/>
      <c r="CI111" s="1516"/>
      <c r="CJ111" s="1516"/>
      <c r="CK111" s="1516"/>
      <c r="CL111" s="1516"/>
      <c r="CM111" s="1516"/>
      <c r="CN111" s="1516"/>
      <c r="CO111" s="1516"/>
      <c r="CP111" s="1516"/>
      <c r="CQ111" s="1516"/>
      <c r="CR111" s="1516"/>
      <c r="CS111" s="1516"/>
      <c r="CT111" s="1516"/>
      <c r="CU111" s="1516"/>
      <c r="CV111" s="1516"/>
      <c r="CW111" s="1516"/>
      <c r="CX111" s="1516"/>
      <c r="CY111" s="1516"/>
      <c r="CZ111" s="1516"/>
      <c r="DA111" s="1516"/>
      <c r="DB111" s="1516"/>
      <c r="DF111" s="1516"/>
      <c r="DG111" s="793"/>
      <c r="DH111" s="793"/>
      <c r="DI111" s="1516"/>
      <c r="DJ111" s="1516"/>
      <c r="DK111" s="1516"/>
      <c r="DL111" s="1516"/>
      <c r="DM111" s="1516"/>
      <c r="DN111" s="1516"/>
      <c r="DO111" s="1516"/>
      <c r="DP111" s="1516"/>
      <c r="DQ111" s="1516"/>
      <c r="DR111" s="1516"/>
      <c r="DS111" s="1516"/>
      <c r="DT111" s="1516"/>
      <c r="DU111" s="1516"/>
      <c r="DV111" s="1516"/>
      <c r="DW111" s="1516"/>
      <c r="DX111" s="1516"/>
      <c r="DY111" s="1516"/>
      <c r="DZ111" s="1516"/>
      <c r="EA111" s="1516"/>
      <c r="EB111" s="1516"/>
      <c r="EC111" s="1516"/>
    </row>
    <row r="112" spans="1:133" s="1518" customFormat="1">
      <c r="A112" s="2219"/>
      <c r="B112" s="1539"/>
      <c r="C112" s="1539"/>
      <c r="D112" s="1539"/>
      <c r="E112" s="1539"/>
      <c r="F112" s="1539"/>
      <c r="G112" s="1539"/>
      <c r="H112" s="1539"/>
      <c r="I112" s="1539"/>
      <c r="J112" s="1539"/>
      <c r="K112" s="1539"/>
      <c r="L112" s="1539"/>
      <c r="M112" s="1539"/>
      <c r="N112" s="1539"/>
      <c r="O112" s="1539"/>
      <c r="P112" s="1539"/>
      <c r="Q112" s="1539"/>
      <c r="R112" s="1539"/>
      <c r="S112" s="1539"/>
      <c r="T112" s="1539"/>
      <c r="U112" s="1539"/>
      <c r="V112" s="1539"/>
      <c r="W112" s="1539"/>
      <c r="X112" s="1539"/>
      <c r="Y112" s="793"/>
      <c r="Z112" s="2219"/>
      <c r="AA112" s="2219"/>
      <c r="AC112" s="793"/>
      <c r="AD112" s="793"/>
      <c r="AE112" s="793"/>
      <c r="AF112" s="793"/>
      <c r="AG112" s="793"/>
      <c r="AH112" s="793"/>
      <c r="AI112" s="793"/>
      <c r="AJ112" s="793"/>
      <c r="AK112" s="793"/>
      <c r="AL112" s="793"/>
      <c r="AM112" s="793"/>
      <c r="AN112" s="793"/>
      <c r="AO112" s="793"/>
      <c r="AP112" s="793"/>
      <c r="AQ112" s="793"/>
      <c r="AR112" s="793"/>
      <c r="AS112" s="793"/>
      <c r="AT112" s="793"/>
      <c r="AU112" s="793"/>
      <c r="AV112" s="793"/>
      <c r="AW112" s="793"/>
      <c r="AX112" s="793"/>
      <c r="AY112" s="793"/>
      <c r="AZ112" s="793"/>
      <c r="BC112" s="793"/>
      <c r="BD112" s="793"/>
      <c r="BE112" s="793"/>
      <c r="BF112" s="793"/>
      <c r="BG112" s="793"/>
      <c r="BH112" s="793"/>
      <c r="BI112" s="793"/>
      <c r="BJ112" s="793"/>
      <c r="BK112" s="793"/>
      <c r="BL112" s="793"/>
      <c r="BM112" s="847"/>
      <c r="BN112" s="793"/>
      <c r="BO112" s="793"/>
      <c r="BP112" s="793"/>
      <c r="BQ112" s="793"/>
      <c r="BR112" s="793"/>
      <c r="BS112" s="793"/>
      <c r="BT112" s="793"/>
      <c r="BU112" s="793"/>
      <c r="BV112" s="793"/>
      <c r="BW112" s="793"/>
      <c r="BX112" s="793"/>
      <c r="BY112" s="793"/>
      <c r="BZ112" s="793"/>
      <c r="CA112" s="793"/>
      <c r="CD112" s="1516"/>
      <c r="CE112" s="1516"/>
      <c r="CF112" s="793"/>
      <c r="CG112" s="793"/>
      <c r="CH112" s="1516"/>
      <c r="CI112" s="1516"/>
      <c r="CJ112" s="1516"/>
      <c r="CK112" s="1516"/>
      <c r="CL112" s="1516"/>
      <c r="CM112" s="1516"/>
      <c r="CN112" s="1516"/>
      <c r="CO112" s="1516"/>
      <c r="CP112" s="1516"/>
      <c r="CQ112" s="1516"/>
      <c r="CR112" s="1516"/>
      <c r="CS112" s="1516"/>
      <c r="CT112" s="1516"/>
      <c r="CU112" s="1516"/>
      <c r="CV112" s="1516"/>
      <c r="CW112" s="1516"/>
      <c r="CX112" s="1516"/>
      <c r="CY112" s="1516"/>
      <c r="CZ112" s="1516"/>
      <c r="DA112" s="1516"/>
      <c r="DB112" s="1516"/>
      <c r="DF112" s="1516"/>
      <c r="DG112" s="793"/>
      <c r="DH112" s="793"/>
      <c r="DI112" s="1516"/>
      <c r="DJ112" s="1516"/>
      <c r="DK112" s="1516"/>
      <c r="DL112" s="1516"/>
      <c r="DM112" s="1516"/>
      <c r="DN112" s="1516"/>
      <c r="DO112" s="1516"/>
      <c r="DP112" s="1516"/>
      <c r="DQ112" s="1516"/>
      <c r="DR112" s="1516"/>
      <c r="DS112" s="1516"/>
      <c r="DT112" s="1516"/>
      <c r="DU112" s="1516"/>
      <c r="DV112" s="1516"/>
      <c r="DW112" s="1516"/>
      <c r="DX112" s="1516"/>
      <c r="DY112" s="1516"/>
      <c r="DZ112" s="1516"/>
      <c r="EA112" s="1516"/>
      <c r="EB112" s="1516"/>
      <c r="EC112" s="1516"/>
    </row>
    <row r="113" spans="1:133" s="1518" customFormat="1" ht="15.75" thickBot="1">
      <c r="A113" s="793" t="s">
        <v>218</v>
      </c>
      <c r="B113" s="2350"/>
      <c r="C113" s="1539"/>
      <c r="D113" s="1539"/>
      <c r="E113" s="1539"/>
      <c r="F113" s="1539"/>
      <c r="G113" s="1539"/>
      <c r="H113" s="1539"/>
      <c r="I113" s="1539"/>
      <c r="J113" s="1539"/>
      <c r="K113" s="1539"/>
      <c r="L113" s="1539"/>
      <c r="M113" s="1539"/>
      <c r="N113" s="1539"/>
      <c r="O113" s="1539"/>
      <c r="P113" s="1539"/>
      <c r="Q113" s="1539"/>
      <c r="R113" s="1539"/>
      <c r="S113" s="1539"/>
      <c r="T113" s="1539"/>
      <c r="U113" s="1539"/>
      <c r="V113" s="1539"/>
      <c r="W113" s="1539"/>
      <c r="X113" s="1539"/>
      <c r="Y113" s="793"/>
      <c r="Z113" s="2219"/>
      <c r="AA113" s="2219"/>
      <c r="AB113" s="793" t="s">
        <v>218</v>
      </c>
      <c r="AC113" s="1582"/>
      <c r="AD113" s="793"/>
      <c r="AE113" s="793"/>
      <c r="AF113" s="793"/>
      <c r="AG113" s="793"/>
      <c r="AH113" s="793"/>
      <c r="AI113" s="793"/>
      <c r="AJ113" s="793"/>
      <c r="AK113" s="793"/>
      <c r="AL113" s="793"/>
      <c r="AM113" s="793"/>
      <c r="AN113" s="793"/>
      <c r="AO113" s="793"/>
      <c r="AP113" s="793"/>
      <c r="AQ113" s="793"/>
      <c r="AR113" s="793"/>
      <c r="AS113" s="793"/>
      <c r="AT113" s="793"/>
      <c r="AU113" s="793"/>
      <c r="AV113" s="793"/>
      <c r="AW113" s="793"/>
      <c r="AX113" s="793"/>
      <c r="AY113" s="793"/>
      <c r="AZ113" s="793"/>
      <c r="BC113" s="793"/>
      <c r="BD113" s="793"/>
      <c r="BE113" s="793"/>
      <c r="BF113" s="793"/>
      <c r="BG113" s="793"/>
      <c r="BH113" s="793"/>
      <c r="BI113" s="793"/>
      <c r="BJ113" s="793"/>
      <c r="BK113" s="793"/>
      <c r="BL113" s="793"/>
      <c r="BM113" s="847"/>
      <c r="BN113" s="793"/>
      <c r="BO113" s="793"/>
      <c r="BP113" s="793"/>
      <c r="BQ113" s="793"/>
      <c r="BR113" s="793"/>
      <c r="BS113" s="793"/>
      <c r="BT113" s="793"/>
      <c r="BU113" s="793"/>
      <c r="BV113" s="793"/>
      <c r="BW113" s="793"/>
      <c r="BX113" s="793"/>
      <c r="BY113" s="793"/>
      <c r="BZ113" s="793"/>
      <c r="CA113" s="793"/>
      <c r="CD113" s="1516"/>
      <c r="CE113" s="1516"/>
      <c r="CF113" s="793"/>
      <c r="CG113" s="793"/>
      <c r="CH113" s="1516"/>
      <c r="CI113" s="1516"/>
      <c r="CJ113" s="1516"/>
      <c r="CK113" s="1516"/>
      <c r="CL113" s="1516"/>
      <c r="CM113" s="1516"/>
      <c r="CN113" s="1516"/>
      <c r="CO113" s="1516"/>
      <c r="CP113" s="1516"/>
      <c r="CQ113" s="1516"/>
      <c r="CR113" s="1516"/>
      <c r="CS113" s="1516"/>
      <c r="CT113" s="1516"/>
      <c r="CU113" s="1516"/>
      <c r="CV113" s="1516"/>
      <c r="CW113" s="1516"/>
      <c r="CX113" s="1516"/>
      <c r="CY113" s="1516"/>
      <c r="CZ113" s="1516"/>
      <c r="DA113" s="1516"/>
      <c r="DB113" s="1516"/>
      <c r="DF113" s="1516"/>
      <c r="DG113" s="793"/>
      <c r="DH113" s="793"/>
      <c r="DI113" s="1516"/>
      <c r="DJ113" s="1516"/>
      <c r="DK113" s="1516"/>
      <c r="DL113" s="1516"/>
      <c r="DM113" s="1516"/>
      <c r="DN113" s="1516"/>
      <c r="DO113" s="1516"/>
      <c r="DP113" s="1516"/>
      <c r="DQ113" s="1516"/>
      <c r="DR113" s="1516"/>
      <c r="DS113" s="1516"/>
      <c r="DT113" s="1516"/>
      <c r="DU113" s="1516"/>
      <c r="DV113" s="1516"/>
      <c r="DW113" s="1516"/>
      <c r="DX113" s="1516"/>
      <c r="DY113" s="1516"/>
      <c r="DZ113" s="1516"/>
      <c r="EA113" s="1516"/>
      <c r="EB113" s="1516"/>
      <c r="EC113" s="1516"/>
    </row>
    <row r="114" spans="1:133" s="1518" customFormat="1" ht="15" customHeight="1" thickBot="1">
      <c r="A114" s="793">
        <v>40</v>
      </c>
      <c r="B114" s="1612" t="s">
        <v>729</v>
      </c>
      <c r="C114" s="2479" t="s">
        <v>58</v>
      </c>
      <c r="D114" s="2481"/>
      <c r="E114" s="2479" t="s">
        <v>956</v>
      </c>
      <c r="F114" s="2481"/>
      <c r="G114" s="2479" t="s">
        <v>942</v>
      </c>
      <c r="H114" s="2481"/>
      <c r="I114" s="2479" t="s">
        <v>943</v>
      </c>
      <c r="J114" s="2481"/>
      <c r="K114" s="2479" t="s">
        <v>944</v>
      </c>
      <c r="L114" s="2481"/>
      <c r="M114" s="2479" t="s">
        <v>945</v>
      </c>
      <c r="N114" s="2481"/>
      <c r="O114" s="2479" t="s">
        <v>1500</v>
      </c>
      <c r="P114" s="2481"/>
      <c r="Q114" s="2483"/>
      <c r="R114" s="2483"/>
      <c r="S114" s="2483"/>
      <c r="T114" s="2483"/>
      <c r="U114" s="840"/>
      <c r="V114" s="2312"/>
      <c r="W114" s="2312"/>
      <c r="X114" s="1539"/>
      <c r="Y114" s="840"/>
      <c r="Z114" s="2219"/>
      <c r="AA114" s="2219"/>
      <c r="AB114" s="793">
        <v>40</v>
      </c>
      <c r="AC114" s="795" t="s">
        <v>729</v>
      </c>
      <c r="AD114" s="2484" t="s">
        <v>58</v>
      </c>
      <c r="AE114" s="2485"/>
      <c r="AF114" s="2484" t="s">
        <v>956</v>
      </c>
      <c r="AG114" s="2485"/>
      <c r="AH114" s="2484" t="s">
        <v>942</v>
      </c>
      <c r="AI114" s="2485"/>
      <c r="AJ114" s="2484" t="s">
        <v>943</v>
      </c>
      <c r="AK114" s="2485"/>
      <c r="AL114" s="2484" t="s">
        <v>944</v>
      </c>
      <c r="AM114" s="2485"/>
      <c r="AN114" s="2484" t="s">
        <v>945</v>
      </c>
      <c r="AO114" s="2485"/>
      <c r="AP114" s="2484" t="s">
        <v>946</v>
      </c>
      <c r="AQ114" s="2485"/>
      <c r="AR114" s="2484" t="s">
        <v>947</v>
      </c>
      <c r="AS114" s="2485"/>
      <c r="AT114" s="2484" t="s">
        <v>1238</v>
      </c>
      <c r="AU114" s="2490"/>
      <c r="AV114" s="2483"/>
      <c r="AW114" s="2483"/>
      <c r="AX114" s="2483"/>
      <c r="AY114" s="2483"/>
      <c r="AZ114" s="840"/>
      <c r="BC114" s="793"/>
      <c r="BD114" s="793"/>
      <c r="BE114" s="793"/>
      <c r="BF114" s="793"/>
      <c r="BG114" s="793"/>
      <c r="BH114" s="793"/>
      <c r="BI114" s="793"/>
      <c r="BJ114" s="793"/>
      <c r="BK114" s="793"/>
      <c r="BL114" s="793"/>
      <c r="BM114" s="847"/>
      <c r="BN114" s="793"/>
      <c r="BO114" s="793"/>
      <c r="BP114" s="793"/>
      <c r="BQ114" s="793"/>
      <c r="BR114" s="793"/>
      <c r="BS114" s="793"/>
      <c r="BT114" s="793"/>
      <c r="BU114" s="793"/>
      <c r="BV114" s="793"/>
      <c r="BW114" s="793"/>
      <c r="BX114" s="793"/>
      <c r="BY114" s="793"/>
      <c r="BZ114" s="793"/>
      <c r="CA114" s="793"/>
      <c r="CD114" s="1516"/>
      <c r="CE114" s="1516"/>
      <c r="CF114" s="793"/>
      <c r="CG114" s="793"/>
      <c r="CH114" s="1516"/>
      <c r="CI114" s="1516"/>
      <c r="CJ114" s="1516"/>
      <c r="CK114" s="1516"/>
      <c r="CL114" s="1516"/>
      <c r="CM114" s="1516"/>
      <c r="CN114" s="1516"/>
      <c r="CO114" s="1516"/>
      <c r="CP114" s="1516"/>
      <c r="CQ114" s="1516"/>
      <c r="CR114" s="1516"/>
      <c r="CS114" s="1516"/>
      <c r="CT114" s="1516"/>
      <c r="CU114" s="1516"/>
      <c r="CV114" s="1516"/>
      <c r="CW114" s="1516"/>
      <c r="CX114" s="1516"/>
      <c r="CY114" s="1516"/>
      <c r="CZ114" s="1516"/>
      <c r="DA114" s="1516"/>
      <c r="DB114" s="1516"/>
      <c r="DF114" s="1516"/>
      <c r="DG114" s="793"/>
      <c r="DH114" s="793"/>
      <c r="DI114" s="1516"/>
      <c r="DJ114" s="1516"/>
      <c r="DK114" s="1516"/>
      <c r="DL114" s="1516"/>
      <c r="DM114" s="1516"/>
      <c r="DN114" s="1516"/>
      <c r="DO114" s="1516"/>
      <c r="DP114" s="1516"/>
      <c r="DQ114" s="1516"/>
      <c r="DR114" s="1516"/>
      <c r="DS114" s="1516"/>
      <c r="DT114" s="1516"/>
      <c r="DU114" s="1516"/>
      <c r="DV114" s="1516"/>
      <c r="DW114" s="1516"/>
      <c r="DX114" s="1516"/>
      <c r="DY114" s="1516"/>
      <c r="DZ114" s="1516"/>
      <c r="EA114" s="1516"/>
      <c r="EB114" s="1516"/>
      <c r="EC114" s="1516"/>
    </row>
    <row r="115" spans="1:133" s="1518" customFormat="1" ht="15.75" thickBot="1">
      <c r="A115" s="793"/>
      <c r="B115" s="1613"/>
      <c r="C115" s="1540" t="s">
        <v>899</v>
      </c>
      <c r="D115" s="1541" t="s">
        <v>170</v>
      </c>
      <c r="E115" s="1540" t="s">
        <v>899</v>
      </c>
      <c r="F115" s="1541" t="s">
        <v>170</v>
      </c>
      <c r="G115" s="1540" t="s">
        <v>899</v>
      </c>
      <c r="H115" s="1541" t="s">
        <v>170</v>
      </c>
      <c r="I115" s="1540" t="s">
        <v>899</v>
      </c>
      <c r="J115" s="1541" t="s">
        <v>170</v>
      </c>
      <c r="K115" s="1540" t="s">
        <v>899</v>
      </c>
      <c r="L115" s="1541" t="s">
        <v>170</v>
      </c>
      <c r="M115" s="1540" t="s">
        <v>899</v>
      </c>
      <c r="N115" s="1541" t="s">
        <v>170</v>
      </c>
      <c r="O115" s="1540" t="s">
        <v>899</v>
      </c>
      <c r="P115" s="1541" t="s">
        <v>170</v>
      </c>
      <c r="Q115" s="2313"/>
      <c r="R115" s="2313"/>
      <c r="S115" s="2313"/>
      <c r="T115" s="2313"/>
      <c r="U115" s="1609"/>
      <c r="V115" s="2319"/>
      <c r="W115" s="2319"/>
      <c r="X115" s="2320"/>
      <c r="Y115" s="840"/>
      <c r="Z115" s="2219"/>
      <c r="AA115" s="2219"/>
      <c r="AB115" s="793"/>
      <c r="AC115" s="796"/>
      <c r="AD115" s="797" t="s">
        <v>899</v>
      </c>
      <c r="AE115" s="798" t="s">
        <v>170</v>
      </c>
      <c r="AF115" s="797" t="s">
        <v>899</v>
      </c>
      <c r="AG115" s="798" t="s">
        <v>170</v>
      </c>
      <c r="AH115" s="797" t="s">
        <v>899</v>
      </c>
      <c r="AI115" s="798" t="s">
        <v>170</v>
      </c>
      <c r="AJ115" s="797" t="s">
        <v>899</v>
      </c>
      <c r="AK115" s="798" t="s">
        <v>170</v>
      </c>
      <c r="AL115" s="797" t="s">
        <v>899</v>
      </c>
      <c r="AM115" s="798" t="s">
        <v>170</v>
      </c>
      <c r="AN115" s="797" t="s">
        <v>899</v>
      </c>
      <c r="AO115" s="798" t="s">
        <v>170</v>
      </c>
      <c r="AP115" s="797" t="s">
        <v>899</v>
      </c>
      <c r="AQ115" s="798" t="s">
        <v>170</v>
      </c>
      <c r="AR115" s="797" t="s">
        <v>899</v>
      </c>
      <c r="AS115" s="798" t="s">
        <v>170</v>
      </c>
      <c r="AT115" s="797" t="s">
        <v>899</v>
      </c>
      <c r="AU115" s="1592" t="s">
        <v>170</v>
      </c>
      <c r="AV115" s="1590"/>
      <c r="AW115" s="1590"/>
      <c r="AX115" s="1590"/>
      <c r="AY115" s="1590"/>
      <c r="AZ115" s="840"/>
      <c r="BC115" s="793"/>
      <c r="BD115" s="793"/>
      <c r="BE115" s="793"/>
      <c r="BF115" s="793"/>
      <c r="BG115" s="793"/>
      <c r="BH115" s="793"/>
      <c r="BI115" s="793"/>
      <c r="BJ115" s="793"/>
      <c r="BK115" s="793"/>
      <c r="BL115" s="793"/>
      <c r="BM115" s="847"/>
      <c r="BN115" s="793"/>
      <c r="BO115" s="793"/>
      <c r="BP115" s="793"/>
      <c r="BQ115" s="793"/>
      <c r="BR115" s="793"/>
      <c r="BS115" s="793"/>
      <c r="BT115" s="793"/>
      <c r="BU115" s="793"/>
      <c r="BV115" s="793"/>
      <c r="BW115" s="793"/>
      <c r="BX115" s="793"/>
      <c r="BY115" s="793"/>
      <c r="BZ115" s="793"/>
      <c r="CA115" s="793"/>
      <c r="CD115" s="1516"/>
      <c r="CE115" s="1516"/>
      <c r="CF115" s="793"/>
      <c r="CG115" s="793"/>
      <c r="CH115" s="1516"/>
      <c r="CI115" s="1516"/>
      <c r="CJ115" s="1516"/>
      <c r="CK115" s="1516"/>
      <c r="CL115" s="1516"/>
      <c r="CM115" s="1516"/>
      <c r="CN115" s="1516"/>
      <c r="CO115" s="1516"/>
      <c r="CP115" s="1516"/>
      <c r="CQ115" s="1516"/>
      <c r="CR115" s="1516"/>
      <c r="CS115" s="1516"/>
      <c r="CT115" s="1516"/>
      <c r="CU115" s="1516"/>
      <c r="CV115" s="1516"/>
      <c r="CW115" s="1516"/>
      <c r="CX115" s="1516"/>
      <c r="CY115" s="1516"/>
      <c r="CZ115" s="1516"/>
      <c r="DA115" s="1516"/>
      <c r="DB115" s="1516"/>
      <c r="DF115" s="1516"/>
      <c r="DG115" s="793"/>
      <c r="DH115" s="793"/>
      <c r="DI115" s="1516"/>
      <c r="DJ115" s="1516"/>
      <c r="DK115" s="1516"/>
      <c r="DL115" s="1516"/>
      <c r="DM115" s="1516"/>
      <c r="DN115" s="1516"/>
      <c r="DO115" s="1516"/>
      <c r="DP115" s="1516"/>
      <c r="DQ115" s="1516"/>
      <c r="DR115" s="1516"/>
      <c r="DS115" s="1516"/>
      <c r="DT115" s="1516"/>
      <c r="DU115" s="1516"/>
      <c r="DV115" s="1516"/>
      <c r="DW115" s="1516"/>
      <c r="DX115" s="1516"/>
      <c r="DY115" s="1516"/>
      <c r="DZ115" s="1516"/>
      <c r="EA115" s="1516"/>
      <c r="EB115" s="1516"/>
      <c r="EC115" s="1516"/>
    </row>
    <row r="116" spans="1:133" s="1518" customFormat="1">
      <c r="A116" s="793"/>
      <c r="B116" s="2321" t="s">
        <v>734</v>
      </c>
      <c r="C116" s="1553">
        <v>9</v>
      </c>
      <c r="D116" s="2322">
        <f>C116/C$122%</f>
        <v>6.6666666666666661</v>
      </c>
      <c r="E116" s="1553">
        <v>0</v>
      </c>
      <c r="F116" s="1553">
        <v>0</v>
      </c>
      <c r="G116" s="2323">
        <v>0</v>
      </c>
      <c r="H116" s="2324">
        <v>0</v>
      </c>
      <c r="I116" s="2323">
        <v>0</v>
      </c>
      <c r="J116" s="2322">
        <f>I116/I$122%</f>
        <v>0</v>
      </c>
      <c r="K116" s="2323">
        <v>4</v>
      </c>
      <c r="L116" s="2322">
        <f>K116/K$122%</f>
        <v>7.4074074074074066</v>
      </c>
      <c r="M116" s="2323">
        <v>4</v>
      </c>
      <c r="N116" s="2322">
        <f>M116/M$122%</f>
        <v>13.793103448275863</v>
      </c>
      <c r="O116" s="2323">
        <v>1</v>
      </c>
      <c r="P116" s="2322">
        <f>O116/O$122%</f>
        <v>2.9411764705882351</v>
      </c>
      <c r="Q116" s="1609"/>
      <c r="R116" s="1609"/>
      <c r="S116" s="1609"/>
      <c r="T116" s="1609"/>
      <c r="U116" s="1609"/>
      <c r="V116" s="2319"/>
      <c r="W116" s="2319"/>
      <c r="X116" s="2320"/>
      <c r="Y116" s="840"/>
      <c r="Z116" s="2219"/>
      <c r="AA116" s="2219"/>
      <c r="AB116" s="793"/>
      <c r="AC116" s="799" t="s">
        <v>734</v>
      </c>
      <c r="AD116" s="1553">
        <v>2</v>
      </c>
      <c r="AE116" s="1589">
        <f>AD116/AD$122%</f>
        <v>1.7699115044247788</v>
      </c>
      <c r="AF116" s="1553">
        <v>0</v>
      </c>
      <c r="AG116" s="1553">
        <v>0</v>
      </c>
      <c r="AH116" s="1522">
        <v>0</v>
      </c>
      <c r="AI116" s="1523">
        <v>0</v>
      </c>
      <c r="AJ116" s="1522">
        <v>0</v>
      </c>
      <c r="AK116" s="1589">
        <f>AJ116/AJ$122%</f>
        <v>0</v>
      </c>
      <c r="AL116" s="1522">
        <v>2</v>
      </c>
      <c r="AM116" s="1589">
        <f>AL116/AL$122%</f>
        <v>5.8823529411764701</v>
      </c>
      <c r="AN116" s="1522">
        <v>0</v>
      </c>
      <c r="AO116" s="1589">
        <f>AN116/AN$122%</f>
        <v>0</v>
      </c>
      <c r="AP116" s="1522">
        <v>0</v>
      </c>
      <c r="AQ116" s="1589">
        <f>AP116/AP$122%</f>
        <v>0</v>
      </c>
      <c r="AR116" s="1522">
        <v>0</v>
      </c>
      <c r="AS116" s="1589">
        <f>AR116/AR$122%</f>
        <v>0</v>
      </c>
      <c r="AT116" s="1526">
        <v>0</v>
      </c>
      <c r="AU116" s="1593">
        <f>AT116/AT$122%</f>
        <v>0</v>
      </c>
      <c r="AV116" s="840"/>
      <c r="AW116" s="840"/>
      <c r="AX116" s="840"/>
      <c r="AY116" s="840"/>
      <c r="AZ116" s="840"/>
      <c r="BC116" s="793"/>
      <c r="BD116" s="793"/>
      <c r="BE116" s="793"/>
      <c r="BF116" s="793"/>
      <c r="BG116" s="793"/>
      <c r="BH116" s="793"/>
      <c r="BI116" s="793"/>
      <c r="BJ116" s="793"/>
      <c r="BK116" s="793"/>
      <c r="BL116" s="793"/>
      <c r="BM116" s="847"/>
      <c r="BN116" s="793"/>
      <c r="BO116" s="793"/>
      <c r="BP116" s="793"/>
      <c r="BQ116" s="793"/>
      <c r="BR116" s="793"/>
      <c r="BS116" s="793"/>
      <c r="BT116" s="793"/>
      <c r="BU116" s="793"/>
      <c r="BV116" s="793"/>
      <c r="BW116" s="793"/>
      <c r="BX116" s="793"/>
      <c r="BY116" s="793"/>
      <c r="BZ116" s="793"/>
      <c r="CA116" s="793"/>
      <c r="CD116" s="1516"/>
      <c r="CE116" s="1516"/>
      <c r="CF116" s="793"/>
      <c r="CG116" s="793"/>
      <c r="CH116" s="1516"/>
      <c r="CI116" s="1516"/>
      <c r="CJ116" s="1516"/>
      <c r="CK116" s="1516"/>
      <c r="CL116" s="1516"/>
      <c r="CM116" s="1516"/>
      <c r="CN116" s="1516"/>
      <c r="CO116" s="1516"/>
      <c r="CP116" s="1516"/>
      <c r="CQ116" s="1516"/>
      <c r="CR116" s="1516"/>
      <c r="CS116" s="1516"/>
      <c r="CT116" s="1516"/>
      <c r="CU116" s="1516"/>
      <c r="CV116" s="1516"/>
      <c r="CW116" s="1516"/>
      <c r="CX116" s="1516"/>
      <c r="CY116" s="1516"/>
      <c r="CZ116" s="1516"/>
      <c r="DA116" s="1516"/>
      <c r="DB116" s="1516"/>
      <c r="DF116" s="1516"/>
      <c r="DG116" s="793"/>
      <c r="DH116" s="793"/>
      <c r="DI116" s="1516"/>
      <c r="DJ116" s="1516"/>
      <c r="DK116" s="1516"/>
      <c r="DL116" s="1516"/>
      <c r="DM116" s="1516"/>
      <c r="DN116" s="1516"/>
      <c r="DO116" s="1516"/>
      <c r="DP116" s="1516"/>
      <c r="DQ116" s="1516"/>
      <c r="DR116" s="1516"/>
      <c r="DS116" s="1516"/>
      <c r="DT116" s="1516"/>
      <c r="DU116" s="1516"/>
      <c r="DV116" s="1516"/>
      <c r="DW116" s="1516"/>
      <c r="DX116" s="1516"/>
      <c r="DY116" s="1516"/>
      <c r="DZ116" s="1516"/>
      <c r="EA116" s="1516"/>
      <c r="EB116" s="1516"/>
      <c r="EC116" s="1516"/>
    </row>
    <row r="117" spans="1:133" s="1518" customFormat="1">
      <c r="A117" s="793"/>
      <c r="B117" s="2325" t="s">
        <v>735</v>
      </c>
      <c r="C117" s="1553">
        <v>12</v>
      </c>
      <c r="D117" s="2322">
        <f t="shared" ref="D117:D121" si="107">C117/C$122%</f>
        <v>8.8888888888888875</v>
      </c>
      <c r="E117" s="1555">
        <v>0</v>
      </c>
      <c r="F117" s="1555">
        <v>0</v>
      </c>
      <c r="G117" s="2326">
        <v>0</v>
      </c>
      <c r="H117" s="2327">
        <v>0</v>
      </c>
      <c r="I117" s="2326">
        <v>3</v>
      </c>
      <c r="J117" s="2322">
        <f t="shared" ref="J117:L121" si="108">I117/I$122%</f>
        <v>18.75</v>
      </c>
      <c r="K117" s="2326">
        <v>5</v>
      </c>
      <c r="L117" s="2322">
        <f t="shared" si="108"/>
        <v>9.2592592592592595</v>
      </c>
      <c r="M117" s="2326">
        <v>2</v>
      </c>
      <c r="N117" s="2322">
        <f t="shared" ref="N117:N121" si="109">M117/M$122%</f>
        <v>6.8965517241379315</v>
      </c>
      <c r="O117" s="2326">
        <v>2</v>
      </c>
      <c r="P117" s="2322">
        <f t="shared" ref="P117:P121" si="110">O117/O$122%</f>
        <v>5.8823529411764701</v>
      </c>
      <c r="Q117" s="1609"/>
      <c r="R117" s="1609"/>
      <c r="S117" s="1609"/>
      <c r="T117" s="1609"/>
      <c r="U117" s="1609"/>
      <c r="V117" s="2319"/>
      <c r="W117" s="2319"/>
      <c r="X117" s="2320"/>
      <c r="Y117" s="840"/>
      <c r="Z117" s="2219"/>
      <c r="AA117" s="2219"/>
      <c r="AB117" s="793"/>
      <c r="AC117" s="805" t="s">
        <v>735</v>
      </c>
      <c r="AD117" s="1553">
        <v>13</v>
      </c>
      <c r="AE117" s="1589">
        <f t="shared" ref="AE117:AE121" si="111">AD117/AD$122%</f>
        <v>11.504424778761063</v>
      </c>
      <c r="AF117" s="1555">
        <v>0</v>
      </c>
      <c r="AG117" s="1555">
        <v>0</v>
      </c>
      <c r="AH117" s="1527">
        <v>0</v>
      </c>
      <c r="AI117" s="1528">
        <v>0</v>
      </c>
      <c r="AJ117" s="1527">
        <v>5</v>
      </c>
      <c r="AK117" s="1589">
        <f t="shared" ref="AK117:AM121" si="112">AJ117/AJ$122%</f>
        <v>21.739130434782609</v>
      </c>
      <c r="AL117" s="1527">
        <v>2</v>
      </c>
      <c r="AM117" s="1589">
        <f t="shared" si="112"/>
        <v>5.8823529411764701</v>
      </c>
      <c r="AN117" s="1527">
        <v>2</v>
      </c>
      <c r="AO117" s="1589">
        <f t="shared" ref="AO117" si="113">AN117/AN$122%</f>
        <v>7.4074074074074066</v>
      </c>
      <c r="AP117" s="1527">
        <v>3</v>
      </c>
      <c r="AQ117" s="1589">
        <f t="shared" ref="AQ117" si="114">AP117/AP$122%</f>
        <v>21.428571428571427</v>
      </c>
      <c r="AR117" s="1527">
        <v>1</v>
      </c>
      <c r="AS117" s="1589">
        <f t="shared" ref="AS117" si="115">AR117/AR$122%</f>
        <v>14.285714285714285</v>
      </c>
      <c r="AT117" s="1530">
        <v>0</v>
      </c>
      <c r="AU117" s="1593">
        <f t="shared" ref="AU117" si="116">AT117/AT$122%</f>
        <v>0</v>
      </c>
      <c r="AV117" s="840"/>
      <c r="AW117" s="840"/>
      <c r="AX117" s="840"/>
      <c r="AY117" s="840"/>
      <c r="AZ117" s="840"/>
      <c r="BC117" s="793"/>
      <c r="BD117" s="793"/>
      <c r="BE117" s="793"/>
      <c r="BF117" s="793"/>
      <c r="BG117" s="793"/>
      <c r="BH117" s="793"/>
      <c r="BI117" s="793"/>
      <c r="BJ117" s="793"/>
      <c r="BK117" s="793"/>
      <c r="BL117" s="793"/>
      <c r="BM117" s="847"/>
      <c r="BN117" s="793"/>
      <c r="BO117" s="793"/>
      <c r="BP117" s="793"/>
      <c r="BQ117" s="793"/>
      <c r="BR117" s="793"/>
      <c r="BS117" s="793"/>
      <c r="BT117" s="793"/>
      <c r="BU117" s="793"/>
      <c r="BV117" s="793"/>
      <c r="BW117" s="793"/>
      <c r="BX117" s="793"/>
      <c r="BY117" s="793"/>
      <c r="BZ117" s="793"/>
      <c r="CA117" s="793"/>
      <c r="CD117" s="1516"/>
      <c r="CE117" s="1516"/>
      <c r="CF117" s="793"/>
      <c r="CG117" s="793"/>
      <c r="CH117" s="1516"/>
      <c r="CI117" s="1516"/>
      <c r="CJ117" s="1516"/>
      <c r="CK117" s="1516"/>
      <c r="CL117" s="1516"/>
      <c r="CM117" s="1516"/>
      <c r="CN117" s="1516"/>
      <c r="CO117" s="1516"/>
      <c r="CP117" s="1516"/>
      <c r="CQ117" s="1516"/>
      <c r="CR117" s="1516"/>
      <c r="CS117" s="1516"/>
      <c r="CT117" s="1516"/>
      <c r="CU117" s="1516"/>
      <c r="CV117" s="1516"/>
      <c r="CW117" s="1516"/>
      <c r="CX117" s="1516"/>
      <c r="CY117" s="1516"/>
      <c r="CZ117" s="1516"/>
      <c r="DA117" s="1516"/>
      <c r="DB117" s="1516"/>
      <c r="DF117" s="1516"/>
      <c r="DG117" s="793"/>
      <c r="DH117" s="793"/>
      <c r="DI117" s="1516"/>
      <c r="DJ117" s="1516"/>
      <c r="DK117" s="1516"/>
      <c r="DL117" s="1516"/>
      <c r="DM117" s="1516"/>
      <c r="DN117" s="1516"/>
      <c r="DO117" s="1516"/>
      <c r="DP117" s="1516"/>
      <c r="DQ117" s="1516"/>
      <c r="DR117" s="1516"/>
      <c r="DS117" s="1516"/>
      <c r="DT117" s="1516"/>
      <c r="DU117" s="1516"/>
      <c r="DV117" s="1516"/>
      <c r="DW117" s="1516"/>
      <c r="DX117" s="1516"/>
      <c r="DY117" s="1516"/>
      <c r="DZ117" s="1516"/>
      <c r="EA117" s="1516"/>
      <c r="EB117" s="1516"/>
      <c r="EC117" s="1516"/>
    </row>
    <row r="118" spans="1:133" s="1518" customFormat="1">
      <c r="A118" s="793"/>
      <c r="B118" s="2325" t="s">
        <v>223</v>
      </c>
      <c r="C118" s="1553">
        <v>86</v>
      </c>
      <c r="D118" s="2322">
        <f t="shared" si="107"/>
        <v>63.703703703703702</v>
      </c>
      <c r="E118" s="1555">
        <v>0</v>
      </c>
      <c r="F118" s="1555">
        <v>0</v>
      </c>
      <c r="G118" s="2326">
        <v>2</v>
      </c>
      <c r="H118" s="2327">
        <f>G118/G$122%</f>
        <v>100</v>
      </c>
      <c r="I118" s="2326">
        <v>7</v>
      </c>
      <c r="J118" s="2322">
        <f>I118/I$122%</f>
        <v>43.75</v>
      </c>
      <c r="K118" s="2326">
        <v>35</v>
      </c>
      <c r="L118" s="2322">
        <f t="shared" si="108"/>
        <v>64.81481481481481</v>
      </c>
      <c r="M118" s="2326">
        <v>18</v>
      </c>
      <c r="N118" s="2322">
        <f t="shared" si="109"/>
        <v>62.068965517241381</v>
      </c>
      <c r="O118" s="2326">
        <v>24</v>
      </c>
      <c r="P118" s="2322">
        <f t="shared" si="110"/>
        <v>70.588235294117638</v>
      </c>
      <c r="Q118" s="1609"/>
      <c r="R118" s="1609"/>
      <c r="S118" s="1609"/>
      <c r="T118" s="1609"/>
      <c r="U118" s="1609"/>
      <c r="V118" s="2319"/>
      <c r="W118" s="2319"/>
      <c r="X118" s="2320"/>
      <c r="Y118" s="840"/>
      <c r="Z118" s="2219"/>
      <c r="AA118" s="2219"/>
      <c r="AB118" s="793"/>
      <c r="AC118" s="805" t="s">
        <v>223</v>
      </c>
      <c r="AD118" s="1553">
        <v>80</v>
      </c>
      <c r="AE118" s="1589">
        <f t="shared" si="111"/>
        <v>70.796460176991161</v>
      </c>
      <c r="AF118" s="1555">
        <v>0</v>
      </c>
      <c r="AG118" s="1555">
        <v>0</v>
      </c>
      <c r="AH118" s="1527">
        <v>0</v>
      </c>
      <c r="AI118" s="1528">
        <v>0</v>
      </c>
      <c r="AJ118" s="1527">
        <v>12</v>
      </c>
      <c r="AK118" s="1589">
        <f t="shared" si="112"/>
        <v>52.173913043478258</v>
      </c>
      <c r="AL118" s="1527">
        <v>27</v>
      </c>
      <c r="AM118" s="1589">
        <f t="shared" si="112"/>
        <v>79.411764705882348</v>
      </c>
      <c r="AN118" s="1527">
        <v>20</v>
      </c>
      <c r="AO118" s="1589">
        <f t="shared" ref="AO118" si="117">AN118/AN$122%</f>
        <v>74.074074074074076</v>
      </c>
      <c r="AP118" s="1527">
        <v>9</v>
      </c>
      <c r="AQ118" s="1589">
        <f t="shared" ref="AQ118" si="118">AP118/AP$122%</f>
        <v>64.285714285714278</v>
      </c>
      <c r="AR118" s="1527">
        <v>6</v>
      </c>
      <c r="AS118" s="1589">
        <f t="shared" ref="AS118" si="119">AR118/AR$122%</f>
        <v>85.714285714285708</v>
      </c>
      <c r="AT118" s="1530">
        <v>6</v>
      </c>
      <c r="AU118" s="1593">
        <f t="shared" ref="AU118" si="120">AT118/AT$122%</f>
        <v>75</v>
      </c>
      <c r="AV118" s="840"/>
      <c r="AW118" s="840"/>
      <c r="AX118" s="840"/>
      <c r="AY118" s="840"/>
      <c r="AZ118" s="840"/>
      <c r="BC118" s="793"/>
      <c r="BD118" s="793"/>
      <c r="BE118" s="793"/>
      <c r="BF118" s="793"/>
      <c r="BG118" s="793"/>
      <c r="BH118" s="793"/>
      <c r="BI118" s="793"/>
      <c r="BJ118" s="793"/>
      <c r="BK118" s="793"/>
      <c r="BL118" s="793"/>
      <c r="BM118" s="847"/>
      <c r="BN118" s="793"/>
      <c r="BO118" s="793"/>
      <c r="BP118" s="793"/>
      <c r="BQ118" s="793"/>
      <c r="BR118" s="793"/>
      <c r="BS118" s="793"/>
      <c r="BT118" s="793"/>
      <c r="BU118" s="793"/>
      <c r="BV118" s="793"/>
      <c r="BW118" s="793"/>
      <c r="BX118" s="793"/>
      <c r="BY118" s="793"/>
      <c r="BZ118" s="793"/>
      <c r="CA118" s="793"/>
      <c r="CD118" s="1516"/>
      <c r="CE118" s="1516"/>
      <c r="CF118" s="793"/>
      <c r="CG118" s="793"/>
      <c r="CH118" s="1516"/>
      <c r="CI118" s="1516"/>
      <c r="CJ118" s="1516"/>
      <c r="CK118" s="1516"/>
      <c r="CL118" s="1516"/>
      <c r="CM118" s="1516"/>
      <c r="CN118" s="1516"/>
      <c r="CO118" s="1516"/>
      <c r="CP118" s="1516"/>
      <c r="CQ118" s="1516"/>
      <c r="CR118" s="1516"/>
      <c r="CS118" s="1516"/>
      <c r="CT118" s="1516"/>
      <c r="CU118" s="1516"/>
      <c r="CV118" s="1516"/>
      <c r="CW118" s="1516"/>
      <c r="CX118" s="1516"/>
      <c r="CY118" s="1516"/>
      <c r="CZ118" s="1516"/>
      <c r="DA118" s="1516"/>
      <c r="DB118" s="1516"/>
      <c r="DF118" s="1516"/>
      <c r="DG118" s="793"/>
      <c r="DH118" s="793"/>
      <c r="DI118" s="1516"/>
      <c r="DJ118" s="1516"/>
      <c r="DK118" s="1516"/>
      <c r="DL118" s="1516"/>
      <c r="DM118" s="1516"/>
      <c r="DN118" s="1516"/>
      <c r="DO118" s="1516"/>
      <c r="DP118" s="1516"/>
      <c r="DQ118" s="1516"/>
      <c r="DR118" s="1516"/>
      <c r="DS118" s="1516"/>
      <c r="DT118" s="1516"/>
      <c r="DU118" s="1516"/>
      <c r="DV118" s="1516"/>
      <c r="DW118" s="1516"/>
      <c r="DX118" s="1516"/>
      <c r="DY118" s="1516"/>
      <c r="DZ118" s="1516"/>
      <c r="EA118" s="1516"/>
      <c r="EB118" s="1516"/>
      <c r="EC118" s="1516"/>
    </row>
    <row r="119" spans="1:133" s="1518" customFormat="1">
      <c r="A119" s="793"/>
      <c r="B119" s="2325" t="s">
        <v>951</v>
      </c>
      <c r="C119" s="1553">
        <v>2</v>
      </c>
      <c r="D119" s="2322">
        <f t="shared" si="107"/>
        <v>1.4814814814814814</v>
      </c>
      <c r="E119" s="1555">
        <v>0</v>
      </c>
      <c r="F119" s="1555">
        <v>0</v>
      </c>
      <c r="G119" s="2326">
        <v>0</v>
      </c>
      <c r="H119" s="2327">
        <v>0</v>
      </c>
      <c r="I119" s="2326">
        <v>1</v>
      </c>
      <c r="J119" s="2322">
        <f t="shared" si="108"/>
        <v>6.25</v>
      </c>
      <c r="K119" s="2326">
        <v>0</v>
      </c>
      <c r="L119" s="2322">
        <f t="shared" si="108"/>
        <v>0</v>
      </c>
      <c r="M119" s="2326">
        <v>1</v>
      </c>
      <c r="N119" s="2322">
        <f t="shared" si="109"/>
        <v>3.4482758620689657</v>
      </c>
      <c r="O119" s="2326">
        <v>0</v>
      </c>
      <c r="P119" s="2322">
        <f t="shared" si="110"/>
        <v>0</v>
      </c>
      <c r="Q119" s="1609"/>
      <c r="R119" s="1609"/>
      <c r="S119" s="1609"/>
      <c r="T119" s="1609"/>
      <c r="U119" s="1609"/>
      <c r="V119" s="2319"/>
      <c r="W119" s="2319"/>
      <c r="X119" s="2320"/>
      <c r="Y119" s="840"/>
      <c r="Z119" s="2219"/>
      <c r="AA119" s="2219"/>
      <c r="AB119" s="793"/>
      <c r="AC119" s="805" t="s">
        <v>951</v>
      </c>
      <c r="AD119" s="1553">
        <v>3</v>
      </c>
      <c r="AE119" s="1589">
        <f t="shared" si="111"/>
        <v>2.6548672566371683</v>
      </c>
      <c r="AF119" s="1555">
        <v>0</v>
      </c>
      <c r="AG119" s="1555">
        <v>0</v>
      </c>
      <c r="AH119" s="1527">
        <v>0</v>
      </c>
      <c r="AI119" s="1528">
        <v>0</v>
      </c>
      <c r="AJ119" s="1527">
        <v>1</v>
      </c>
      <c r="AK119" s="1589">
        <f t="shared" si="112"/>
        <v>4.3478260869565215</v>
      </c>
      <c r="AL119" s="1527">
        <v>0</v>
      </c>
      <c r="AM119" s="1589">
        <f t="shared" si="112"/>
        <v>0</v>
      </c>
      <c r="AN119" s="1527">
        <v>0</v>
      </c>
      <c r="AO119" s="1589">
        <f t="shared" ref="AO119" si="121">AN119/AN$122%</f>
        <v>0</v>
      </c>
      <c r="AP119" s="1527">
        <v>0</v>
      </c>
      <c r="AQ119" s="1589">
        <f t="shared" ref="AQ119" si="122">AP119/AP$122%</f>
        <v>0</v>
      </c>
      <c r="AR119" s="1527">
        <v>0</v>
      </c>
      <c r="AS119" s="1589">
        <f t="shared" ref="AS119" si="123">AR119/AR$122%</f>
        <v>0</v>
      </c>
      <c r="AT119" s="1530">
        <v>0</v>
      </c>
      <c r="AU119" s="1593">
        <f t="shared" ref="AU119" si="124">AT119/AT$122%</f>
        <v>0</v>
      </c>
      <c r="AV119" s="840"/>
      <c r="AW119" s="840"/>
      <c r="AX119" s="840"/>
      <c r="AY119" s="840"/>
      <c r="AZ119" s="840"/>
      <c r="BC119" s="793"/>
      <c r="BD119" s="793"/>
      <c r="BE119" s="793"/>
      <c r="BF119" s="793"/>
      <c r="BG119" s="793"/>
      <c r="BH119" s="793"/>
      <c r="BI119" s="793"/>
      <c r="BJ119" s="793"/>
      <c r="BK119" s="793"/>
      <c r="BL119" s="793"/>
      <c r="BM119" s="847"/>
      <c r="BN119" s="793"/>
      <c r="BO119" s="793"/>
      <c r="BP119" s="793"/>
      <c r="BQ119" s="793"/>
      <c r="BR119" s="793"/>
      <c r="BS119" s="793"/>
      <c r="BT119" s="793"/>
      <c r="BU119" s="793"/>
      <c r="BV119" s="793"/>
      <c r="BW119" s="793"/>
      <c r="BX119" s="793"/>
      <c r="BY119" s="793"/>
      <c r="BZ119" s="793"/>
      <c r="CA119" s="793"/>
      <c r="CD119" s="1516"/>
      <c r="CE119" s="1516"/>
      <c r="CF119" s="793"/>
      <c r="CG119" s="793"/>
      <c r="CH119" s="1516"/>
      <c r="CI119" s="1516"/>
      <c r="CJ119" s="1516"/>
      <c r="CK119" s="1516"/>
      <c r="CL119" s="1516"/>
      <c r="CM119" s="1516"/>
      <c r="CN119" s="1516"/>
      <c r="CO119" s="1516"/>
      <c r="CP119" s="1516"/>
      <c r="CQ119" s="1516"/>
      <c r="CR119" s="1516"/>
      <c r="CS119" s="1516"/>
      <c r="CT119" s="1516"/>
      <c r="CU119" s="1516"/>
      <c r="CV119" s="1516"/>
      <c r="CW119" s="1516"/>
      <c r="CX119" s="1516"/>
      <c r="CY119" s="1516"/>
      <c r="CZ119" s="1516"/>
      <c r="DA119" s="1516"/>
      <c r="DB119" s="1516"/>
      <c r="DF119" s="1516"/>
      <c r="DG119" s="793"/>
      <c r="DH119" s="793"/>
      <c r="DI119" s="1516"/>
      <c r="DJ119" s="1516"/>
      <c r="DK119" s="1516"/>
      <c r="DL119" s="1516"/>
      <c r="DM119" s="1516"/>
      <c r="DN119" s="1516"/>
      <c r="DO119" s="1516"/>
      <c r="DP119" s="1516"/>
      <c r="DQ119" s="1516"/>
      <c r="DR119" s="1516"/>
      <c r="DS119" s="1516"/>
      <c r="DT119" s="1516"/>
      <c r="DU119" s="1516"/>
      <c r="DV119" s="1516"/>
      <c r="DW119" s="1516"/>
      <c r="DX119" s="1516"/>
      <c r="DY119" s="1516"/>
      <c r="DZ119" s="1516"/>
      <c r="EA119" s="1516"/>
      <c r="EB119" s="1516"/>
      <c r="EC119" s="1516"/>
    </row>
    <row r="120" spans="1:133" s="1518" customFormat="1">
      <c r="A120" s="793"/>
      <c r="B120" s="2325" t="s">
        <v>952</v>
      </c>
      <c r="C120" s="1553">
        <v>3</v>
      </c>
      <c r="D120" s="2322">
        <f t="shared" si="107"/>
        <v>2.2222222222222219</v>
      </c>
      <c r="E120" s="1555">
        <v>0</v>
      </c>
      <c r="F120" s="1555">
        <v>0</v>
      </c>
      <c r="G120" s="2326">
        <v>0</v>
      </c>
      <c r="H120" s="2327">
        <v>0</v>
      </c>
      <c r="I120" s="2326">
        <v>1</v>
      </c>
      <c r="J120" s="2322">
        <f t="shared" si="108"/>
        <v>6.25</v>
      </c>
      <c r="K120" s="2326">
        <v>1</v>
      </c>
      <c r="L120" s="2322">
        <f t="shared" si="108"/>
        <v>1.8518518518518516</v>
      </c>
      <c r="M120" s="2326">
        <v>1</v>
      </c>
      <c r="N120" s="2322">
        <f t="shared" si="109"/>
        <v>3.4482758620689657</v>
      </c>
      <c r="O120" s="2326">
        <v>0</v>
      </c>
      <c r="P120" s="2322">
        <f t="shared" si="110"/>
        <v>0</v>
      </c>
      <c r="Q120" s="1609"/>
      <c r="R120" s="1609"/>
      <c r="S120" s="1609"/>
      <c r="T120" s="1609"/>
      <c r="U120" s="1609"/>
      <c r="V120" s="2319"/>
      <c r="W120" s="2319"/>
      <c r="X120" s="2320"/>
      <c r="Y120" s="840"/>
      <c r="Z120" s="2219"/>
      <c r="AA120" s="2219"/>
      <c r="AB120" s="793"/>
      <c r="AC120" s="805" t="s">
        <v>952</v>
      </c>
      <c r="AD120" s="1553"/>
      <c r="AE120" s="1589">
        <f t="shared" si="111"/>
        <v>0</v>
      </c>
      <c r="AF120" s="1555">
        <v>0</v>
      </c>
      <c r="AG120" s="1555">
        <v>0</v>
      </c>
      <c r="AH120" s="1527">
        <v>0</v>
      </c>
      <c r="AI120" s="1528">
        <v>0</v>
      </c>
      <c r="AJ120" s="1527">
        <v>0</v>
      </c>
      <c r="AK120" s="1589">
        <f t="shared" si="112"/>
        <v>0</v>
      </c>
      <c r="AL120" s="1527">
        <v>0</v>
      </c>
      <c r="AM120" s="1589">
        <f t="shared" si="112"/>
        <v>0</v>
      </c>
      <c r="AN120" s="1527">
        <v>0</v>
      </c>
      <c r="AO120" s="1589">
        <f t="shared" ref="AO120" si="125">AN120/AN$122%</f>
        <v>0</v>
      </c>
      <c r="AP120" s="1527">
        <v>0</v>
      </c>
      <c r="AQ120" s="1589">
        <f t="shared" ref="AQ120" si="126">AP120/AP$122%</f>
        <v>0</v>
      </c>
      <c r="AR120" s="1527">
        <v>0</v>
      </c>
      <c r="AS120" s="1589">
        <f t="shared" ref="AS120" si="127">AR120/AR$122%</f>
        <v>0</v>
      </c>
      <c r="AT120" s="1530">
        <v>0</v>
      </c>
      <c r="AU120" s="1593">
        <f t="shared" ref="AU120" si="128">AT120/AT$122%</f>
        <v>0</v>
      </c>
      <c r="AV120" s="840"/>
      <c r="AW120" s="840"/>
      <c r="AX120" s="840"/>
      <c r="AY120" s="840"/>
      <c r="AZ120" s="840"/>
      <c r="BC120" s="793"/>
      <c r="BD120" s="793"/>
      <c r="BE120" s="793"/>
      <c r="BF120" s="793"/>
      <c r="BG120" s="793"/>
      <c r="BH120" s="793"/>
      <c r="BI120" s="793"/>
      <c r="BJ120" s="793"/>
      <c r="BK120" s="793"/>
      <c r="BL120" s="793"/>
      <c r="BM120" s="847"/>
      <c r="BN120" s="793"/>
      <c r="BO120" s="793"/>
      <c r="BP120" s="793"/>
      <c r="BQ120" s="793"/>
      <c r="BR120" s="793"/>
      <c r="BS120" s="793"/>
      <c r="BT120" s="793"/>
      <c r="BU120" s="793"/>
      <c r="BV120" s="793"/>
      <c r="BW120" s="793"/>
      <c r="BX120" s="793"/>
      <c r="BY120" s="793"/>
      <c r="BZ120" s="793"/>
      <c r="CA120" s="793"/>
      <c r="CD120" s="1516"/>
      <c r="CE120" s="1516"/>
      <c r="CF120" s="793"/>
      <c r="CG120" s="793"/>
      <c r="CH120" s="1516"/>
      <c r="CI120" s="1516"/>
      <c r="CJ120" s="1516"/>
      <c r="CK120" s="1516"/>
      <c r="CL120" s="1516"/>
      <c r="CM120" s="1516"/>
      <c r="CN120" s="1516"/>
      <c r="CO120" s="1516"/>
      <c r="CP120" s="1516"/>
      <c r="CQ120" s="1516"/>
      <c r="CR120" s="1516"/>
      <c r="CS120" s="1516"/>
      <c r="CT120" s="1516"/>
      <c r="CU120" s="1516"/>
      <c r="CV120" s="1516"/>
      <c r="CW120" s="1516"/>
      <c r="CX120" s="1516"/>
      <c r="CY120" s="1516"/>
      <c r="CZ120" s="1516"/>
      <c r="DA120" s="1516"/>
      <c r="DB120" s="1516"/>
      <c r="DF120" s="1516"/>
      <c r="DG120" s="793"/>
      <c r="DH120" s="793"/>
      <c r="DI120" s="1516"/>
      <c r="DJ120" s="1516"/>
      <c r="DK120" s="1516"/>
      <c r="DL120" s="1516"/>
      <c r="DM120" s="1516"/>
      <c r="DN120" s="1516"/>
      <c r="DO120" s="1516"/>
      <c r="DP120" s="1516"/>
      <c r="DQ120" s="1516"/>
      <c r="DR120" s="1516"/>
      <c r="DS120" s="1516"/>
      <c r="DT120" s="1516"/>
      <c r="DU120" s="1516"/>
      <c r="DV120" s="1516"/>
      <c r="DW120" s="1516"/>
      <c r="DX120" s="1516"/>
      <c r="DY120" s="1516"/>
      <c r="DZ120" s="1516"/>
      <c r="EA120" s="1516"/>
      <c r="EB120" s="1516"/>
      <c r="EC120" s="1516"/>
    </row>
    <row r="121" spans="1:133" s="1518" customFormat="1" ht="15.75" thickBot="1">
      <c r="A121" s="793"/>
      <c r="B121" s="2328" t="s">
        <v>953</v>
      </c>
      <c r="C121" s="1553">
        <v>23</v>
      </c>
      <c r="D121" s="2322">
        <f t="shared" si="107"/>
        <v>17.037037037037035</v>
      </c>
      <c r="E121" s="1558">
        <v>0</v>
      </c>
      <c r="F121" s="1558">
        <v>0</v>
      </c>
      <c r="G121" s="2329">
        <v>0</v>
      </c>
      <c r="H121" s="2330">
        <v>0</v>
      </c>
      <c r="I121" s="2329">
        <v>4</v>
      </c>
      <c r="J121" s="2322">
        <f t="shared" si="108"/>
        <v>25</v>
      </c>
      <c r="K121" s="2329">
        <v>9</v>
      </c>
      <c r="L121" s="2322">
        <f t="shared" si="108"/>
        <v>16.666666666666664</v>
      </c>
      <c r="M121" s="2329">
        <v>3</v>
      </c>
      <c r="N121" s="2322">
        <f t="shared" si="109"/>
        <v>10.344827586206897</v>
      </c>
      <c r="O121" s="2329">
        <v>7</v>
      </c>
      <c r="P121" s="2322">
        <f t="shared" si="110"/>
        <v>20.588235294117645</v>
      </c>
      <c r="Q121" s="1609"/>
      <c r="R121" s="1609"/>
      <c r="S121" s="1609"/>
      <c r="T121" s="1609"/>
      <c r="U121" s="1609"/>
      <c r="V121" s="2319"/>
      <c r="W121" s="2319"/>
      <c r="X121" s="2320"/>
      <c r="Y121" s="840"/>
      <c r="Z121" s="2219"/>
      <c r="AA121" s="2219"/>
      <c r="AB121" s="793"/>
      <c r="AC121" s="809" t="s">
        <v>953</v>
      </c>
      <c r="AD121" s="1553">
        <v>15</v>
      </c>
      <c r="AE121" s="1589">
        <f t="shared" si="111"/>
        <v>13.274336283185843</v>
      </c>
      <c r="AF121" s="1558">
        <v>0</v>
      </c>
      <c r="AG121" s="1558">
        <v>0</v>
      </c>
      <c r="AH121" s="1531">
        <v>0</v>
      </c>
      <c r="AI121" s="1532">
        <v>0</v>
      </c>
      <c r="AJ121" s="1531">
        <v>5</v>
      </c>
      <c r="AK121" s="1589">
        <f t="shared" si="112"/>
        <v>21.739130434782609</v>
      </c>
      <c r="AL121" s="1531">
        <v>3</v>
      </c>
      <c r="AM121" s="1589">
        <f t="shared" si="112"/>
        <v>8.8235294117647047</v>
      </c>
      <c r="AN121" s="1531">
        <v>3</v>
      </c>
      <c r="AO121" s="1589">
        <f t="shared" ref="AO121" si="129">AN121/AN$122%</f>
        <v>11.111111111111111</v>
      </c>
      <c r="AP121" s="1531">
        <v>2</v>
      </c>
      <c r="AQ121" s="1589">
        <f t="shared" ref="AQ121" si="130">AP121/AP$122%</f>
        <v>14.285714285714285</v>
      </c>
      <c r="AR121" s="1531">
        <v>0</v>
      </c>
      <c r="AS121" s="1589">
        <f t="shared" ref="AS121" si="131">AR121/AR$122%</f>
        <v>0</v>
      </c>
      <c r="AT121" s="1534">
        <v>2</v>
      </c>
      <c r="AU121" s="1593">
        <f t="shared" ref="AU121" si="132">AT121/AT$122%</f>
        <v>25</v>
      </c>
      <c r="AV121" s="840"/>
      <c r="AW121" s="840"/>
      <c r="AX121" s="840"/>
      <c r="AY121" s="840"/>
      <c r="AZ121" s="840"/>
      <c r="BC121" s="793"/>
      <c r="BD121" s="793"/>
      <c r="BE121" s="793"/>
      <c r="BF121" s="793"/>
      <c r="BG121" s="793"/>
      <c r="BH121" s="793"/>
      <c r="BI121" s="793"/>
      <c r="BJ121" s="793"/>
      <c r="BK121" s="793"/>
      <c r="BL121" s="793"/>
      <c r="BM121" s="847"/>
      <c r="BN121" s="793"/>
      <c r="BO121" s="793"/>
      <c r="BP121" s="793"/>
      <c r="BQ121" s="793"/>
      <c r="BR121" s="793"/>
      <c r="BS121" s="793"/>
      <c r="BT121" s="793"/>
      <c r="BU121" s="793"/>
      <c r="BV121" s="793"/>
      <c r="BW121" s="793"/>
      <c r="BX121" s="793"/>
      <c r="BY121" s="793"/>
      <c r="BZ121" s="793"/>
      <c r="CA121" s="793"/>
      <c r="CD121" s="1516"/>
      <c r="CE121" s="1516"/>
      <c r="CF121" s="793"/>
      <c r="CG121" s="793"/>
      <c r="CH121" s="1516"/>
      <c r="CI121" s="1516"/>
      <c r="CJ121" s="1516"/>
      <c r="CK121" s="1516"/>
      <c r="CL121" s="1516"/>
      <c r="CM121" s="1516"/>
      <c r="CN121" s="1516"/>
      <c r="CO121" s="1516"/>
      <c r="CP121" s="1516"/>
      <c r="CQ121" s="1516"/>
      <c r="CR121" s="1516"/>
      <c r="CS121" s="1516"/>
      <c r="CT121" s="1516"/>
      <c r="CU121" s="1516"/>
      <c r="CV121" s="1516"/>
      <c r="CW121" s="1516"/>
      <c r="CX121" s="1516"/>
      <c r="CY121" s="1516"/>
      <c r="CZ121" s="1516"/>
      <c r="DA121" s="1516"/>
      <c r="DB121" s="1516"/>
      <c r="DF121" s="1516"/>
      <c r="DG121" s="793"/>
      <c r="DH121" s="793"/>
      <c r="DI121" s="1516"/>
      <c r="DJ121" s="1516"/>
      <c r="DK121" s="1516"/>
      <c r="DL121" s="1516"/>
      <c r="DM121" s="1516"/>
      <c r="DN121" s="1516"/>
      <c r="DO121" s="1516"/>
      <c r="DP121" s="1516"/>
      <c r="DQ121" s="1516"/>
      <c r="DR121" s="1516"/>
      <c r="DS121" s="1516"/>
      <c r="DT121" s="1516"/>
      <c r="DU121" s="1516"/>
      <c r="DV121" s="1516"/>
      <c r="DW121" s="1516"/>
      <c r="DX121" s="1516"/>
      <c r="DY121" s="1516"/>
      <c r="DZ121" s="1516"/>
      <c r="EA121" s="1516"/>
      <c r="EB121" s="1516"/>
      <c r="EC121" s="1516"/>
    </row>
    <row r="122" spans="1:133" s="1518" customFormat="1" ht="15.75" thickBot="1">
      <c r="A122" s="793"/>
      <c r="B122" s="2331" t="s">
        <v>61</v>
      </c>
      <c r="C122" s="2332">
        <f>SUM(C116:C121)</f>
        <v>135</v>
      </c>
      <c r="D122" s="1559"/>
      <c r="E122" s="2332">
        <v>0</v>
      </c>
      <c r="F122" s="2332"/>
      <c r="G122" s="2332">
        <f>SUM(G116:G121)</f>
        <v>2</v>
      </c>
      <c r="H122" s="2332"/>
      <c r="I122" s="2332">
        <f>SUM(I116:I121)</f>
        <v>16</v>
      </c>
      <c r="J122" s="2332"/>
      <c r="K122" s="2332">
        <f>SUM(K116:K121)</f>
        <v>54</v>
      </c>
      <c r="L122" s="2332"/>
      <c r="M122" s="2332">
        <f>SUM(M116:M121)</f>
        <v>29</v>
      </c>
      <c r="N122" s="2332"/>
      <c r="O122" s="2332">
        <f>SUM(O116:O121)</f>
        <v>34</v>
      </c>
      <c r="P122" s="2332"/>
      <c r="Q122" s="1609"/>
      <c r="R122" s="1609"/>
      <c r="S122" s="1609"/>
      <c r="T122" s="1609"/>
      <c r="U122" s="1609"/>
      <c r="V122" s="2319"/>
      <c r="W122" s="2319"/>
      <c r="X122" s="2320"/>
      <c r="Y122" s="840"/>
      <c r="Z122" s="2219"/>
      <c r="AA122" s="2219"/>
      <c r="AB122" s="793"/>
      <c r="AC122" s="813" t="s">
        <v>61</v>
      </c>
      <c r="AD122" s="1536">
        <v>113</v>
      </c>
      <c r="AE122" s="1559"/>
      <c r="AF122" s="1538">
        <v>0</v>
      </c>
      <c r="AG122" s="1538"/>
      <c r="AH122" s="1538">
        <v>0</v>
      </c>
      <c r="AI122" s="1538"/>
      <c r="AJ122" s="1538">
        <v>23</v>
      </c>
      <c r="AK122" s="1538"/>
      <c r="AL122" s="1538">
        <v>34</v>
      </c>
      <c r="AM122" s="1538"/>
      <c r="AN122" s="1538">
        <v>27</v>
      </c>
      <c r="AO122" s="1538"/>
      <c r="AP122" s="1538">
        <v>14</v>
      </c>
      <c r="AQ122" s="1538"/>
      <c r="AR122" s="1538">
        <v>7</v>
      </c>
      <c r="AS122" s="1538"/>
      <c r="AT122" s="1538">
        <v>8</v>
      </c>
      <c r="AU122" s="1538"/>
      <c r="AV122" s="1591"/>
      <c r="AW122" s="1591"/>
      <c r="AX122" s="1591"/>
      <c r="AY122" s="1591"/>
      <c r="AZ122" s="840"/>
      <c r="BC122" s="793"/>
      <c r="BD122" s="793"/>
      <c r="BE122" s="793"/>
      <c r="BF122" s="793"/>
      <c r="BG122" s="793"/>
      <c r="BH122" s="793"/>
      <c r="BI122" s="793"/>
      <c r="BJ122" s="793"/>
      <c r="BK122" s="793"/>
      <c r="BL122" s="793"/>
      <c r="BM122" s="847"/>
      <c r="BN122" s="793"/>
      <c r="BO122" s="793"/>
      <c r="BP122" s="793"/>
      <c r="BQ122" s="793"/>
      <c r="BR122" s="793"/>
      <c r="BS122" s="793"/>
      <c r="BT122" s="793"/>
      <c r="BU122" s="793"/>
      <c r="BV122" s="793"/>
      <c r="BW122" s="793"/>
      <c r="BX122" s="793"/>
      <c r="BY122" s="793"/>
      <c r="BZ122" s="793"/>
      <c r="CA122" s="793"/>
      <c r="CD122" s="1516"/>
      <c r="CE122" s="1516"/>
      <c r="CF122" s="793"/>
      <c r="CG122" s="793"/>
      <c r="CH122" s="1516"/>
      <c r="CI122" s="1516"/>
      <c r="CJ122" s="1516"/>
      <c r="CK122" s="1516"/>
      <c r="CL122" s="1516"/>
      <c r="CM122" s="1516"/>
      <c r="CN122" s="1516"/>
      <c r="CO122" s="1516"/>
      <c r="CP122" s="1516"/>
      <c r="CQ122" s="1516"/>
      <c r="CR122" s="1516"/>
      <c r="CS122" s="1516"/>
      <c r="CT122" s="1516"/>
      <c r="CU122" s="1516"/>
      <c r="CV122" s="1516"/>
      <c r="CW122" s="1516"/>
      <c r="CX122" s="1516"/>
      <c r="CY122" s="1516"/>
      <c r="CZ122" s="1516"/>
      <c r="DA122" s="1516"/>
      <c r="DB122" s="1516"/>
      <c r="DF122" s="1516"/>
      <c r="DG122" s="793"/>
      <c r="DH122" s="793"/>
      <c r="DI122" s="1516"/>
      <c r="DJ122" s="1516"/>
      <c r="DK122" s="1516"/>
      <c r="DL122" s="1516"/>
      <c r="DM122" s="1516"/>
      <c r="DN122" s="1516"/>
      <c r="DO122" s="1516"/>
      <c r="DP122" s="1516"/>
      <c r="DQ122" s="1516"/>
      <c r="DR122" s="1516"/>
      <c r="DS122" s="1516"/>
      <c r="DT122" s="1516"/>
      <c r="DU122" s="1516"/>
      <c r="DV122" s="1516"/>
      <c r="DW122" s="1516"/>
      <c r="DX122" s="1516"/>
      <c r="DY122" s="1516"/>
      <c r="DZ122" s="1516"/>
      <c r="EA122" s="1516"/>
      <c r="EB122" s="1516"/>
      <c r="EC122" s="1516"/>
    </row>
    <row r="123" spans="1:133" s="1518" customFormat="1">
      <c r="A123" s="793"/>
      <c r="B123" s="1539"/>
      <c r="C123" s="2316"/>
      <c r="D123" s="2316"/>
      <c r="E123" s="2316"/>
      <c r="F123" s="2316"/>
      <c r="G123" s="2316"/>
      <c r="H123" s="2316"/>
      <c r="I123" s="2316"/>
      <c r="J123" s="2316"/>
      <c r="K123" s="2316"/>
      <c r="L123" s="2316"/>
      <c r="M123" s="2316"/>
      <c r="N123" s="2316"/>
      <c r="O123" s="2316"/>
      <c r="P123" s="2316"/>
      <c r="Q123" s="2316"/>
      <c r="R123" s="2316"/>
      <c r="S123" s="2317"/>
      <c r="T123" s="2318"/>
      <c r="U123" s="840"/>
      <c r="V123" s="840"/>
      <c r="W123" s="840"/>
      <c r="X123" s="840"/>
      <c r="Y123" s="840"/>
      <c r="Z123" s="2219"/>
      <c r="AA123" s="2219"/>
      <c r="AB123" s="793"/>
      <c r="AC123" s="793"/>
      <c r="AD123" s="1539"/>
      <c r="AE123" s="1539"/>
      <c r="AF123" s="1539"/>
      <c r="AG123" s="1539"/>
      <c r="AH123" s="1539"/>
      <c r="AI123" s="1539"/>
      <c r="AJ123" s="1539"/>
      <c r="AK123" s="1539"/>
      <c r="AL123" s="1539"/>
      <c r="AM123" s="1539"/>
      <c r="AN123" s="1539"/>
      <c r="AO123" s="1539"/>
      <c r="AP123" s="1539"/>
      <c r="AQ123" s="1539"/>
      <c r="AR123" s="1539"/>
      <c r="AS123" s="1539"/>
      <c r="AT123" s="840"/>
      <c r="AU123" s="1594"/>
      <c r="AV123" s="840"/>
      <c r="AW123" s="840"/>
      <c r="AX123" s="840"/>
      <c r="AY123" s="840"/>
      <c r="AZ123" s="840"/>
      <c r="BC123" s="793"/>
      <c r="BD123" s="793"/>
      <c r="BE123" s="793"/>
      <c r="BF123" s="793"/>
      <c r="BG123" s="793"/>
      <c r="BH123" s="793"/>
      <c r="BI123" s="793"/>
      <c r="BJ123" s="793"/>
      <c r="BK123" s="793"/>
      <c r="BL123" s="793"/>
      <c r="BM123" s="847"/>
      <c r="BN123" s="793"/>
      <c r="BO123" s="793"/>
      <c r="BP123" s="793"/>
      <c r="BQ123" s="793"/>
      <c r="BR123" s="793"/>
      <c r="BS123" s="793"/>
      <c r="BT123" s="793"/>
      <c r="BU123" s="793"/>
      <c r="BV123" s="793"/>
      <c r="BW123" s="793"/>
      <c r="BX123" s="793"/>
      <c r="BY123" s="793"/>
      <c r="BZ123" s="793"/>
      <c r="CA123" s="793"/>
      <c r="CD123" s="1516"/>
      <c r="CE123" s="1516"/>
      <c r="CF123" s="793"/>
      <c r="CG123" s="793"/>
      <c r="CH123" s="1516"/>
      <c r="CI123" s="1516"/>
      <c r="CJ123" s="1516"/>
      <c r="CK123" s="1516"/>
      <c r="CL123" s="1516"/>
      <c r="CM123" s="1516"/>
      <c r="CN123" s="1516"/>
      <c r="CO123" s="1516"/>
      <c r="CP123" s="1516"/>
      <c r="CQ123" s="1516"/>
      <c r="CR123" s="1516"/>
      <c r="CS123" s="1516"/>
      <c r="CT123" s="1516"/>
      <c r="CU123" s="1516"/>
      <c r="CV123" s="1516"/>
      <c r="CW123" s="1516"/>
      <c r="CX123" s="1516"/>
      <c r="CY123" s="1516"/>
      <c r="CZ123" s="1516"/>
      <c r="DA123" s="1516"/>
      <c r="DB123" s="1516"/>
      <c r="DF123" s="1516"/>
      <c r="DG123" s="793"/>
      <c r="DH123" s="793"/>
      <c r="DI123" s="1516"/>
      <c r="DJ123" s="1516"/>
      <c r="DK123" s="1516"/>
      <c r="DL123" s="1516"/>
      <c r="DM123" s="1516"/>
      <c r="DN123" s="1516"/>
      <c r="DO123" s="1516"/>
      <c r="DP123" s="1516"/>
      <c r="DQ123" s="1516"/>
      <c r="DR123" s="1516"/>
      <c r="DS123" s="1516"/>
      <c r="DT123" s="1516"/>
      <c r="DU123" s="1516"/>
      <c r="DV123" s="1516"/>
      <c r="DW123" s="1516"/>
      <c r="DX123" s="1516"/>
      <c r="DY123" s="1516"/>
      <c r="DZ123" s="1516"/>
      <c r="EA123" s="1516"/>
      <c r="EB123" s="1516"/>
      <c r="EC123" s="1516"/>
    </row>
    <row r="124" spans="1:133" s="1518" customFormat="1" ht="15.75" thickBot="1">
      <c r="A124" s="793"/>
      <c r="B124" s="1539"/>
      <c r="C124" s="2316"/>
      <c r="D124" s="2316"/>
      <c r="E124" s="2316"/>
      <c r="F124" s="2316"/>
      <c r="G124" s="2316"/>
      <c r="H124" s="2316"/>
      <c r="I124" s="2316"/>
      <c r="J124" s="2316"/>
      <c r="K124" s="2316"/>
      <c r="L124" s="2316"/>
      <c r="M124" s="2316"/>
      <c r="N124" s="2316"/>
      <c r="O124" s="2316"/>
      <c r="P124" s="2316"/>
      <c r="Q124" s="2316"/>
      <c r="R124" s="2316"/>
      <c r="S124" s="2317"/>
      <c r="T124" s="2318"/>
      <c r="U124" s="840"/>
      <c r="V124" s="840"/>
      <c r="W124" s="840"/>
      <c r="X124" s="840"/>
      <c r="Y124" s="840"/>
      <c r="Z124" s="2219"/>
      <c r="AA124" s="2219"/>
      <c r="AB124" s="793"/>
      <c r="AC124" s="793"/>
      <c r="AD124" s="1539"/>
      <c r="AE124" s="1539"/>
      <c r="AF124" s="1539"/>
      <c r="AG124" s="1539"/>
      <c r="AH124" s="1539"/>
      <c r="AI124" s="1539"/>
      <c r="AJ124" s="1539"/>
      <c r="AK124" s="1539"/>
      <c r="AL124" s="1539"/>
      <c r="AM124" s="1539"/>
      <c r="AN124" s="1539"/>
      <c r="AO124" s="1539"/>
      <c r="AP124" s="1539"/>
      <c r="AQ124" s="1539"/>
      <c r="AR124" s="1539"/>
      <c r="AS124" s="1539"/>
      <c r="AT124" s="840"/>
      <c r="AU124" s="1594"/>
      <c r="AV124" s="840"/>
      <c r="AW124" s="840"/>
      <c r="AX124" s="840"/>
      <c r="AY124" s="840"/>
      <c r="AZ124" s="840"/>
      <c r="BC124" s="793"/>
      <c r="BD124" s="793"/>
      <c r="BE124" s="793"/>
      <c r="BF124" s="793"/>
      <c r="BG124" s="793"/>
      <c r="BH124" s="793"/>
      <c r="BI124" s="793"/>
      <c r="BJ124" s="793"/>
      <c r="BK124" s="793"/>
      <c r="BL124" s="793"/>
      <c r="BM124" s="847"/>
      <c r="BN124" s="793"/>
      <c r="BO124" s="793"/>
      <c r="BP124" s="793"/>
      <c r="BQ124" s="793"/>
      <c r="BR124" s="793"/>
      <c r="BS124" s="793"/>
      <c r="BT124" s="793"/>
      <c r="BU124" s="793"/>
      <c r="BV124" s="793"/>
      <c r="BW124" s="793"/>
      <c r="BX124" s="793"/>
      <c r="BY124" s="793"/>
      <c r="BZ124" s="793"/>
      <c r="CA124" s="793"/>
      <c r="CD124" s="1516"/>
      <c r="CE124" s="1516"/>
      <c r="CF124" s="793"/>
      <c r="CG124" s="793"/>
      <c r="CH124" s="1516"/>
      <c r="CI124" s="1516"/>
      <c r="CJ124" s="1516"/>
      <c r="CK124" s="1516"/>
      <c r="CL124" s="1516"/>
      <c r="CM124" s="1516"/>
      <c r="CN124" s="1516"/>
      <c r="CO124" s="1516"/>
      <c r="CP124" s="1516"/>
      <c r="CQ124" s="1516"/>
      <c r="CR124" s="1516"/>
      <c r="CS124" s="1516"/>
      <c r="CT124" s="1516"/>
      <c r="CU124" s="1516"/>
      <c r="CV124" s="1516"/>
      <c r="CW124" s="1516"/>
      <c r="CX124" s="1516"/>
      <c r="CY124" s="1516"/>
      <c r="CZ124" s="1516"/>
      <c r="DA124" s="1516"/>
      <c r="DB124" s="1516"/>
      <c r="DF124" s="1516"/>
      <c r="DG124" s="793"/>
      <c r="DH124" s="793"/>
      <c r="DI124" s="1516"/>
      <c r="DJ124" s="1516"/>
      <c r="DK124" s="1516"/>
      <c r="DL124" s="1516"/>
      <c r="DM124" s="1516"/>
      <c r="DN124" s="1516"/>
      <c r="DO124" s="1516"/>
      <c r="DP124" s="1516"/>
      <c r="DQ124" s="1516"/>
      <c r="DR124" s="1516"/>
      <c r="DS124" s="1516"/>
      <c r="DT124" s="1516"/>
      <c r="DU124" s="1516"/>
      <c r="DV124" s="1516"/>
      <c r="DW124" s="1516"/>
      <c r="DX124" s="1516"/>
      <c r="DY124" s="1516"/>
      <c r="DZ124" s="1516"/>
      <c r="EA124" s="1516"/>
      <c r="EB124" s="1516"/>
      <c r="EC124" s="1516"/>
    </row>
    <row r="125" spans="1:133" s="1518" customFormat="1" ht="15" customHeight="1" thickBot="1">
      <c r="A125" s="793">
        <v>41</v>
      </c>
      <c r="B125" s="2333" t="s">
        <v>954</v>
      </c>
      <c r="C125" s="2479" t="s">
        <v>58</v>
      </c>
      <c r="D125" s="2481"/>
      <c r="E125" s="2479" t="s">
        <v>956</v>
      </c>
      <c r="F125" s="2481"/>
      <c r="G125" s="2479" t="s">
        <v>942</v>
      </c>
      <c r="H125" s="2482"/>
      <c r="I125" s="2479" t="s">
        <v>943</v>
      </c>
      <c r="J125" s="2481"/>
      <c r="K125" s="2479" t="s">
        <v>944</v>
      </c>
      <c r="L125" s="2481"/>
      <c r="M125" s="2479" t="s">
        <v>945</v>
      </c>
      <c r="N125" s="2481"/>
      <c r="O125" s="2479" t="s">
        <v>1500</v>
      </c>
      <c r="P125" s="2481"/>
      <c r="Q125" s="2483"/>
      <c r="R125" s="2483"/>
      <c r="S125" s="2483"/>
      <c r="T125" s="2483"/>
      <c r="U125" s="1609"/>
      <c r="V125" s="2319"/>
      <c r="W125" s="2319"/>
      <c r="X125" s="2320"/>
      <c r="Y125" s="840"/>
      <c r="Z125" s="2219"/>
      <c r="AA125" s="2219"/>
      <c r="AB125" s="793">
        <v>41</v>
      </c>
      <c r="AC125" s="819" t="s">
        <v>954</v>
      </c>
      <c r="AD125" s="2479" t="s">
        <v>58</v>
      </c>
      <c r="AE125" s="2481"/>
      <c r="AF125" s="2479" t="s">
        <v>956</v>
      </c>
      <c r="AG125" s="2481"/>
      <c r="AH125" s="2479" t="s">
        <v>942</v>
      </c>
      <c r="AI125" s="2482"/>
      <c r="AJ125" s="2479" t="s">
        <v>943</v>
      </c>
      <c r="AK125" s="2481"/>
      <c r="AL125" s="2479" t="s">
        <v>944</v>
      </c>
      <c r="AM125" s="2481"/>
      <c r="AN125" s="2479" t="s">
        <v>945</v>
      </c>
      <c r="AO125" s="2481"/>
      <c r="AP125" s="2482" t="s">
        <v>946</v>
      </c>
      <c r="AQ125" s="2482"/>
      <c r="AR125" s="2479" t="s">
        <v>947</v>
      </c>
      <c r="AS125" s="2481"/>
      <c r="AT125" s="2479" t="s">
        <v>1238</v>
      </c>
      <c r="AU125" s="2480"/>
      <c r="AV125" s="2483"/>
      <c r="AW125" s="2483"/>
      <c r="AX125" s="2483"/>
      <c r="AY125" s="2483"/>
      <c r="AZ125" s="840"/>
      <c r="BC125" s="793"/>
      <c r="BD125" s="793"/>
      <c r="BE125" s="793"/>
      <c r="BF125" s="793"/>
      <c r="BG125" s="793"/>
      <c r="BH125" s="793"/>
      <c r="BI125" s="793"/>
      <c r="BJ125" s="793"/>
      <c r="BK125" s="793"/>
      <c r="BL125" s="793"/>
      <c r="BM125" s="847"/>
      <c r="BN125" s="793"/>
      <c r="BO125" s="793"/>
      <c r="BP125" s="793"/>
      <c r="BQ125" s="793"/>
      <c r="BR125" s="793"/>
      <c r="BS125" s="793"/>
      <c r="BT125" s="793"/>
      <c r="BU125" s="793"/>
      <c r="BV125" s="793"/>
      <c r="BW125" s="793"/>
      <c r="BX125" s="793"/>
      <c r="BY125" s="793"/>
      <c r="BZ125" s="793"/>
      <c r="CA125" s="793"/>
      <c r="CD125" s="1516"/>
      <c r="CE125" s="1516"/>
      <c r="CF125" s="793"/>
      <c r="CG125" s="793"/>
      <c r="CH125" s="1516"/>
      <c r="CI125" s="1516"/>
      <c r="CJ125" s="1516"/>
      <c r="CK125" s="1516"/>
      <c r="CL125" s="1516"/>
      <c r="CM125" s="1516"/>
      <c r="CN125" s="1516"/>
      <c r="CO125" s="1516"/>
      <c r="CP125" s="1516"/>
      <c r="CQ125" s="1516"/>
      <c r="CR125" s="1516"/>
      <c r="CS125" s="1516"/>
      <c r="CT125" s="1516"/>
      <c r="CU125" s="1516"/>
      <c r="CV125" s="1516"/>
      <c r="CW125" s="1516"/>
      <c r="CX125" s="1516"/>
      <c r="CY125" s="1516"/>
      <c r="CZ125" s="1516"/>
      <c r="DA125" s="1516"/>
      <c r="DB125" s="1516"/>
      <c r="DF125" s="1516"/>
      <c r="DG125" s="793"/>
      <c r="DH125" s="793"/>
      <c r="DI125" s="1516"/>
      <c r="DJ125" s="1516"/>
      <c r="DK125" s="1516"/>
      <c r="DL125" s="1516"/>
      <c r="DM125" s="1516"/>
      <c r="DN125" s="1516"/>
      <c r="DO125" s="1516"/>
      <c r="DP125" s="1516"/>
      <c r="DQ125" s="1516"/>
      <c r="DR125" s="1516"/>
      <c r="DS125" s="1516"/>
      <c r="DT125" s="1516"/>
      <c r="DU125" s="1516"/>
      <c r="DV125" s="1516"/>
      <c r="DW125" s="1516"/>
      <c r="DX125" s="1516"/>
      <c r="DY125" s="1516"/>
      <c r="DZ125" s="1516"/>
      <c r="EA125" s="1516"/>
      <c r="EB125" s="1516"/>
      <c r="EC125" s="1516"/>
    </row>
    <row r="126" spans="1:133" s="1518" customFormat="1" ht="15.75" thickBot="1">
      <c r="A126" s="793"/>
      <c r="B126" s="1635"/>
      <c r="C126" s="1540" t="s">
        <v>899</v>
      </c>
      <c r="D126" s="1541" t="s">
        <v>170</v>
      </c>
      <c r="E126" s="1540" t="s">
        <v>899</v>
      </c>
      <c r="F126" s="1541" t="s">
        <v>170</v>
      </c>
      <c r="G126" s="1540" t="s">
        <v>899</v>
      </c>
      <c r="H126" s="1546" t="s">
        <v>170</v>
      </c>
      <c r="I126" s="1540" t="s">
        <v>899</v>
      </c>
      <c r="J126" s="1541" t="s">
        <v>170</v>
      </c>
      <c r="K126" s="1540" t="s">
        <v>899</v>
      </c>
      <c r="L126" s="1541" t="s">
        <v>170</v>
      </c>
      <c r="M126" s="1540" t="s">
        <v>899</v>
      </c>
      <c r="N126" s="1541" t="s">
        <v>170</v>
      </c>
      <c r="O126" s="2314" t="s">
        <v>899</v>
      </c>
      <c r="P126" s="1546" t="s">
        <v>170</v>
      </c>
      <c r="Q126" s="2313"/>
      <c r="R126" s="2313"/>
      <c r="S126" s="2313"/>
      <c r="T126" s="2313"/>
      <c r="U126" s="1609"/>
      <c r="V126" s="2319"/>
      <c r="W126" s="2319"/>
      <c r="X126" s="2320"/>
      <c r="Y126" s="840"/>
      <c r="Z126" s="2219"/>
      <c r="AA126" s="2219"/>
      <c r="AB126" s="793"/>
      <c r="AC126" s="820"/>
      <c r="AD126" s="1540" t="s">
        <v>899</v>
      </c>
      <c r="AE126" s="1541" t="s">
        <v>170</v>
      </c>
      <c r="AF126" s="1540" t="s">
        <v>899</v>
      </c>
      <c r="AG126" s="1541" t="s">
        <v>170</v>
      </c>
      <c r="AH126" s="1540" t="s">
        <v>899</v>
      </c>
      <c r="AI126" s="1546" t="s">
        <v>170</v>
      </c>
      <c r="AJ126" s="1540" t="s">
        <v>899</v>
      </c>
      <c r="AK126" s="1541" t="s">
        <v>170</v>
      </c>
      <c r="AL126" s="1540" t="s">
        <v>899</v>
      </c>
      <c r="AM126" s="1541" t="s">
        <v>170</v>
      </c>
      <c r="AN126" s="1540" t="s">
        <v>899</v>
      </c>
      <c r="AO126" s="1541" t="s">
        <v>170</v>
      </c>
      <c r="AP126" s="1545" t="s">
        <v>899</v>
      </c>
      <c r="AQ126" s="1546" t="s">
        <v>170</v>
      </c>
      <c r="AR126" s="1540" t="s">
        <v>899</v>
      </c>
      <c r="AS126" s="1541" t="s">
        <v>170</v>
      </c>
      <c r="AT126" s="1545" t="s">
        <v>899</v>
      </c>
      <c r="AU126" s="1595" t="s">
        <v>170</v>
      </c>
      <c r="AV126" s="1590"/>
      <c r="AW126" s="1590"/>
      <c r="AX126" s="1590"/>
      <c r="AY126" s="1590"/>
      <c r="AZ126" s="840"/>
      <c r="BC126" s="793"/>
      <c r="BD126" s="793"/>
      <c r="BE126" s="793"/>
      <c r="BF126" s="793"/>
      <c r="BG126" s="793"/>
      <c r="BH126" s="793"/>
      <c r="BI126" s="793"/>
      <c r="BJ126" s="793"/>
      <c r="BK126" s="793"/>
      <c r="BL126" s="793"/>
      <c r="BM126" s="847"/>
      <c r="BN126" s="793"/>
      <c r="BO126" s="793"/>
      <c r="BP126" s="793"/>
      <c r="BQ126" s="793"/>
      <c r="BR126" s="793"/>
      <c r="BS126" s="793"/>
      <c r="BT126" s="793"/>
      <c r="BU126" s="793"/>
      <c r="BV126" s="793"/>
      <c r="BW126" s="793"/>
      <c r="BX126" s="793"/>
      <c r="BY126" s="793"/>
      <c r="BZ126" s="793"/>
      <c r="CA126" s="793"/>
      <c r="CD126" s="1516"/>
      <c r="CE126" s="1516"/>
      <c r="CF126" s="793"/>
      <c r="CG126" s="793"/>
      <c r="CH126" s="1516"/>
      <c r="CI126" s="1516"/>
      <c r="CJ126" s="1516"/>
      <c r="CK126" s="1516"/>
      <c r="CL126" s="1516"/>
      <c r="CM126" s="1516"/>
      <c r="CN126" s="1516"/>
      <c r="CO126" s="1516"/>
      <c r="CP126" s="1516"/>
      <c r="CQ126" s="1516"/>
      <c r="CR126" s="1516"/>
      <c r="CS126" s="1516"/>
      <c r="CT126" s="1516"/>
      <c r="CU126" s="1516"/>
      <c r="CV126" s="1516"/>
      <c r="CW126" s="1516"/>
      <c r="CX126" s="1516"/>
      <c r="CY126" s="1516"/>
      <c r="CZ126" s="1516"/>
      <c r="DA126" s="1516"/>
      <c r="DB126" s="1516"/>
      <c r="DF126" s="1516"/>
      <c r="DG126" s="793"/>
      <c r="DH126" s="793"/>
      <c r="DI126" s="1516"/>
      <c r="DJ126" s="1516"/>
      <c r="DK126" s="1516"/>
      <c r="DL126" s="1516"/>
      <c r="DM126" s="1516"/>
      <c r="DN126" s="1516"/>
      <c r="DO126" s="1516"/>
      <c r="DP126" s="1516"/>
      <c r="DQ126" s="1516"/>
      <c r="DR126" s="1516"/>
      <c r="DS126" s="1516"/>
      <c r="DT126" s="1516"/>
      <c r="DU126" s="1516"/>
      <c r="DV126" s="1516"/>
      <c r="DW126" s="1516"/>
      <c r="DX126" s="1516"/>
      <c r="DY126" s="1516"/>
      <c r="DZ126" s="1516"/>
      <c r="EA126" s="1516"/>
      <c r="EB126" s="1516"/>
      <c r="EC126" s="1516"/>
    </row>
    <row r="127" spans="1:133" s="1518" customFormat="1">
      <c r="A127" s="793"/>
      <c r="B127" s="2321" t="s">
        <v>35</v>
      </c>
      <c r="C127" s="1553">
        <v>6</v>
      </c>
      <c r="D127" s="1554">
        <f>C127/C$130*100</f>
        <v>4.4444444444444446</v>
      </c>
      <c r="E127" s="1553">
        <v>0</v>
      </c>
      <c r="F127" s="1553">
        <v>0</v>
      </c>
      <c r="G127" s="2323">
        <v>0</v>
      </c>
      <c r="H127" s="2334">
        <v>0</v>
      </c>
      <c r="I127" s="2323">
        <v>2</v>
      </c>
      <c r="J127" s="2327">
        <v>12</v>
      </c>
      <c r="K127" s="2323">
        <v>2</v>
      </c>
      <c r="L127" s="2322">
        <f>K127/K$130%</f>
        <v>3.7037037037037033</v>
      </c>
      <c r="M127" s="2323">
        <v>2</v>
      </c>
      <c r="N127" s="2322">
        <f>M127/M$130%</f>
        <v>6.8965517241379315</v>
      </c>
      <c r="O127" s="2335">
        <v>0</v>
      </c>
      <c r="P127" s="2322">
        <f>O127/O$130%</f>
        <v>0</v>
      </c>
      <c r="Q127" s="1609"/>
      <c r="R127" s="1609"/>
      <c r="S127" s="1609"/>
      <c r="T127" s="1609"/>
      <c r="U127" s="1609"/>
      <c r="V127" s="2319"/>
      <c r="W127" s="2319"/>
      <c r="X127" s="2320"/>
      <c r="Y127" s="840"/>
      <c r="Z127" s="2219"/>
      <c r="AA127" s="2219"/>
      <c r="AB127" s="793"/>
      <c r="AC127" s="799" t="s">
        <v>35</v>
      </c>
      <c r="AD127" s="1553">
        <v>6</v>
      </c>
      <c r="AE127" s="1554">
        <f>AD127/AD$130*100</f>
        <v>5.3097345132743365</v>
      </c>
      <c r="AF127" s="1553">
        <v>0</v>
      </c>
      <c r="AG127" s="1553">
        <v>0</v>
      </c>
      <c r="AH127" s="1522">
        <v>0</v>
      </c>
      <c r="AI127" s="1547">
        <v>0</v>
      </c>
      <c r="AJ127" s="1522">
        <v>1</v>
      </c>
      <c r="AK127" s="1596">
        <v>0.04</v>
      </c>
      <c r="AL127" s="1522">
        <v>2</v>
      </c>
      <c r="AM127" s="1596">
        <v>0.06</v>
      </c>
      <c r="AN127" s="1522">
        <v>3</v>
      </c>
      <c r="AO127" s="1596">
        <v>0.11</v>
      </c>
      <c r="AP127" s="1526">
        <v>0</v>
      </c>
      <c r="AQ127" s="1547">
        <v>0</v>
      </c>
      <c r="AR127" s="1522">
        <v>0</v>
      </c>
      <c r="AS127" s="1523">
        <v>0</v>
      </c>
      <c r="AT127" s="1526">
        <v>0</v>
      </c>
      <c r="AU127" s="1597">
        <v>0</v>
      </c>
      <c r="AV127" s="840"/>
      <c r="AW127" s="840"/>
      <c r="AX127" s="840"/>
      <c r="AY127" s="840"/>
      <c r="AZ127" s="840"/>
      <c r="BC127" s="793"/>
      <c r="BD127" s="793"/>
      <c r="BE127" s="793"/>
      <c r="BF127" s="793"/>
      <c r="BG127" s="793"/>
      <c r="BH127" s="793"/>
      <c r="BI127" s="793"/>
      <c r="BJ127" s="793"/>
      <c r="BK127" s="793"/>
      <c r="BL127" s="793"/>
      <c r="BM127" s="847"/>
      <c r="BN127" s="793"/>
      <c r="BO127" s="793"/>
      <c r="BP127" s="793"/>
      <c r="BQ127" s="793"/>
      <c r="BR127" s="793"/>
      <c r="BS127" s="793"/>
      <c r="BT127" s="793"/>
      <c r="BU127" s="793"/>
      <c r="BV127" s="793"/>
      <c r="BW127" s="793"/>
      <c r="BX127" s="793"/>
      <c r="BY127" s="793"/>
      <c r="BZ127" s="793"/>
      <c r="CA127" s="793"/>
      <c r="CD127" s="1516"/>
      <c r="CE127" s="1516"/>
      <c r="CF127" s="793"/>
      <c r="CG127" s="793"/>
      <c r="CH127" s="1516"/>
      <c r="CI127" s="1516"/>
      <c r="CJ127" s="1516"/>
      <c r="CK127" s="1516"/>
      <c r="CL127" s="1516"/>
      <c r="CM127" s="1516"/>
      <c r="CN127" s="1516"/>
      <c r="CO127" s="1516"/>
      <c r="CP127" s="1516"/>
      <c r="CQ127" s="1516"/>
      <c r="CR127" s="1516"/>
      <c r="CS127" s="1516"/>
      <c r="CT127" s="1516"/>
      <c r="CU127" s="1516"/>
      <c r="CV127" s="1516"/>
      <c r="CW127" s="1516"/>
      <c r="CX127" s="1516"/>
      <c r="CY127" s="1516"/>
      <c r="CZ127" s="1516"/>
      <c r="DA127" s="1516"/>
      <c r="DB127" s="1516"/>
      <c r="DF127" s="1516"/>
      <c r="DG127" s="793"/>
      <c r="DH127" s="793"/>
      <c r="DI127" s="1516"/>
      <c r="DJ127" s="1516"/>
      <c r="DK127" s="1516"/>
      <c r="DL127" s="1516"/>
      <c r="DM127" s="1516"/>
      <c r="DN127" s="1516"/>
      <c r="DO127" s="1516"/>
      <c r="DP127" s="1516"/>
      <c r="DQ127" s="1516"/>
      <c r="DR127" s="1516"/>
      <c r="DS127" s="1516"/>
      <c r="DT127" s="1516"/>
      <c r="DU127" s="1516"/>
      <c r="DV127" s="1516"/>
      <c r="DW127" s="1516"/>
      <c r="DX127" s="1516"/>
      <c r="DY127" s="1516"/>
      <c r="DZ127" s="1516"/>
      <c r="EA127" s="1516"/>
      <c r="EB127" s="1516"/>
      <c r="EC127" s="1516"/>
    </row>
    <row r="128" spans="1:133" s="1518" customFormat="1">
      <c r="A128" s="793"/>
      <c r="B128" s="2325" t="s">
        <v>955</v>
      </c>
      <c r="C128" s="1553">
        <v>94</v>
      </c>
      <c r="D128" s="1554">
        <f t="shared" ref="D128:D129" si="133">C128/C$130*100</f>
        <v>69.629629629629633</v>
      </c>
      <c r="E128" s="1555">
        <v>0</v>
      </c>
      <c r="F128" s="1555">
        <v>0</v>
      </c>
      <c r="G128" s="2326">
        <v>2</v>
      </c>
      <c r="H128" s="2327">
        <f>G128/G$130%</f>
        <v>100</v>
      </c>
      <c r="I128" s="2326">
        <v>10</v>
      </c>
      <c r="J128" s="2327">
        <v>59</v>
      </c>
      <c r="K128" s="2326">
        <v>38</v>
      </c>
      <c r="L128" s="2322">
        <f t="shared" ref="L128:L129" si="134">K128/K$130%</f>
        <v>70.370370370370367</v>
      </c>
      <c r="M128" s="2326">
        <v>23</v>
      </c>
      <c r="N128" s="2322">
        <f t="shared" ref="N128:N129" si="135">M128/M$130%</f>
        <v>79.310344827586206</v>
      </c>
      <c r="O128" s="2336">
        <v>21</v>
      </c>
      <c r="P128" s="2322">
        <f t="shared" ref="P128:P129" si="136">O128/O$130%</f>
        <v>63.636363636363633</v>
      </c>
      <c r="Q128" s="1609"/>
      <c r="R128" s="1609"/>
      <c r="S128" s="1609"/>
      <c r="T128" s="1609"/>
      <c r="U128" s="1609"/>
      <c r="V128" s="2319"/>
      <c r="W128" s="2319"/>
      <c r="X128" s="2320"/>
      <c r="Y128" s="840"/>
      <c r="Z128" s="2219"/>
      <c r="AA128" s="2219"/>
      <c r="AB128" s="793"/>
      <c r="AC128" s="805" t="s">
        <v>955</v>
      </c>
      <c r="AD128" s="1553">
        <v>83</v>
      </c>
      <c r="AE128" s="1554">
        <f t="shared" ref="AE128:AE129" si="137">AD128/AD$130*100</f>
        <v>73.451327433628322</v>
      </c>
      <c r="AF128" s="1555">
        <v>0</v>
      </c>
      <c r="AG128" s="1555">
        <v>0</v>
      </c>
      <c r="AH128" s="1527">
        <v>0</v>
      </c>
      <c r="AI128" s="1548">
        <v>0</v>
      </c>
      <c r="AJ128" s="1527">
        <v>16</v>
      </c>
      <c r="AK128" s="1598">
        <v>0.7</v>
      </c>
      <c r="AL128" s="1527">
        <v>26</v>
      </c>
      <c r="AM128" s="1598">
        <v>0.76</v>
      </c>
      <c r="AN128" s="1527">
        <v>20</v>
      </c>
      <c r="AO128" s="1598">
        <v>0.74</v>
      </c>
      <c r="AP128" s="1530">
        <v>9</v>
      </c>
      <c r="AQ128" s="1599">
        <v>0.64</v>
      </c>
      <c r="AR128" s="1527">
        <v>6</v>
      </c>
      <c r="AS128" s="1598">
        <v>0.86</v>
      </c>
      <c r="AT128" s="1530">
        <v>6</v>
      </c>
      <c r="AU128" s="1600">
        <v>0.75</v>
      </c>
      <c r="AV128" s="840"/>
      <c r="AW128" s="840"/>
      <c r="AX128" s="840"/>
      <c r="AY128" s="840"/>
      <c r="AZ128" s="840"/>
      <c r="BC128" s="793"/>
      <c r="BD128" s="793"/>
      <c r="BE128" s="793"/>
      <c r="BF128" s="793"/>
      <c r="BG128" s="793"/>
      <c r="BH128" s="793"/>
      <c r="BI128" s="793"/>
      <c r="BJ128" s="793"/>
      <c r="BK128" s="793"/>
      <c r="BL128" s="793"/>
      <c r="BM128" s="847"/>
      <c r="BN128" s="793"/>
      <c r="BO128" s="793"/>
      <c r="BP128" s="793"/>
      <c r="BQ128" s="793"/>
      <c r="BR128" s="793"/>
      <c r="BS128" s="793"/>
      <c r="BT128" s="793"/>
      <c r="BU128" s="793"/>
      <c r="BV128" s="793"/>
      <c r="BW128" s="793"/>
      <c r="BX128" s="793"/>
      <c r="BY128" s="793"/>
      <c r="BZ128" s="793"/>
      <c r="CA128" s="793"/>
      <c r="CD128" s="1516"/>
      <c r="CE128" s="1516"/>
      <c r="CF128" s="793"/>
      <c r="CG128" s="793"/>
      <c r="CH128" s="1516"/>
      <c r="CI128" s="1516"/>
      <c r="CJ128" s="1516"/>
      <c r="CK128" s="1516"/>
      <c r="CL128" s="1516"/>
      <c r="CM128" s="1516"/>
      <c r="CN128" s="1516"/>
      <c r="CO128" s="1516"/>
      <c r="CP128" s="1516"/>
      <c r="CQ128" s="1516"/>
      <c r="CR128" s="1516"/>
      <c r="CS128" s="1516"/>
      <c r="CT128" s="1516"/>
      <c r="CU128" s="1516"/>
      <c r="CV128" s="1516"/>
      <c r="CW128" s="1516"/>
      <c r="CX128" s="1516"/>
      <c r="CY128" s="1516"/>
      <c r="CZ128" s="1516"/>
      <c r="DA128" s="1516"/>
      <c r="DB128" s="1516"/>
      <c r="DF128" s="1516"/>
      <c r="DG128" s="793"/>
      <c r="DH128" s="793"/>
      <c r="DI128" s="1516"/>
      <c r="DJ128" s="1516"/>
      <c r="DK128" s="1516"/>
      <c r="DL128" s="1516"/>
      <c r="DM128" s="1516"/>
      <c r="DN128" s="1516"/>
      <c r="DO128" s="1516"/>
      <c r="DP128" s="1516"/>
      <c r="DQ128" s="1516"/>
      <c r="DR128" s="1516"/>
      <c r="DS128" s="1516"/>
      <c r="DT128" s="1516"/>
      <c r="DU128" s="1516"/>
      <c r="DV128" s="1516"/>
      <c r="DW128" s="1516"/>
      <c r="DX128" s="1516"/>
      <c r="DY128" s="1516"/>
      <c r="DZ128" s="1516"/>
      <c r="EA128" s="1516"/>
      <c r="EB128" s="1516"/>
      <c r="EC128" s="1516"/>
    </row>
    <row r="129" spans="1:133" s="1518" customFormat="1" ht="15.75" thickBot="1">
      <c r="A129" s="793"/>
      <c r="B129" s="2328" t="s">
        <v>953</v>
      </c>
      <c r="C129" s="1553">
        <v>35</v>
      </c>
      <c r="D129" s="1554">
        <f t="shared" si="133"/>
        <v>25.925925925925924</v>
      </c>
      <c r="E129" s="1555">
        <v>0</v>
      </c>
      <c r="F129" s="1555">
        <v>0</v>
      </c>
      <c r="G129" s="2329">
        <v>0</v>
      </c>
      <c r="H129" s="2337">
        <v>0</v>
      </c>
      <c r="I129" s="2329">
        <v>5</v>
      </c>
      <c r="J129" s="2327">
        <v>29</v>
      </c>
      <c r="K129" s="2329">
        <v>14</v>
      </c>
      <c r="L129" s="2322">
        <f t="shared" si="134"/>
        <v>25.925925925925924</v>
      </c>
      <c r="M129" s="2329">
        <v>4</v>
      </c>
      <c r="N129" s="2322">
        <f t="shared" si="135"/>
        <v>13.793103448275863</v>
      </c>
      <c r="O129" s="2338">
        <v>12</v>
      </c>
      <c r="P129" s="2322">
        <f t="shared" si="136"/>
        <v>36.36363636363636</v>
      </c>
      <c r="Q129" s="1609"/>
      <c r="R129" s="1609"/>
      <c r="S129" s="1609"/>
      <c r="T129" s="1609"/>
      <c r="U129" s="1609"/>
      <c r="V129" s="2319"/>
      <c r="W129" s="2319"/>
      <c r="X129" s="2320"/>
      <c r="Y129" s="840"/>
      <c r="Z129" s="2219"/>
      <c r="AA129" s="2219"/>
      <c r="AB129" s="793"/>
      <c r="AC129" s="809" t="s">
        <v>953</v>
      </c>
      <c r="AD129" s="1553">
        <v>24</v>
      </c>
      <c r="AE129" s="1554">
        <f t="shared" si="137"/>
        <v>21.238938053097346</v>
      </c>
      <c r="AF129" s="1555">
        <v>0</v>
      </c>
      <c r="AG129" s="1555">
        <v>0</v>
      </c>
      <c r="AH129" s="1531">
        <v>0</v>
      </c>
      <c r="AI129" s="1549">
        <v>0</v>
      </c>
      <c r="AJ129" s="1531">
        <v>6</v>
      </c>
      <c r="AK129" s="1601">
        <v>0.26</v>
      </c>
      <c r="AL129" s="1531">
        <v>6</v>
      </c>
      <c r="AM129" s="1601">
        <v>0.18</v>
      </c>
      <c r="AN129" s="1531">
        <v>4</v>
      </c>
      <c r="AO129" s="1601">
        <v>0.15</v>
      </c>
      <c r="AP129" s="1534">
        <v>5</v>
      </c>
      <c r="AQ129" s="1602">
        <v>0.36</v>
      </c>
      <c r="AR129" s="1531">
        <v>1</v>
      </c>
      <c r="AS129" s="1601">
        <v>0.14000000000000001</v>
      </c>
      <c r="AT129" s="1534">
        <v>2</v>
      </c>
      <c r="AU129" s="1603">
        <v>0.25</v>
      </c>
      <c r="AV129" s="840"/>
      <c r="AW129" s="840"/>
      <c r="AX129" s="840"/>
      <c r="AY129" s="840"/>
      <c r="AZ129" s="840"/>
      <c r="BC129" s="793"/>
      <c r="BD129" s="793"/>
      <c r="BE129" s="793"/>
      <c r="BF129" s="793"/>
      <c r="BG129" s="793"/>
      <c r="BH129" s="793"/>
      <c r="BI129" s="793"/>
      <c r="BJ129" s="793"/>
      <c r="BK129" s="793"/>
      <c r="BL129" s="793"/>
      <c r="BM129" s="847"/>
      <c r="BN129" s="793"/>
      <c r="BO129" s="793"/>
      <c r="BP129" s="793"/>
      <c r="BQ129" s="793"/>
      <c r="BR129" s="793"/>
      <c r="BS129" s="793"/>
      <c r="BT129" s="793"/>
      <c r="BU129" s="793"/>
      <c r="BV129" s="793"/>
      <c r="BW129" s="793"/>
      <c r="BX129" s="793"/>
      <c r="BY129" s="793"/>
      <c r="BZ129" s="793"/>
      <c r="CA129" s="793"/>
      <c r="CD129" s="1516"/>
      <c r="CE129" s="1516"/>
      <c r="CF129" s="793"/>
      <c r="CG129" s="793"/>
      <c r="CH129" s="1516"/>
      <c r="CI129" s="1516"/>
      <c r="CJ129" s="1516"/>
      <c r="CK129" s="1516"/>
      <c r="CL129" s="1516"/>
      <c r="CM129" s="1516"/>
      <c r="CN129" s="1516"/>
      <c r="CO129" s="1516"/>
      <c r="CP129" s="1516"/>
      <c r="CQ129" s="1516"/>
      <c r="CR129" s="1516"/>
      <c r="CS129" s="1516"/>
      <c r="CT129" s="1516"/>
      <c r="CU129" s="1516"/>
      <c r="CV129" s="1516"/>
      <c r="CW129" s="1516"/>
      <c r="CX129" s="1516"/>
      <c r="CY129" s="1516"/>
      <c r="CZ129" s="1516"/>
      <c r="DA129" s="1516"/>
      <c r="DB129" s="1516"/>
      <c r="DF129" s="1516"/>
      <c r="DG129" s="793"/>
      <c r="DH129" s="793"/>
      <c r="DI129" s="1516"/>
      <c r="DJ129" s="1516"/>
      <c r="DK129" s="1516"/>
      <c r="DL129" s="1516"/>
      <c r="DM129" s="1516"/>
      <c r="DN129" s="1516"/>
      <c r="DO129" s="1516"/>
      <c r="DP129" s="1516"/>
      <c r="DQ129" s="1516"/>
      <c r="DR129" s="1516"/>
      <c r="DS129" s="1516"/>
      <c r="DT129" s="1516"/>
      <c r="DU129" s="1516"/>
      <c r="DV129" s="1516"/>
      <c r="DW129" s="1516"/>
      <c r="DX129" s="1516"/>
      <c r="DY129" s="1516"/>
      <c r="DZ129" s="1516"/>
      <c r="EA129" s="1516"/>
      <c r="EB129" s="1516"/>
      <c r="EC129" s="1516"/>
    </row>
    <row r="130" spans="1:133" s="1518" customFormat="1" ht="15.75" thickBot="1">
      <c r="A130" s="793"/>
      <c r="B130" s="2331" t="s">
        <v>61</v>
      </c>
      <c r="C130" s="2332">
        <f>SUM(C127:C129)</f>
        <v>135</v>
      </c>
      <c r="D130" s="1559"/>
      <c r="E130" s="2332">
        <f>SUM(E127:E129)</f>
        <v>0</v>
      </c>
      <c r="F130" s="2332"/>
      <c r="G130" s="2332">
        <f>SUM(G127:G129)</f>
        <v>2</v>
      </c>
      <c r="H130" s="2339"/>
      <c r="I130" s="2332">
        <f>SUM(I127:I129)</f>
        <v>17</v>
      </c>
      <c r="J130" s="2340"/>
      <c r="K130" s="2332">
        <f>SUM(K127:K129)</f>
        <v>54</v>
      </c>
      <c r="L130" s="2340"/>
      <c r="M130" s="2332">
        <f>SUM(M127:M129)</f>
        <v>29</v>
      </c>
      <c r="N130" s="2340"/>
      <c r="O130" s="2332">
        <f>SUM(O127:O129)</f>
        <v>33</v>
      </c>
      <c r="P130" s="2339"/>
      <c r="Q130" s="1609"/>
      <c r="R130" s="1609"/>
      <c r="S130" s="1609"/>
      <c r="T130" s="1609"/>
      <c r="U130" s="1609"/>
      <c r="V130" s="2319"/>
      <c r="W130" s="2319"/>
      <c r="X130" s="2320"/>
      <c r="Y130" s="840"/>
      <c r="Z130" s="2219"/>
      <c r="AA130" s="2219"/>
      <c r="AB130" s="793"/>
      <c r="AC130" s="813" t="s">
        <v>61</v>
      </c>
      <c r="AD130" s="1536">
        <v>113</v>
      </c>
      <c r="AE130" s="1559"/>
      <c r="AF130" s="1536">
        <v>0</v>
      </c>
      <c r="AG130" s="1536"/>
      <c r="AH130" s="1536">
        <v>0</v>
      </c>
      <c r="AI130" s="1560"/>
      <c r="AJ130" s="1536">
        <v>23</v>
      </c>
      <c r="AK130" s="1561"/>
      <c r="AL130" s="1536">
        <v>34</v>
      </c>
      <c r="AM130" s="1561"/>
      <c r="AN130" s="1536">
        <v>27</v>
      </c>
      <c r="AO130" s="1561"/>
      <c r="AP130" s="1550">
        <v>14</v>
      </c>
      <c r="AQ130" s="1560"/>
      <c r="AR130" s="1536">
        <v>7</v>
      </c>
      <c r="AS130" s="1561"/>
      <c r="AT130" s="1550">
        <v>8</v>
      </c>
      <c r="AU130" s="1604"/>
      <c r="AV130" s="840"/>
      <c r="AW130" s="840"/>
      <c r="AX130" s="840"/>
      <c r="AY130" s="840"/>
      <c r="AZ130" s="840"/>
      <c r="BC130" s="793"/>
      <c r="BD130" s="793"/>
      <c r="BE130" s="793"/>
      <c r="BF130" s="793"/>
      <c r="BG130" s="793"/>
      <c r="BH130" s="793"/>
      <c r="BI130" s="793"/>
      <c r="BJ130" s="793"/>
      <c r="BK130" s="793"/>
      <c r="BL130" s="793"/>
      <c r="BM130" s="847"/>
      <c r="BN130" s="793"/>
      <c r="BO130" s="793"/>
      <c r="BP130" s="793"/>
      <c r="BQ130" s="793"/>
      <c r="BR130" s="793"/>
      <c r="BS130" s="793"/>
      <c r="BT130" s="793"/>
      <c r="BU130" s="793"/>
      <c r="BV130" s="793"/>
      <c r="BW130" s="793"/>
      <c r="BX130" s="793"/>
      <c r="BY130" s="793"/>
      <c r="BZ130" s="793"/>
      <c r="CA130" s="793"/>
      <c r="CD130" s="1516"/>
      <c r="CE130" s="1516"/>
      <c r="CF130" s="793"/>
      <c r="CG130" s="793"/>
      <c r="CH130" s="1516"/>
      <c r="CI130" s="1516"/>
      <c r="CJ130" s="1516"/>
      <c r="CK130" s="1516"/>
      <c r="CL130" s="1516"/>
      <c r="CM130" s="1516"/>
      <c r="CN130" s="1516"/>
      <c r="CO130" s="1516"/>
      <c r="CP130" s="1516"/>
      <c r="CQ130" s="1516"/>
      <c r="CR130" s="1516"/>
      <c r="CS130" s="1516"/>
      <c r="CT130" s="1516"/>
      <c r="CU130" s="1516"/>
      <c r="CV130" s="1516"/>
      <c r="CW130" s="1516"/>
      <c r="CX130" s="1516"/>
      <c r="CY130" s="1516"/>
      <c r="CZ130" s="1516"/>
      <c r="DA130" s="1516"/>
      <c r="DB130" s="1516"/>
      <c r="DF130" s="1516"/>
      <c r="DG130" s="793"/>
      <c r="DH130" s="793"/>
      <c r="DI130" s="1516"/>
      <c r="DJ130" s="1516"/>
      <c r="DK130" s="1516"/>
      <c r="DL130" s="1516"/>
      <c r="DM130" s="1516"/>
      <c r="DN130" s="1516"/>
      <c r="DO130" s="1516"/>
      <c r="DP130" s="1516"/>
      <c r="DQ130" s="1516"/>
      <c r="DR130" s="1516"/>
      <c r="DS130" s="1516"/>
      <c r="DT130" s="1516"/>
      <c r="DU130" s="1516"/>
      <c r="DV130" s="1516"/>
      <c r="DW130" s="1516"/>
      <c r="DX130" s="1516"/>
      <c r="DY130" s="1516"/>
      <c r="DZ130" s="1516"/>
      <c r="EA130" s="1516"/>
      <c r="EB130" s="1516"/>
      <c r="EC130" s="1516"/>
    </row>
    <row r="131" spans="1:133" s="1518" customFormat="1">
      <c r="A131" s="793"/>
      <c r="B131" s="1539"/>
      <c r="C131" s="1539"/>
      <c r="D131" s="1539"/>
      <c r="E131" s="1539"/>
      <c r="F131" s="1539"/>
      <c r="G131" s="1539"/>
      <c r="H131" s="1539"/>
      <c r="I131" s="1539"/>
      <c r="J131" s="1539"/>
      <c r="K131" s="1539"/>
      <c r="L131" s="1539"/>
      <c r="M131" s="1539"/>
      <c r="N131" s="1539"/>
      <c r="O131" s="1539"/>
      <c r="P131" s="1539"/>
      <c r="Q131" s="1539"/>
      <c r="R131" s="1539"/>
      <c r="S131" s="840"/>
      <c r="T131" s="1594"/>
      <c r="U131" s="840"/>
      <c r="V131" s="840"/>
      <c r="W131" s="840"/>
      <c r="X131" s="840"/>
      <c r="Y131" s="840"/>
      <c r="Z131" s="2219"/>
      <c r="AA131" s="2219"/>
      <c r="AB131" s="793"/>
      <c r="AC131" s="793"/>
      <c r="AD131" s="1539"/>
      <c r="AE131" s="1539"/>
      <c r="AF131" s="1539"/>
      <c r="AG131" s="1539"/>
      <c r="AH131" s="1539"/>
      <c r="AI131" s="1539"/>
      <c r="AJ131" s="1539"/>
      <c r="AK131" s="1539"/>
      <c r="AL131" s="1539"/>
      <c r="AM131" s="1539"/>
      <c r="AN131" s="1539"/>
      <c r="AO131" s="1539"/>
      <c r="AP131" s="1539"/>
      <c r="AQ131" s="1539"/>
      <c r="AR131" s="1539"/>
      <c r="AS131" s="1539"/>
      <c r="AT131" s="840"/>
      <c r="AU131" s="1594"/>
      <c r="AV131" s="840"/>
      <c r="AW131" s="840"/>
      <c r="AX131" s="840"/>
      <c r="AY131" s="840"/>
      <c r="AZ131" s="840"/>
      <c r="BC131" s="793"/>
      <c r="BD131" s="793"/>
      <c r="BE131" s="793"/>
      <c r="BF131" s="793"/>
      <c r="BG131" s="793"/>
      <c r="BH131" s="793"/>
      <c r="BI131" s="793"/>
      <c r="BJ131" s="793"/>
      <c r="BK131" s="793"/>
      <c r="BL131" s="793"/>
      <c r="BM131" s="847"/>
      <c r="BN131" s="793"/>
      <c r="BO131" s="793"/>
      <c r="BP131" s="793"/>
      <c r="BQ131" s="793"/>
      <c r="BR131" s="793"/>
      <c r="BS131" s="793"/>
      <c r="BT131" s="793"/>
      <c r="BU131" s="793"/>
      <c r="BV131" s="793"/>
      <c r="BW131" s="793"/>
      <c r="BX131" s="793"/>
      <c r="BY131" s="793"/>
      <c r="BZ131" s="793"/>
      <c r="CA131" s="793"/>
      <c r="CD131" s="1516"/>
      <c r="CE131" s="1516"/>
      <c r="CF131" s="793"/>
      <c r="CG131" s="793"/>
      <c r="CH131" s="1516"/>
      <c r="CI131" s="1516"/>
      <c r="CJ131" s="1516"/>
      <c r="CK131" s="1516"/>
      <c r="CL131" s="1516"/>
      <c r="CM131" s="1516"/>
      <c r="CN131" s="1516"/>
      <c r="CO131" s="1516"/>
      <c r="CP131" s="1516"/>
      <c r="CQ131" s="1516"/>
      <c r="CR131" s="1516"/>
      <c r="CS131" s="1516"/>
      <c r="CT131" s="1516"/>
      <c r="CU131" s="1516"/>
      <c r="CV131" s="1516"/>
      <c r="CW131" s="1516"/>
      <c r="CX131" s="1516"/>
      <c r="CY131" s="1516"/>
      <c r="CZ131" s="1516"/>
      <c r="DA131" s="1516"/>
      <c r="DB131" s="1516"/>
      <c r="DF131" s="1516"/>
      <c r="DG131" s="793"/>
      <c r="DH131" s="793"/>
      <c r="DI131" s="1516"/>
      <c r="DJ131" s="1516"/>
      <c r="DK131" s="1516"/>
      <c r="DL131" s="1516"/>
      <c r="DM131" s="1516"/>
      <c r="DN131" s="1516"/>
      <c r="DO131" s="1516"/>
      <c r="DP131" s="1516"/>
      <c r="DQ131" s="1516"/>
      <c r="DR131" s="1516"/>
      <c r="DS131" s="1516"/>
      <c r="DT131" s="1516"/>
      <c r="DU131" s="1516"/>
      <c r="DV131" s="1516"/>
      <c r="DW131" s="1516"/>
      <c r="DX131" s="1516"/>
      <c r="DY131" s="1516"/>
      <c r="DZ131" s="1516"/>
      <c r="EA131" s="1516"/>
      <c r="EB131" s="1516"/>
      <c r="EC131" s="1516"/>
    </row>
    <row r="132" spans="1:133" s="1518" customFormat="1" ht="15.75" thickBot="1">
      <c r="A132" s="793"/>
      <c r="B132" s="1539"/>
      <c r="C132" s="1539"/>
      <c r="D132" s="1539"/>
      <c r="E132" s="1539"/>
      <c r="F132" s="1539"/>
      <c r="G132" s="1539"/>
      <c r="H132" s="1539"/>
      <c r="I132" s="1539"/>
      <c r="J132" s="1539"/>
      <c r="K132" s="1539"/>
      <c r="L132" s="1539"/>
      <c r="M132" s="1539"/>
      <c r="N132" s="1539"/>
      <c r="O132" s="1539"/>
      <c r="P132" s="1539"/>
      <c r="Q132" s="1539"/>
      <c r="R132" s="1539"/>
      <c r="S132" s="840"/>
      <c r="T132" s="1594"/>
      <c r="U132" s="840"/>
      <c r="V132" s="840"/>
      <c r="W132" s="840"/>
      <c r="X132" s="840"/>
      <c r="Y132" s="840"/>
      <c r="Z132" s="2219"/>
      <c r="AA132" s="2219"/>
      <c r="AB132" s="793"/>
      <c r="AC132" s="793"/>
      <c r="AD132" s="1539"/>
      <c r="AE132" s="1539"/>
      <c r="AF132" s="1539"/>
      <c r="AG132" s="1539"/>
      <c r="AH132" s="1539"/>
      <c r="AI132" s="1539"/>
      <c r="AJ132" s="1539"/>
      <c r="AK132" s="1539"/>
      <c r="AL132" s="1539"/>
      <c r="AM132" s="1539"/>
      <c r="AN132" s="1539"/>
      <c r="AO132" s="1539"/>
      <c r="AP132" s="1539"/>
      <c r="AQ132" s="1539"/>
      <c r="AR132" s="1539"/>
      <c r="AS132" s="1539"/>
      <c r="AT132" s="840"/>
      <c r="AU132" s="1594"/>
      <c r="AV132" s="840"/>
      <c r="AW132" s="840"/>
      <c r="AX132" s="840"/>
      <c r="AY132" s="840"/>
      <c r="AZ132" s="840"/>
      <c r="BC132" s="793"/>
      <c r="BD132" s="793"/>
      <c r="BE132" s="793"/>
      <c r="BF132" s="793"/>
      <c r="BG132" s="793"/>
      <c r="BH132" s="793"/>
      <c r="BI132" s="793"/>
      <c r="BJ132" s="793"/>
      <c r="BK132" s="793"/>
      <c r="BL132" s="793"/>
      <c r="BM132" s="847"/>
      <c r="BN132" s="793"/>
      <c r="BO132" s="793"/>
      <c r="BP132" s="793"/>
      <c r="BQ132" s="793"/>
      <c r="BR132" s="793"/>
      <c r="BS132" s="793"/>
      <c r="BT132" s="793"/>
      <c r="BU132" s="793"/>
      <c r="BV132" s="793"/>
      <c r="BW132" s="793"/>
      <c r="BX132" s="793"/>
      <c r="BY132" s="793"/>
      <c r="BZ132" s="793"/>
      <c r="CA132" s="793"/>
      <c r="CD132" s="1516"/>
      <c r="CE132" s="1516"/>
      <c r="CF132" s="793"/>
      <c r="CG132" s="793"/>
      <c r="CH132" s="1516"/>
      <c r="CI132" s="1516"/>
      <c r="CJ132" s="1516"/>
      <c r="CK132" s="1516"/>
      <c r="CL132" s="1516"/>
      <c r="CM132" s="1516"/>
      <c r="CN132" s="1516"/>
      <c r="CO132" s="1516"/>
      <c r="CP132" s="1516"/>
      <c r="CQ132" s="1516"/>
      <c r="CR132" s="1516"/>
      <c r="CS132" s="1516"/>
      <c r="CT132" s="1516"/>
      <c r="CU132" s="1516"/>
      <c r="CV132" s="1516"/>
      <c r="CW132" s="1516"/>
      <c r="CX132" s="1516"/>
      <c r="CY132" s="1516"/>
      <c r="CZ132" s="1516"/>
      <c r="DA132" s="1516"/>
      <c r="DB132" s="1516"/>
      <c r="DF132" s="1516"/>
      <c r="DG132" s="793"/>
      <c r="DH132" s="793"/>
      <c r="DI132" s="1516"/>
      <c r="DJ132" s="1516"/>
      <c r="DK132" s="1516"/>
      <c r="DL132" s="1516"/>
      <c r="DM132" s="1516"/>
      <c r="DN132" s="1516"/>
      <c r="DO132" s="1516"/>
      <c r="DP132" s="1516"/>
      <c r="DQ132" s="1516"/>
      <c r="DR132" s="1516"/>
      <c r="DS132" s="1516"/>
      <c r="DT132" s="1516"/>
      <c r="DU132" s="1516"/>
      <c r="DV132" s="1516"/>
      <c r="DW132" s="1516"/>
      <c r="DX132" s="1516"/>
      <c r="DY132" s="1516"/>
      <c r="DZ132" s="1516"/>
      <c r="EA132" s="1516"/>
      <c r="EB132" s="1516"/>
      <c r="EC132" s="1516"/>
    </row>
    <row r="133" spans="1:133" s="1518" customFormat="1" ht="15" customHeight="1" thickBot="1">
      <c r="A133" s="793">
        <v>41</v>
      </c>
      <c r="B133" s="1612" t="s">
        <v>641</v>
      </c>
      <c r="C133" s="2479" t="s">
        <v>58</v>
      </c>
      <c r="D133" s="2481"/>
      <c r="E133" s="2479" t="s">
        <v>956</v>
      </c>
      <c r="F133" s="2481"/>
      <c r="G133" s="2479" t="s">
        <v>1501</v>
      </c>
      <c r="H133" s="2481"/>
      <c r="I133" s="2479" t="s">
        <v>1502</v>
      </c>
      <c r="J133" s="2481"/>
      <c r="K133" s="2479" t="s">
        <v>1503</v>
      </c>
      <c r="L133" s="2481"/>
      <c r="M133" s="2479" t="s">
        <v>1504</v>
      </c>
      <c r="N133" s="2481"/>
      <c r="O133" s="2479" t="s">
        <v>1505</v>
      </c>
      <c r="P133" s="2481"/>
      <c r="Q133" s="2479" t="s">
        <v>1506</v>
      </c>
      <c r="R133" s="2481"/>
      <c r="S133" s="2479" t="s">
        <v>1507</v>
      </c>
      <c r="T133" s="2480"/>
      <c r="U133" s="2479" t="s">
        <v>1508</v>
      </c>
      <c r="V133" s="2480"/>
      <c r="W133" s="2479" t="s">
        <v>1509</v>
      </c>
      <c r="X133" s="2480"/>
      <c r="Y133" s="840"/>
      <c r="Z133" s="2219"/>
      <c r="AA133" s="2219"/>
      <c r="AB133" s="793">
        <v>41</v>
      </c>
      <c r="AC133" s="795" t="s">
        <v>641</v>
      </c>
      <c r="AD133" s="2479" t="s">
        <v>58</v>
      </c>
      <c r="AE133" s="2481"/>
      <c r="AF133" s="2479" t="s">
        <v>956</v>
      </c>
      <c r="AG133" s="2481"/>
      <c r="AH133" s="2479" t="s">
        <v>957</v>
      </c>
      <c r="AI133" s="2481"/>
      <c r="AJ133" s="2479" t="s">
        <v>943</v>
      </c>
      <c r="AK133" s="2481"/>
      <c r="AL133" s="2479" t="s">
        <v>944</v>
      </c>
      <c r="AM133" s="2481"/>
      <c r="AN133" s="2479" t="s">
        <v>945</v>
      </c>
      <c r="AO133" s="2481"/>
      <c r="AP133" s="2479" t="s">
        <v>946</v>
      </c>
      <c r="AQ133" s="2481"/>
      <c r="AR133" s="2479" t="s">
        <v>947</v>
      </c>
      <c r="AS133" s="2481"/>
      <c r="AT133" s="2479" t="s">
        <v>1238</v>
      </c>
      <c r="AU133" s="2480"/>
      <c r="AV133" s="2483"/>
      <c r="AW133" s="2483"/>
      <c r="AX133" s="2483"/>
      <c r="AY133" s="2483"/>
      <c r="AZ133" s="840"/>
      <c r="BC133" s="793"/>
      <c r="BD133" s="793"/>
      <c r="BE133" s="793"/>
      <c r="BF133" s="793"/>
      <c r="BG133" s="793"/>
      <c r="BH133" s="793"/>
      <c r="BI133" s="793"/>
      <c r="BJ133" s="793"/>
      <c r="BK133" s="793"/>
      <c r="BL133" s="793"/>
      <c r="BM133" s="847"/>
      <c r="BN133" s="793"/>
      <c r="BO133" s="793"/>
      <c r="BP133" s="793"/>
      <c r="BQ133" s="793"/>
      <c r="BR133" s="793"/>
      <c r="BS133" s="793"/>
      <c r="BT133" s="793"/>
      <c r="BU133" s="793"/>
      <c r="BV133" s="793"/>
      <c r="BW133" s="793"/>
      <c r="BX133" s="793"/>
      <c r="BY133" s="793"/>
      <c r="BZ133" s="793"/>
      <c r="CA133" s="793"/>
      <c r="CD133" s="1516"/>
      <c r="CE133" s="1516"/>
      <c r="CF133" s="793"/>
      <c r="CG133" s="793"/>
      <c r="CH133" s="1516"/>
      <c r="CI133" s="1516"/>
      <c r="CJ133" s="1516"/>
      <c r="CK133" s="1516"/>
      <c r="CL133" s="1516"/>
      <c r="CM133" s="1516"/>
      <c r="CN133" s="1516"/>
      <c r="CO133" s="1516"/>
      <c r="CP133" s="1516"/>
      <c r="CQ133" s="1516"/>
      <c r="CR133" s="1516"/>
      <c r="CS133" s="1516"/>
      <c r="CT133" s="1516"/>
      <c r="CU133" s="1516"/>
      <c r="CV133" s="1516"/>
      <c r="CW133" s="1516"/>
      <c r="CX133" s="1516"/>
      <c r="CY133" s="1516"/>
      <c r="CZ133" s="1516"/>
      <c r="DA133" s="1516"/>
      <c r="DB133" s="1516"/>
      <c r="DF133" s="1516"/>
      <c r="DG133" s="793"/>
      <c r="DH133" s="793"/>
      <c r="DI133" s="1516"/>
      <c r="DJ133" s="1516"/>
      <c r="DK133" s="1516"/>
      <c r="DL133" s="1516"/>
      <c r="DM133" s="1516"/>
      <c r="DN133" s="1516"/>
      <c r="DO133" s="1516"/>
      <c r="DP133" s="1516"/>
      <c r="DQ133" s="1516"/>
      <c r="DR133" s="1516"/>
      <c r="DS133" s="1516"/>
      <c r="DT133" s="1516"/>
      <c r="DU133" s="1516"/>
      <c r="DV133" s="1516"/>
      <c r="DW133" s="1516"/>
      <c r="DX133" s="1516"/>
      <c r="DY133" s="1516"/>
      <c r="DZ133" s="1516"/>
      <c r="EA133" s="1516"/>
      <c r="EB133" s="1516"/>
      <c r="EC133" s="1516"/>
    </row>
    <row r="134" spans="1:133" s="1518" customFormat="1" ht="15.75" thickBot="1">
      <c r="A134" s="793"/>
      <c r="B134" s="1613"/>
      <c r="C134" s="1540" t="s">
        <v>899</v>
      </c>
      <c r="D134" s="1541" t="s">
        <v>170</v>
      </c>
      <c r="E134" s="1540" t="s">
        <v>899</v>
      </c>
      <c r="F134" s="1541" t="s">
        <v>170</v>
      </c>
      <c r="G134" s="1540" t="s">
        <v>899</v>
      </c>
      <c r="H134" s="1541" t="s">
        <v>170</v>
      </c>
      <c r="I134" s="1540" t="s">
        <v>899</v>
      </c>
      <c r="J134" s="1541" t="s">
        <v>170</v>
      </c>
      <c r="K134" s="1540" t="s">
        <v>899</v>
      </c>
      <c r="L134" s="1541" t="s">
        <v>170</v>
      </c>
      <c r="M134" s="1540" t="s">
        <v>899</v>
      </c>
      <c r="N134" s="1541" t="s">
        <v>170</v>
      </c>
      <c r="O134" s="1540" t="s">
        <v>899</v>
      </c>
      <c r="P134" s="1541" t="s">
        <v>170</v>
      </c>
      <c r="Q134" s="1540" t="s">
        <v>899</v>
      </c>
      <c r="R134" s="1541" t="s">
        <v>170</v>
      </c>
      <c r="S134" s="1540" t="s">
        <v>899</v>
      </c>
      <c r="T134" s="1595" t="s">
        <v>170</v>
      </c>
      <c r="U134" s="1540" t="s">
        <v>899</v>
      </c>
      <c r="V134" s="1595" t="s">
        <v>170</v>
      </c>
      <c r="W134" s="1540" t="s">
        <v>899</v>
      </c>
      <c r="X134" s="1595" t="s">
        <v>170</v>
      </c>
      <c r="Y134" s="840"/>
      <c r="Z134" s="2219"/>
      <c r="AA134" s="2219"/>
      <c r="AB134" s="793"/>
      <c r="AC134" s="796"/>
      <c r="AD134" s="1540" t="s">
        <v>899</v>
      </c>
      <c r="AE134" s="1541" t="s">
        <v>170</v>
      </c>
      <c r="AF134" s="1540" t="s">
        <v>899</v>
      </c>
      <c r="AG134" s="1541" t="s">
        <v>170</v>
      </c>
      <c r="AH134" s="1540" t="s">
        <v>899</v>
      </c>
      <c r="AI134" s="1541" t="s">
        <v>170</v>
      </c>
      <c r="AJ134" s="1540" t="s">
        <v>899</v>
      </c>
      <c r="AK134" s="1541" t="s">
        <v>170</v>
      </c>
      <c r="AL134" s="1540" t="s">
        <v>899</v>
      </c>
      <c r="AM134" s="1541" t="s">
        <v>170</v>
      </c>
      <c r="AN134" s="1540" t="s">
        <v>899</v>
      </c>
      <c r="AO134" s="1541" t="s">
        <v>170</v>
      </c>
      <c r="AP134" s="1540" t="s">
        <v>899</v>
      </c>
      <c r="AQ134" s="1541" t="s">
        <v>170</v>
      </c>
      <c r="AR134" s="1540" t="s">
        <v>899</v>
      </c>
      <c r="AS134" s="1541" t="s">
        <v>170</v>
      </c>
      <c r="AT134" s="1540" t="s">
        <v>899</v>
      </c>
      <c r="AU134" s="1595" t="s">
        <v>170</v>
      </c>
      <c r="AV134" s="1590"/>
      <c r="AW134" s="1590"/>
      <c r="AX134" s="1590"/>
      <c r="AY134" s="1590"/>
      <c r="AZ134" s="840"/>
      <c r="BC134" s="793"/>
      <c r="BD134" s="793"/>
      <c r="BE134" s="793"/>
      <c r="BF134" s="793"/>
      <c r="BG134" s="793"/>
      <c r="BH134" s="793"/>
      <c r="BI134" s="793"/>
      <c r="BJ134" s="793"/>
      <c r="BK134" s="793"/>
      <c r="BL134" s="793"/>
      <c r="BM134" s="847"/>
      <c r="BN134" s="793"/>
      <c r="BO134" s="793"/>
      <c r="BP134" s="793"/>
      <c r="BQ134" s="793"/>
      <c r="BR134" s="793"/>
      <c r="BS134" s="793"/>
      <c r="BT134" s="793"/>
      <c r="BU134" s="793"/>
      <c r="BV134" s="793"/>
      <c r="BW134" s="793"/>
      <c r="BX134" s="793"/>
      <c r="BY134" s="793"/>
      <c r="BZ134" s="793"/>
      <c r="CA134" s="793"/>
      <c r="CD134" s="1516"/>
      <c r="CE134" s="1516"/>
      <c r="CF134" s="793"/>
      <c r="CG134" s="793"/>
      <c r="CH134" s="1516"/>
      <c r="CI134" s="1516"/>
      <c r="CJ134" s="1516"/>
      <c r="CK134" s="1516"/>
      <c r="CL134" s="1516"/>
      <c r="CM134" s="1516"/>
      <c r="CN134" s="1516"/>
      <c r="CO134" s="1516"/>
      <c r="CP134" s="1516"/>
      <c r="CQ134" s="1516"/>
      <c r="CR134" s="1516"/>
      <c r="CS134" s="1516"/>
      <c r="CT134" s="1516"/>
      <c r="CU134" s="1516"/>
      <c r="CV134" s="1516"/>
      <c r="CW134" s="1516"/>
      <c r="CX134" s="1516"/>
      <c r="CY134" s="1516"/>
      <c r="CZ134" s="1516"/>
      <c r="DA134" s="1516"/>
      <c r="DB134" s="1516"/>
      <c r="DF134" s="1516"/>
      <c r="DG134" s="793"/>
      <c r="DH134" s="793"/>
      <c r="DI134" s="1516"/>
      <c r="DJ134" s="1516"/>
      <c r="DK134" s="1516"/>
      <c r="DL134" s="1516"/>
      <c r="DM134" s="1516"/>
      <c r="DN134" s="1516"/>
      <c r="DO134" s="1516"/>
      <c r="DP134" s="1516"/>
      <c r="DQ134" s="1516"/>
      <c r="DR134" s="1516"/>
      <c r="DS134" s="1516"/>
      <c r="DT134" s="1516"/>
      <c r="DU134" s="1516"/>
      <c r="DV134" s="1516"/>
      <c r="DW134" s="1516"/>
      <c r="DX134" s="1516"/>
      <c r="DY134" s="1516"/>
      <c r="DZ134" s="1516"/>
      <c r="EA134" s="1516"/>
      <c r="EB134" s="1516"/>
      <c r="EC134" s="1516"/>
    </row>
    <row r="135" spans="1:133" s="1518" customFormat="1">
      <c r="A135" s="793"/>
      <c r="B135" s="2321" t="s">
        <v>112</v>
      </c>
      <c r="C135" s="1553">
        <v>80</v>
      </c>
      <c r="D135" s="1554">
        <f>C135/C$137*100</f>
        <v>59.259259259259252</v>
      </c>
      <c r="E135" s="2323">
        <v>0</v>
      </c>
      <c r="F135" s="2324">
        <v>0</v>
      </c>
      <c r="G135" s="2323"/>
      <c r="H135" s="2341">
        <v>1</v>
      </c>
      <c r="I135" s="2323"/>
      <c r="J135" s="2341">
        <v>0.63</v>
      </c>
      <c r="K135" s="2323"/>
      <c r="L135" s="2341">
        <v>0.56999999999999995</v>
      </c>
      <c r="M135" s="2323"/>
      <c r="N135" s="2341">
        <v>0.63</v>
      </c>
      <c r="O135" s="2323"/>
      <c r="P135" s="2341">
        <v>0.47</v>
      </c>
      <c r="Q135" s="2335"/>
      <c r="R135" s="2341">
        <v>0.33</v>
      </c>
      <c r="S135" s="2323"/>
      <c r="T135" s="2342">
        <v>0.43</v>
      </c>
      <c r="U135" s="2323">
        <v>0</v>
      </c>
      <c r="V135" s="2342">
        <v>0</v>
      </c>
      <c r="W135" s="2323"/>
      <c r="X135" s="2342">
        <v>0.89</v>
      </c>
      <c r="Y135" s="840"/>
      <c r="Z135" s="2219"/>
      <c r="AA135" s="2219"/>
      <c r="AB135" s="793"/>
      <c r="AC135" s="799" t="s">
        <v>112</v>
      </c>
      <c r="AD135" s="1553">
        <v>63</v>
      </c>
      <c r="AE135" s="1554">
        <f>AD135/AD$137*100</f>
        <v>55.752212389380531</v>
      </c>
      <c r="AF135" s="1522">
        <v>0</v>
      </c>
      <c r="AG135" s="1523">
        <v>0</v>
      </c>
      <c r="AH135" s="1522">
        <v>0</v>
      </c>
      <c r="AI135" s="1523">
        <v>0</v>
      </c>
      <c r="AJ135" s="1522">
        <v>13</v>
      </c>
      <c r="AK135" s="1596">
        <v>0.56999999999999995</v>
      </c>
      <c r="AL135" s="1522">
        <v>17</v>
      </c>
      <c r="AM135" s="1596">
        <v>0.5</v>
      </c>
      <c r="AN135" s="1522">
        <v>16</v>
      </c>
      <c r="AO135" s="1596">
        <v>0.59</v>
      </c>
      <c r="AP135" s="1522">
        <v>8</v>
      </c>
      <c r="AQ135" s="1596">
        <v>0.56999999999999995</v>
      </c>
      <c r="AR135" s="1526">
        <v>3</v>
      </c>
      <c r="AS135" s="1596">
        <v>0.43</v>
      </c>
      <c r="AT135" s="1522">
        <v>6</v>
      </c>
      <c r="AU135" s="1605">
        <v>0.75</v>
      </c>
      <c r="AV135" s="840"/>
      <c r="AW135" s="840"/>
      <c r="AX135" s="840"/>
      <c r="AY135" s="840"/>
      <c r="AZ135" s="840"/>
      <c r="BC135" s="793"/>
      <c r="BD135" s="793"/>
      <c r="BE135" s="793"/>
      <c r="BF135" s="793"/>
      <c r="BG135" s="793"/>
      <c r="BH135" s="793"/>
      <c r="BI135" s="793"/>
      <c r="BJ135" s="793"/>
      <c r="BK135" s="793"/>
      <c r="BL135" s="793"/>
      <c r="BM135" s="847"/>
      <c r="BN135" s="793"/>
      <c r="BO135" s="793"/>
      <c r="BP135" s="793"/>
      <c r="BQ135" s="793"/>
      <c r="BR135" s="793"/>
      <c r="BS135" s="793"/>
      <c r="BT135" s="793"/>
      <c r="BU135" s="793"/>
      <c r="BV135" s="793"/>
      <c r="BW135" s="793"/>
      <c r="BX135" s="793"/>
      <c r="BY135" s="793"/>
      <c r="BZ135" s="793"/>
      <c r="CA135" s="793"/>
      <c r="CD135" s="1516"/>
      <c r="CE135" s="1516"/>
      <c r="CF135" s="793"/>
      <c r="CG135" s="793"/>
      <c r="CH135" s="1516"/>
      <c r="CI135" s="1516"/>
      <c r="CJ135" s="1516"/>
      <c r="CK135" s="1516"/>
      <c r="CL135" s="1516"/>
      <c r="CM135" s="1516"/>
      <c r="CN135" s="1516"/>
      <c r="CO135" s="1516"/>
      <c r="CP135" s="1516"/>
      <c r="CQ135" s="1516"/>
      <c r="CR135" s="1516"/>
      <c r="CS135" s="1516"/>
      <c r="CT135" s="1516"/>
      <c r="CU135" s="1516"/>
      <c r="CV135" s="1516"/>
      <c r="CW135" s="1516"/>
      <c r="CX135" s="1516"/>
      <c r="CY135" s="1516"/>
      <c r="CZ135" s="1516"/>
      <c r="DA135" s="1516"/>
      <c r="DB135" s="1516"/>
      <c r="DF135" s="1516"/>
      <c r="DG135" s="793"/>
      <c r="DH135" s="793"/>
      <c r="DI135" s="1516"/>
      <c r="DJ135" s="1516"/>
      <c r="DK135" s="1516"/>
      <c r="DL135" s="1516"/>
      <c r="DM135" s="1516"/>
      <c r="DN135" s="1516"/>
      <c r="DO135" s="1516"/>
      <c r="DP135" s="1516"/>
      <c r="DQ135" s="1516"/>
      <c r="DR135" s="1516"/>
      <c r="DS135" s="1516"/>
      <c r="DT135" s="1516"/>
      <c r="DU135" s="1516"/>
      <c r="DV135" s="1516"/>
      <c r="DW135" s="1516"/>
      <c r="DX135" s="1516"/>
      <c r="DY135" s="1516"/>
      <c r="DZ135" s="1516"/>
      <c r="EA135" s="1516"/>
      <c r="EB135" s="1516"/>
      <c r="EC135" s="1516"/>
    </row>
    <row r="136" spans="1:133" s="1518" customFormat="1" ht="15.75" thickBot="1">
      <c r="A136" s="793"/>
      <c r="B136" s="2325" t="s">
        <v>113</v>
      </c>
      <c r="C136" s="1553">
        <v>55</v>
      </c>
      <c r="D136" s="1554">
        <f>C136/C$137*100</f>
        <v>40.74074074074074</v>
      </c>
      <c r="E136" s="2326">
        <v>0</v>
      </c>
      <c r="F136" s="2327">
        <v>0</v>
      </c>
      <c r="G136" s="2326">
        <v>0</v>
      </c>
      <c r="H136" s="2327">
        <v>0</v>
      </c>
      <c r="I136" s="2326"/>
      <c r="J136" s="2343">
        <v>0.38</v>
      </c>
      <c r="K136" s="2326"/>
      <c r="L136" s="2343">
        <v>0.43</v>
      </c>
      <c r="M136" s="2326"/>
      <c r="N136" s="2343">
        <v>0.37</v>
      </c>
      <c r="O136" s="2326"/>
      <c r="P136" s="2343">
        <v>0.53</v>
      </c>
      <c r="Q136" s="2336"/>
      <c r="R136" s="2343">
        <v>0.67</v>
      </c>
      <c r="S136" s="2326"/>
      <c r="T136" s="2344">
        <v>0.56999999999999995</v>
      </c>
      <c r="U136" s="2326">
        <v>0</v>
      </c>
      <c r="V136" s="2344">
        <v>0</v>
      </c>
      <c r="W136" s="2326"/>
      <c r="X136" s="2344">
        <v>0.11</v>
      </c>
      <c r="Y136" s="840"/>
      <c r="Z136" s="2219"/>
      <c r="AA136" s="2219"/>
      <c r="AB136" s="793"/>
      <c r="AC136" s="805" t="s">
        <v>113</v>
      </c>
      <c r="AD136" s="1553">
        <v>50</v>
      </c>
      <c r="AE136" s="1554">
        <f>AD136/AD$137*100</f>
        <v>44.247787610619469</v>
      </c>
      <c r="AF136" s="1527">
        <v>0</v>
      </c>
      <c r="AG136" s="1528">
        <v>0</v>
      </c>
      <c r="AH136" s="1527">
        <v>0</v>
      </c>
      <c r="AI136" s="1528">
        <v>0</v>
      </c>
      <c r="AJ136" s="1527">
        <v>10</v>
      </c>
      <c r="AK136" s="1598">
        <v>0.43</v>
      </c>
      <c r="AL136" s="1579">
        <v>17</v>
      </c>
      <c r="AM136" s="1598">
        <v>0.5</v>
      </c>
      <c r="AN136" s="1527">
        <v>11</v>
      </c>
      <c r="AO136" s="1598">
        <v>0.41</v>
      </c>
      <c r="AP136" s="1527">
        <v>6</v>
      </c>
      <c r="AQ136" s="1598">
        <v>0.43</v>
      </c>
      <c r="AR136" s="1530">
        <v>4</v>
      </c>
      <c r="AS136" s="1598">
        <v>0.56999999999999995</v>
      </c>
      <c r="AT136" s="1527">
        <v>2</v>
      </c>
      <c r="AU136" s="1600">
        <v>0.25</v>
      </c>
      <c r="AV136" s="840"/>
      <c r="AW136" s="840"/>
      <c r="AX136" s="840"/>
      <c r="AY136" s="840"/>
      <c r="AZ136" s="840"/>
      <c r="BC136" s="793"/>
      <c r="BD136" s="793"/>
      <c r="BE136" s="793"/>
      <c r="BF136" s="793"/>
      <c r="BG136" s="793"/>
      <c r="BH136" s="793"/>
      <c r="BI136" s="793"/>
      <c r="BJ136" s="793"/>
      <c r="BK136" s="793"/>
      <c r="BL136" s="793"/>
      <c r="BM136" s="847"/>
      <c r="BN136" s="793"/>
      <c r="BO136" s="793"/>
      <c r="BP136" s="793"/>
      <c r="BQ136" s="793"/>
      <c r="BR136" s="793"/>
      <c r="BS136" s="793"/>
      <c r="BT136" s="793"/>
      <c r="BU136" s="793"/>
      <c r="BV136" s="793"/>
      <c r="BW136" s="793"/>
      <c r="BX136" s="793"/>
      <c r="BY136" s="793"/>
      <c r="BZ136" s="793"/>
      <c r="CA136" s="793"/>
      <c r="CD136" s="1516"/>
      <c r="CE136" s="1516"/>
      <c r="CF136" s="793"/>
      <c r="CG136" s="793"/>
      <c r="CH136" s="1516"/>
      <c r="CI136" s="1516"/>
      <c r="CJ136" s="1516"/>
      <c r="CK136" s="1516"/>
      <c r="CL136" s="1516"/>
      <c r="CM136" s="1516"/>
      <c r="CN136" s="1516"/>
      <c r="CO136" s="1516"/>
      <c r="CP136" s="1516"/>
      <c r="CQ136" s="1516"/>
      <c r="CR136" s="1516"/>
      <c r="CS136" s="1516"/>
      <c r="CT136" s="1516"/>
      <c r="CU136" s="1516"/>
      <c r="CV136" s="1516"/>
      <c r="CW136" s="1516"/>
      <c r="CX136" s="1516"/>
      <c r="CY136" s="1516"/>
      <c r="CZ136" s="1516"/>
      <c r="DA136" s="1516"/>
      <c r="DB136" s="1516"/>
      <c r="DF136" s="1516"/>
      <c r="DG136" s="793"/>
      <c r="DH136" s="793"/>
      <c r="DI136" s="1516"/>
      <c r="DJ136" s="1516"/>
      <c r="DK136" s="1516"/>
      <c r="DL136" s="1516"/>
      <c r="DM136" s="1516"/>
      <c r="DN136" s="1516"/>
      <c r="DO136" s="1516"/>
      <c r="DP136" s="1516"/>
      <c r="DQ136" s="1516"/>
      <c r="DR136" s="1516"/>
      <c r="DS136" s="1516"/>
      <c r="DT136" s="1516"/>
      <c r="DU136" s="1516"/>
      <c r="DV136" s="1516"/>
      <c r="DW136" s="1516"/>
      <c r="DX136" s="1516"/>
      <c r="DY136" s="1516"/>
      <c r="DZ136" s="1516"/>
      <c r="EA136" s="1516"/>
      <c r="EB136" s="1516"/>
      <c r="EC136" s="1516"/>
    </row>
    <row r="137" spans="1:133" s="1518" customFormat="1" ht="15.75" thickBot="1">
      <c r="A137" s="793"/>
      <c r="B137" s="2345" t="s">
        <v>61</v>
      </c>
      <c r="C137" s="2332">
        <v>135</v>
      </c>
      <c r="D137" s="1559"/>
      <c r="E137" s="2346"/>
      <c r="F137" s="2347"/>
      <c r="G137" s="2346"/>
      <c r="H137" s="2347"/>
      <c r="I137" s="2346"/>
      <c r="J137" s="2347"/>
      <c r="K137" s="2346"/>
      <c r="L137" s="2347"/>
      <c r="M137" s="2346"/>
      <c r="N137" s="2347"/>
      <c r="O137" s="2346"/>
      <c r="P137" s="2347"/>
      <c r="Q137" s="2348"/>
      <c r="R137" s="2347"/>
      <c r="S137" s="2346"/>
      <c r="T137" s="2349"/>
      <c r="U137" s="2346"/>
      <c r="V137" s="2349"/>
      <c r="W137" s="2346"/>
      <c r="X137" s="2349"/>
      <c r="Y137" s="840"/>
      <c r="Z137" s="2219"/>
      <c r="AA137" s="2219"/>
      <c r="AB137" s="793"/>
      <c r="AC137" s="835" t="s">
        <v>61</v>
      </c>
      <c r="AD137" s="1536">
        <v>113</v>
      </c>
      <c r="AE137" s="1559"/>
      <c r="AF137" s="1556">
        <v>0</v>
      </c>
      <c r="AG137" s="1580"/>
      <c r="AH137" s="1556">
        <v>0</v>
      </c>
      <c r="AI137" s="1580"/>
      <c r="AJ137" s="1556">
        <v>23</v>
      </c>
      <c r="AK137" s="1580"/>
      <c r="AL137" s="1556">
        <v>34</v>
      </c>
      <c r="AM137" s="1580"/>
      <c r="AN137" s="1556">
        <v>27</v>
      </c>
      <c r="AO137" s="1580"/>
      <c r="AP137" s="1556">
        <v>14</v>
      </c>
      <c r="AQ137" s="1580"/>
      <c r="AR137" s="1557">
        <v>7</v>
      </c>
      <c r="AS137" s="1580"/>
      <c r="AT137" s="1556">
        <v>8</v>
      </c>
      <c r="AU137" s="1606"/>
      <c r="AV137" s="840"/>
      <c r="AW137" s="840"/>
      <c r="AX137" s="840"/>
      <c r="AY137" s="840"/>
      <c r="AZ137" s="840"/>
      <c r="BC137" s="793"/>
      <c r="BD137" s="793"/>
      <c r="BE137" s="793"/>
      <c r="BF137" s="793"/>
      <c r="BG137" s="793"/>
      <c r="BH137" s="793"/>
      <c r="BI137" s="793"/>
      <c r="BJ137" s="793"/>
      <c r="BK137" s="793"/>
      <c r="BL137" s="793"/>
      <c r="BM137" s="847"/>
      <c r="BN137" s="793"/>
      <c r="BO137" s="793"/>
      <c r="BP137" s="793"/>
      <c r="BQ137" s="793"/>
      <c r="BR137" s="793"/>
      <c r="BS137" s="793"/>
      <c r="BT137" s="793"/>
      <c r="BU137" s="793"/>
      <c r="BV137" s="793"/>
      <c r="BW137" s="793"/>
      <c r="BX137" s="793"/>
      <c r="BY137" s="793"/>
      <c r="BZ137" s="793"/>
      <c r="CA137" s="793"/>
      <c r="CD137" s="1516"/>
      <c r="CE137" s="1516"/>
      <c r="CF137" s="793"/>
      <c r="CG137" s="793"/>
      <c r="CH137" s="1516"/>
      <c r="CI137" s="1516"/>
      <c r="CJ137" s="1516"/>
      <c r="CK137" s="1516"/>
      <c r="CL137" s="1516"/>
      <c r="CM137" s="1516"/>
      <c r="CN137" s="1516"/>
      <c r="CO137" s="1516"/>
      <c r="CP137" s="1516"/>
      <c r="CQ137" s="1516"/>
      <c r="CR137" s="1516"/>
      <c r="CS137" s="1516"/>
      <c r="CT137" s="1516"/>
      <c r="CU137" s="1516"/>
      <c r="CV137" s="1516"/>
      <c r="CW137" s="1516"/>
      <c r="CX137" s="1516"/>
      <c r="CY137" s="1516"/>
      <c r="CZ137" s="1516"/>
      <c r="DA137" s="1516"/>
      <c r="DB137" s="1516"/>
      <c r="DF137" s="1516"/>
      <c r="DG137" s="793"/>
      <c r="DH137" s="793"/>
      <c r="DI137" s="1516"/>
      <c r="DJ137" s="1516"/>
      <c r="DK137" s="1516"/>
      <c r="DL137" s="1516"/>
      <c r="DM137" s="1516"/>
      <c r="DN137" s="1516"/>
      <c r="DO137" s="1516"/>
      <c r="DP137" s="1516"/>
      <c r="DQ137" s="1516"/>
      <c r="DR137" s="1516"/>
      <c r="DS137" s="1516"/>
      <c r="DT137" s="1516"/>
      <c r="DU137" s="1516"/>
      <c r="DV137" s="1516"/>
      <c r="DW137" s="1516"/>
      <c r="DX137" s="1516"/>
      <c r="DY137" s="1516"/>
      <c r="DZ137" s="1516"/>
      <c r="EA137" s="1516"/>
      <c r="EB137" s="1516"/>
      <c r="EC137" s="1516"/>
    </row>
    <row r="138" spans="1:133" s="1518" customFormat="1">
      <c r="A138" s="793"/>
      <c r="B138" s="2351" t="s">
        <v>1510</v>
      </c>
      <c r="C138" s="840"/>
      <c r="D138" s="849"/>
      <c r="E138" s="840"/>
      <c r="F138" s="840"/>
      <c r="G138" s="840"/>
      <c r="H138" s="840"/>
      <c r="I138" s="840"/>
      <c r="J138" s="840"/>
      <c r="K138" s="840"/>
      <c r="L138" s="840"/>
      <c r="M138" s="840"/>
      <c r="N138" s="840"/>
      <c r="O138" s="840"/>
      <c r="P138" s="840"/>
      <c r="Q138" s="840"/>
      <c r="R138" s="840"/>
      <c r="S138" s="840"/>
      <c r="T138" s="840"/>
      <c r="U138" s="840"/>
      <c r="V138" s="840"/>
      <c r="W138" s="840"/>
      <c r="X138" s="840"/>
      <c r="Y138" s="840"/>
      <c r="Z138" s="2219"/>
      <c r="AA138" s="2219"/>
      <c r="AB138" s="793"/>
      <c r="AC138" s="851"/>
      <c r="AD138" s="852"/>
      <c r="AE138" s="851"/>
      <c r="AF138" s="852"/>
      <c r="AG138" s="852"/>
      <c r="AH138" s="852"/>
      <c r="AI138" s="852"/>
      <c r="AJ138" s="852"/>
      <c r="AK138" s="852"/>
      <c r="AL138" s="852"/>
      <c r="AM138" s="852"/>
      <c r="AN138" s="852"/>
      <c r="AO138" s="852"/>
      <c r="AP138" s="852"/>
      <c r="AQ138" s="852"/>
      <c r="AR138" s="852"/>
      <c r="AS138" s="852"/>
      <c r="AT138" s="852"/>
      <c r="AU138" s="852"/>
      <c r="AV138" s="852"/>
      <c r="AW138" s="852"/>
      <c r="AX138" s="852"/>
      <c r="AY138" s="852"/>
      <c r="AZ138" s="840"/>
      <c r="BC138" s="793"/>
      <c r="BD138" s="793"/>
      <c r="BE138" s="793"/>
      <c r="BF138" s="793"/>
      <c r="BG138" s="793"/>
      <c r="BH138" s="793"/>
      <c r="BI138" s="793"/>
      <c r="BJ138" s="793"/>
      <c r="BK138" s="793"/>
      <c r="BL138" s="793"/>
      <c r="BM138" s="847"/>
      <c r="BN138" s="793"/>
      <c r="BO138" s="793"/>
      <c r="BP138" s="793"/>
      <c r="BQ138" s="793"/>
      <c r="BR138" s="793"/>
      <c r="BS138" s="793"/>
      <c r="BT138" s="793"/>
      <c r="BU138" s="793"/>
      <c r="BV138" s="793"/>
      <c r="BW138" s="793"/>
      <c r="BX138" s="793"/>
      <c r="BY138" s="793"/>
      <c r="BZ138" s="793"/>
      <c r="CA138" s="793"/>
      <c r="CD138" s="1516"/>
      <c r="CE138" s="1516"/>
      <c r="CF138" s="793"/>
      <c r="CG138" s="793"/>
      <c r="CH138" s="1516"/>
      <c r="CI138" s="1516"/>
      <c r="CJ138" s="1516"/>
      <c r="CK138" s="1516"/>
      <c r="CL138" s="1516"/>
      <c r="CM138" s="1516"/>
      <c r="CN138" s="1516"/>
      <c r="CO138" s="1516"/>
      <c r="CP138" s="1516"/>
      <c r="CQ138" s="1516"/>
      <c r="CR138" s="1516"/>
      <c r="CS138" s="1516"/>
      <c r="CT138" s="1516"/>
      <c r="CU138" s="1516"/>
      <c r="CV138" s="1516"/>
      <c r="CW138" s="1516"/>
      <c r="CX138" s="1516"/>
      <c r="CY138" s="1516"/>
      <c r="CZ138" s="1516"/>
      <c r="DA138" s="1516"/>
      <c r="DB138" s="1516"/>
      <c r="DF138" s="1516"/>
      <c r="DG138" s="793"/>
      <c r="DH138" s="793"/>
      <c r="DI138" s="1516"/>
      <c r="DJ138" s="1516"/>
      <c r="DK138" s="1516"/>
      <c r="DL138" s="1516"/>
      <c r="DM138" s="1516"/>
      <c r="DN138" s="1516"/>
      <c r="DO138" s="1516"/>
      <c r="DP138" s="1516"/>
      <c r="DQ138" s="1516"/>
      <c r="DR138" s="1516"/>
      <c r="DS138" s="1516"/>
      <c r="DT138" s="1516"/>
      <c r="DU138" s="1516"/>
      <c r="DV138" s="1516"/>
      <c r="DW138" s="1516"/>
      <c r="DX138" s="1516"/>
      <c r="DY138" s="1516"/>
      <c r="DZ138" s="1516"/>
      <c r="EA138" s="1516"/>
      <c r="EB138" s="1516"/>
      <c r="EC138" s="1516"/>
    </row>
    <row r="139" spans="1:133" s="1518" customFormat="1">
      <c r="A139" s="793"/>
      <c r="B139" s="849"/>
      <c r="C139" s="1539"/>
      <c r="D139" s="1539"/>
      <c r="E139" s="1539"/>
      <c r="F139" s="1539"/>
      <c r="G139" s="1539"/>
      <c r="H139" s="1539"/>
      <c r="I139" s="1539"/>
      <c r="J139" s="1539"/>
      <c r="K139" s="2316"/>
      <c r="L139" s="1539"/>
      <c r="M139" s="1539"/>
      <c r="N139" s="1539"/>
      <c r="O139" s="1539"/>
      <c r="P139" s="1539"/>
      <c r="Q139" s="1539"/>
      <c r="R139" s="1539"/>
      <c r="S139" s="1539"/>
      <c r="T139" s="1539"/>
      <c r="U139" s="1539"/>
      <c r="V139" s="1539"/>
      <c r="W139" s="1539"/>
      <c r="X139" s="1539"/>
      <c r="Y139" s="793"/>
      <c r="Z139" s="2219"/>
      <c r="AA139" s="2219"/>
      <c r="AB139" s="793"/>
      <c r="AC139" s="793"/>
      <c r="AD139" s="793"/>
      <c r="AE139" s="793"/>
      <c r="AF139" s="793"/>
      <c r="AG139" s="793"/>
      <c r="AH139" s="793"/>
      <c r="AI139" s="793"/>
      <c r="AJ139" s="793"/>
      <c r="AK139" s="793"/>
      <c r="AL139" s="847"/>
      <c r="AM139" s="793"/>
      <c r="AN139" s="793"/>
      <c r="AO139" s="793"/>
      <c r="AP139" s="793"/>
      <c r="AQ139" s="793"/>
      <c r="AR139" s="793"/>
      <c r="AS139" s="793"/>
      <c r="AT139" s="793"/>
      <c r="AU139" s="793"/>
      <c r="AV139" s="793"/>
      <c r="AW139" s="793"/>
      <c r="AX139" s="793"/>
      <c r="AY139" s="793"/>
      <c r="AZ139" s="793"/>
      <c r="BC139" s="793"/>
      <c r="BD139" s="793"/>
      <c r="BE139" s="793"/>
      <c r="BF139" s="793"/>
      <c r="BG139" s="793"/>
      <c r="BH139" s="793"/>
      <c r="BI139" s="793"/>
      <c r="BJ139" s="793"/>
      <c r="BK139" s="793"/>
      <c r="BL139" s="793"/>
      <c r="BM139" s="847"/>
      <c r="BN139" s="793"/>
      <c r="BO139" s="793"/>
      <c r="BP139" s="793"/>
      <c r="BQ139" s="793"/>
      <c r="BR139" s="793"/>
      <c r="BS139" s="793"/>
      <c r="BT139" s="793"/>
      <c r="BU139" s="793"/>
      <c r="BV139" s="793"/>
      <c r="BW139" s="793"/>
      <c r="BX139" s="793"/>
      <c r="BY139" s="793"/>
      <c r="BZ139" s="793"/>
      <c r="CA139" s="793"/>
      <c r="CD139" s="1516"/>
      <c r="CE139" s="1516"/>
      <c r="CF139" s="793"/>
      <c r="CG139" s="793"/>
      <c r="CH139" s="1516"/>
      <c r="CI139" s="1516"/>
      <c r="CJ139" s="1516"/>
      <c r="CK139" s="1516"/>
      <c r="CL139" s="1516"/>
      <c r="CM139" s="1516"/>
      <c r="CN139" s="1516"/>
      <c r="CO139" s="1516"/>
      <c r="CP139" s="1516"/>
      <c r="CQ139" s="1516"/>
      <c r="CR139" s="1516"/>
      <c r="CS139" s="1516"/>
      <c r="CT139" s="1516"/>
      <c r="CU139" s="1516"/>
      <c r="CV139" s="1516"/>
      <c r="CW139" s="1516"/>
      <c r="CX139" s="1516"/>
      <c r="CY139" s="1516"/>
      <c r="CZ139" s="1516"/>
      <c r="DA139" s="1516"/>
      <c r="DB139" s="1516"/>
      <c r="DF139" s="1516"/>
      <c r="DG139" s="793"/>
      <c r="DH139" s="793"/>
      <c r="DI139" s="1516"/>
      <c r="DJ139" s="1516"/>
      <c r="DK139" s="1516"/>
      <c r="DL139" s="1516"/>
      <c r="DM139" s="1516"/>
      <c r="DN139" s="1516"/>
      <c r="DO139" s="1516"/>
      <c r="DP139" s="1516"/>
      <c r="DQ139" s="1516"/>
      <c r="DR139" s="1516"/>
      <c r="DS139" s="1516"/>
      <c r="DT139" s="1516"/>
      <c r="DU139" s="1516"/>
      <c r="DV139" s="1516"/>
      <c r="DW139" s="1516"/>
      <c r="DX139" s="1516"/>
      <c r="DY139" s="1516"/>
      <c r="DZ139" s="1516"/>
      <c r="EA139" s="1516"/>
      <c r="EB139" s="1516"/>
      <c r="EC139" s="1516"/>
    </row>
    <row r="140" spans="1:133">
      <c r="A140" s="841"/>
      <c r="B140" s="841"/>
      <c r="C140" s="841"/>
      <c r="D140" s="841"/>
      <c r="E140" s="841"/>
      <c r="F140" s="841"/>
      <c r="G140" s="841"/>
      <c r="H140" s="841"/>
      <c r="I140" s="841"/>
      <c r="J140" s="841"/>
      <c r="K140" s="841"/>
      <c r="L140" s="841"/>
      <c r="M140" s="841"/>
      <c r="N140" s="841"/>
      <c r="O140" s="841"/>
      <c r="P140" s="841"/>
      <c r="Q140" s="841"/>
      <c r="R140" s="841"/>
      <c r="S140" s="841"/>
      <c r="T140" s="841"/>
      <c r="U140" s="841"/>
      <c r="V140" s="841"/>
      <c r="W140" s="841"/>
      <c r="X140" s="841"/>
      <c r="Y140" s="841"/>
      <c r="Z140" s="841"/>
      <c r="AA140" s="841"/>
      <c r="AB140" s="841"/>
      <c r="AC140" s="841"/>
      <c r="AD140" s="841"/>
      <c r="AE140" s="841"/>
      <c r="AF140" s="841"/>
      <c r="AG140" s="841"/>
      <c r="AH140" s="841"/>
      <c r="AI140" s="841"/>
      <c r="AJ140" s="841"/>
      <c r="AK140" s="841"/>
      <c r="AL140" s="841"/>
      <c r="AM140" s="841"/>
      <c r="AN140" s="841"/>
      <c r="AO140" s="841"/>
      <c r="AP140" s="841"/>
      <c r="AQ140" s="841"/>
      <c r="AR140" s="841"/>
      <c r="AS140" s="841"/>
      <c r="AT140" s="841"/>
      <c r="AU140" s="841"/>
      <c r="AV140" s="793"/>
      <c r="AW140" s="793"/>
      <c r="AX140" s="793"/>
      <c r="AY140" s="793"/>
      <c r="AZ140" s="793"/>
      <c r="BA140" s="1518"/>
      <c r="BB140" s="1518"/>
      <c r="BC140" s="841"/>
      <c r="BD140" s="841"/>
      <c r="BE140" s="841"/>
      <c r="BF140" s="841"/>
      <c r="BG140" s="841"/>
      <c r="BH140" s="841"/>
      <c r="BI140" s="841"/>
      <c r="BJ140" s="841"/>
      <c r="BK140" s="841"/>
      <c r="BL140" s="841"/>
      <c r="BM140" s="841"/>
      <c r="BN140" s="841"/>
      <c r="BO140" s="841"/>
      <c r="BP140" s="841"/>
      <c r="BQ140" s="841"/>
      <c r="BR140" s="841"/>
      <c r="BS140" s="841"/>
      <c r="BT140" s="841"/>
      <c r="BU140" s="841"/>
      <c r="BV140" s="841"/>
      <c r="BW140" s="793"/>
      <c r="BX140" s="793"/>
      <c r="BY140" s="793"/>
      <c r="BZ140" s="793"/>
      <c r="CA140" s="793"/>
      <c r="CD140" s="879"/>
      <c r="CE140" s="879"/>
      <c r="CF140" s="841"/>
      <c r="CG140" s="841"/>
      <c r="CH140" s="879"/>
      <c r="CI140" s="879"/>
      <c r="CJ140" s="879"/>
      <c r="CK140" s="879"/>
      <c r="CL140" s="879"/>
      <c r="CM140" s="879"/>
      <c r="CN140" s="879"/>
      <c r="CO140" s="879"/>
      <c r="CP140" s="879"/>
      <c r="CQ140" s="879"/>
      <c r="CR140" s="879"/>
      <c r="CS140" s="879"/>
      <c r="CT140" s="879"/>
      <c r="CU140" s="879"/>
      <c r="CV140" s="879"/>
      <c r="CW140" s="879"/>
      <c r="CX140" s="879"/>
      <c r="CY140" s="879"/>
      <c r="CZ140" s="879"/>
      <c r="DA140" s="879"/>
      <c r="DB140" s="879"/>
      <c r="DE140" s="923"/>
      <c r="DF140" s="923"/>
      <c r="DG140" s="841"/>
      <c r="DH140" s="841"/>
      <c r="DI140" s="923"/>
      <c r="DJ140" s="923"/>
      <c r="DK140" s="923"/>
      <c r="DL140" s="923"/>
      <c r="DM140" s="923"/>
      <c r="DN140" s="923"/>
      <c r="DO140" s="923"/>
      <c r="DP140" s="923"/>
      <c r="DQ140" s="923"/>
      <c r="DR140" s="923"/>
      <c r="DS140" s="923"/>
      <c r="DT140" s="923"/>
      <c r="DU140" s="923"/>
      <c r="DV140" s="923"/>
      <c r="DW140" s="923"/>
      <c r="DX140" s="923"/>
      <c r="DY140" s="923"/>
      <c r="DZ140" s="923"/>
      <c r="EA140" s="923"/>
      <c r="EB140" s="923"/>
      <c r="EC140" s="923"/>
    </row>
    <row r="141" spans="1:133">
      <c r="A141" s="793"/>
      <c r="B141" s="1539"/>
      <c r="C141" s="1539"/>
      <c r="D141" s="1539"/>
      <c r="E141" s="1539"/>
      <c r="F141" s="1539"/>
      <c r="G141" s="1539"/>
      <c r="H141" s="1539"/>
      <c r="I141" s="1539"/>
      <c r="J141" s="1539"/>
      <c r="K141" s="1539"/>
      <c r="L141" s="1539"/>
      <c r="M141" s="1539"/>
      <c r="N141" s="1539"/>
      <c r="O141" s="1539"/>
      <c r="P141" s="1539"/>
      <c r="Q141" s="1539"/>
      <c r="R141" s="1539"/>
      <c r="S141" s="1539"/>
      <c r="T141" s="1539"/>
      <c r="U141" s="1539"/>
      <c r="V141" s="1539"/>
      <c r="W141" s="1539"/>
      <c r="X141" s="1539"/>
      <c r="Y141" s="793"/>
      <c r="AB141" s="793"/>
      <c r="AC141" s="793"/>
      <c r="AD141" s="793"/>
      <c r="AE141" s="793"/>
      <c r="AF141" s="793"/>
      <c r="AG141" s="793"/>
      <c r="AH141" s="793"/>
      <c r="AI141" s="793"/>
      <c r="AJ141" s="793"/>
      <c r="AK141" s="793"/>
      <c r="AL141" s="793"/>
      <c r="AM141" s="793"/>
      <c r="AN141" s="793"/>
      <c r="AO141" s="793"/>
      <c r="AP141" s="793"/>
      <c r="AQ141" s="793"/>
      <c r="AR141" s="793"/>
      <c r="AS141" s="793"/>
      <c r="AT141" s="793"/>
      <c r="AU141" s="793"/>
      <c r="AV141" s="793"/>
      <c r="AW141" s="793"/>
      <c r="AX141" s="793"/>
      <c r="AY141" s="793"/>
      <c r="AZ141" s="793"/>
      <c r="BA141" s="1518"/>
      <c r="BB141" s="1518"/>
      <c r="BC141" s="793"/>
      <c r="BD141" s="793"/>
      <c r="BE141" s="793"/>
      <c r="BF141" s="793"/>
      <c r="BG141" s="793"/>
      <c r="BH141" s="793"/>
      <c r="BI141" s="793"/>
      <c r="BJ141" s="793"/>
      <c r="BK141" s="793"/>
      <c r="BL141" s="793"/>
      <c r="BM141" s="793"/>
      <c r="BN141" s="793"/>
      <c r="BO141" s="793"/>
      <c r="BP141" s="793"/>
      <c r="BQ141" s="793"/>
      <c r="BR141" s="793"/>
      <c r="BS141" s="793"/>
      <c r="BT141" s="793"/>
      <c r="BU141" s="793"/>
      <c r="BV141" s="793"/>
      <c r="BW141" s="793"/>
      <c r="BX141" s="793"/>
      <c r="BY141" s="793"/>
      <c r="BZ141" s="793"/>
      <c r="CA141" s="793"/>
      <c r="CE141"/>
      <c r="CF141" s="793"/>
      <c r="CG141" s="793"/>
      <c r="DG141" s="793"/>
      <c r="DH141" s="793"/>
    </row>
    <row r="142" spans="1:133" ht="15.75" thickBot="1">
      <c r="A142" s="793" t="s">
        <v>219</v>
      </c>
      <c r="B142" s="1539"/>
      <c r="C142" s="1539"/>
      <c r="D142" s="1539"/>
      <c r="E142" s="1539"/>
      <c r="F142" s="1539"/>
      <c r="G142" s="1539"/>
      <c r="H142" s="1539"/>
      <c r="I142" s="1539"/>
      <c r="J142" s="1539"/>
      <c r="K142" s="1539"/>
      <c r="L142" s="1539"/>
      <c r="M142" s="1539"/>
      <c r="N142" s="1539"/>
      <c r="O142" s="1539"/>
      <c r="P142" s="1539"/>
      <c r="Q142" s="1539"/>
      <c r="R142" s="1539"/>
      <c r="S142" s="1539"/>
      <c r="T142" s="1539"/>
      <c r="U142" s="1539"/>
      <c r="V142" s="1539"/>
      <c r="W142" s="1539"/>
      <c r="X142" s="1539"/>
      <c r="Y142" s="793"/>
      <c r="AB142" s="793" t="s">
        <v>219</v>
      </c>
      <c r="AC142" s="793"/>
      <c r="AD142" s="793"/>
      <c r="AE142" s="793"/>
      <c r="AF142" s="793"/>
      <c r="AG142" s="793"/>
      <c r="AH142" s="793"/>
      <c r="AI142" s="793"/>
      <c r="AJ142" s="793"/>
      <c r="AK142" s="793"/>
      <c r="AL142" s="793"/>
      <c r="AM142" s="793"/>
      <c r="AN142" s="793"/>
      <c r="AO142" s="793"/>
      <c r="AP142" s="793"/>
      <c r="AQ142" s="793"/>
      <c r="AR142" s="793"/>
      <c r="AS142" s="793"/>
      <c r="AT142" s="793"/>
      <c r="AU142" s="793"/>
      <c r="AV142" s="793"/>
      <c r="AW142" s="793"/>
      <c r="AX142" s="793"/>
      <c r="AY142" s="793"/>
      <c r="AZ142" s="793"/>
      <c r="BA142" s="1518"/>
      <c r="BB142" s="1518"/>
      <c r="BC142" s="793" t="s">
        <v>219</v>
      </c>
      <c r="BD142" s="793"/>
      <c r="BE142" s="793"/>
      <c r="BF142" s="793"/>
      <c r="BG142" s="793"/>
      <c r="BH142" s="793"/>
      <c r="BI142" s="793"/>
      <c r="BJ142" s="793"/>
      <c r="BK142" s="793"/>
      <c r="BL142" s="793"/>
      <c r="BM142" s="793"/>
      <c r="BN142" s="793"/>
      <c r="BO142" s="793"/>
      <c r="BP142" s="793"/>
      <c r="BQ142" s="793"/>
      <c r="BR142" s="793"/>
      <c r="BS142" s="793"/>
      <c r="BT142" s="793"/>
      <c r="BU142" s="793"/>
      <c r="BV142" s="793"/>
      <c r="BW142" s="793"/>
      <c r="BX142" s="793"/>
      <c r="BY142" s="793"/>
      <c r="BZ142" s="793"/>
      <c r="CA142" s="793"/>
      <c r="CE142"/>
      <c r="CF142" s="793"/>
      <c r="CG142" s="793"/>
      <c r="DG142" s="793"/>
      <c r="DH142" s="793"/>
    </row>
    <row r="143" spans="1:133" ht="63" customHeight="1" thickBot="1">
      <c r="A143" s="794">
        <v>61</v>
      </c>
      <c r="B143" s="2352" t="s">
        <v>729</v>
      </c>
      <c r="C143" s="2476" t="s">
        <v>58</v>
      </c>
      <c r="D143" s="2477"/>
      <c r="E143" s="2476" t="s">
        <v>1239</v>
      </c>
      <c r="F143" s="2477"/>
      <c r="G143" s="2476" t="s">
        <v>943</v>
      </c>
      <c r="H143" s="2477"/>
      <c r="I143" s="2476" t="s">
        <v>944</v>
      </c>
      <c r="J143" s="2477"/>
      <c r="K143" s="2476" t="s">
        <v>945</v>
      </c>
      <c r="L143" s="2477"/>
      <c r="M143" s="2478" t="s">
        <v>1240</v>
      </c>
      <c r="N143" s="2477"/>
      <c r="O143" s="1631"/>
      <c r="P143" s="2315"/>
      <c r="Q143" s="2315"/>
      <c r="R143" s="2315"/>
      <c r="S143" s="2315"/>
      <c r="T143" s="2315"/>
      <c r="U143" s="2315"/>
      <c r="V143" s="2315"/>
      <c r="W143" s="2315"/>
      <c r="X143" s="2315"/>
      <c r="AB143" s="794">
        <v>61</v>
      </c>
      <c r="AC143" s="795" t="s">
        <v>729</v>
      </c>
      <c r="AD143" s="2484" t="s">
        <v>58</v>
      </c>
      <c r="AE143" s="2485"/>
      <c r="AF143" s="2484" t="s">
        <v>1239</v>
      </c>
      <c r="AG143" s="2485"/>
      <c r="AH143" s="2487" t="s">
        <v>943</v>
      </c>
      <c r="AI143" s="2488"/>
      <c r="AJ143" s="2487" t="s">
        <v>944</v>
      </c>
      <c r="AK143" s="2488"/>
      <c r="AL143" s="2487" t="s">
        <v>945</v>
      </c>
      <c r="AM143" s="2488"/>
      <c r="AN143" s="2489" t="s">
        <v>1240</v>
      </c>
      <c r="AO143" s="2485"/>
      <c r="AP143" s="794"/>
      <c r="AQ143" s="1518"/>
      <c r="AR143" s="1518"/>
      <c r="AS143" s="1518"/>
      <c r="AT143" s="1518"/>
      <c r="AU143" s="1518"/>
      <c r="AV143" s="1518"/>
      <c r="AW143" s="1518"/>
      <c r="AX143" s="1518"/>
      <c r="AY143" s="1518"/>
      <c r="AZ143" s="1518"/>
      <c r="BA143" s="1518"/>
      <c r="BB143" s="1518"/>
      <c r="BC143" s="794">
        <v>61</v>
      </c>
      <c r="BD143" s="795" t="s">
        <v>729</v>
      </c>
      <c r="BE143" s="2484" t="s">
        <v>58</v>
      </c>
      <c r="BF143" s="2485"/>
      <c r="BG143" s="2487" t="s">
        <v>963</v>
      </c>
      <c r="BH143" s="2488"/>
      <c r="BI143" s="2487" t="s">
        <v>964</v>
      </c>
      <c r="BJ143" s="2488"/>
      <c r="BK143" s="794"/>
      <c r="BS143" s="794"/>
      <c r="CD143" s="788" t="s">
        <v>219</v>
      </c>
      <c r="CE143" s="795" t="s">
        <v>729</v>
      </c>
      <c r="CF143" s="2484" t="s">
        <v>58</v>
      </c>
      <c r="CG143" s="2485"/>
      <c r="CH143" s="2484" t="s">
        <v>956</v>
      </c>
      <c r="CI143" s="2485"/>
      <c r="CJ143" s="2484" t="s">
        <v>942</v>
      </c>
      <c r="CK143" s="2485"/>
      <c r="CL143" s="2484" t="s">
        <v>943</v>
      </c>
      <c r="CM143" s="2485"/>
      <c r="CN143" s="2484" t="s">
        <v>944</v>
      </c>
      <c r="CO143" s="2485"/>
      <c r="CP143" s="2484" t="s">
        <v>945</v>
      </c>
      <c r="CQ143" s="2485"/>
      <c r="CR143" s="2484" t="s">
        <v>973</v>
      </c>
      <c r="CS143" s="2485"/>
      <c r="CT143" s="2484" t="s">
        <v>974</v>
      </c>
      <c r="CU143" s="2485"/>
      <c r="CV143" s="853"/>
      <c r="DG143" s="790"/>
      <c r="DH143" s="790"/>
    </row>
    <row r="144" spans="1:133" ht="15.75" thickBot="1">
      <c r="A144" s="793"/>
      <c r="B144" s="2353"/>
      <c r="C144" s="2354" t="s">
        <v>899</v>
      </c>
      <c r="D144" s="2355" t="s">
        <v>170</v>
      </c>
      <c r="E144" s="2354" t="s">
        <v>899</v>
      </c>
      <c r="F144" s="2355" t="s">
        <v>170</v>
      </c>
      <c r="G144" s="2354" t="s">
        <v>899</v>
      </c>
      <c r="H144" s="2355" t="s">
        <v>170</v>
      </c>
      <c r="I144" s="2354" t="s">
        <v>899</v>
      </c>
      <c r="J144" s="2355" t="s">
        <v>170</v>
      </c>
      <c r="K144" s="2354" t="s">
        <v>899</v>
      </c>
      <c r="L144" s="2355" t="s">
        <v>170</v>
      </c>
      <c r="M144" s="2354" t="s">
        <v>899</v>
      </c>
      <c r="N144" s="2355" t="s">
        <v>170</v>
      </c>
      <c r="O144" s="1539"/>
      <c r="P144" s="2315"/>
      <c r="Q144" s="2315"/>
      <c r="R144" s="2315"/>
      <c r="S144" s="2315"/>
      <c r="T144" s="2315"/>
      <c r="U144" s="2315"/>
      <c r="V144" s="2315"/>
      <c r="W144" s="2315"/>
      <c r="X144" s="2315"/>
      <c r="AB144" s="793"/>
      <c r="AC144" s="796"/>
      <c r="AD144" s="797" t="s">
        <v>899</v>
      </c>
      <c r="AE144" s="798" t="s">
        <v>170</v>
      </c>
      <c r="AF144" s="797" t="s">
        <v>899</v>
      </c>
      <c r="AG144" s="798" t="s">
        <v>170</v>
      </c>
      <c r="AH144" s="797" t="s">
        <v>899</v>
      </c>
      <c r="AI144" s="798" t="s">
        <v>170</v>
      </c>
      <c r="AJ144" s="797" t="s">
        <v>899</v>
      </c>
      <c r="AK144" s="798" t="s">
        <v>170</v>
      </c>
      <c r="AL144" s="797" t="s">
        <v>899</v>
      </c>
      <c r="AM144" s="798" t="s">
        <v>170</v>
      </c>
      <c r="AN144" s="797" t="s">
        <v>899</v>
      </c>
      <c r="AO144" s="798" t="s">
        <v>170</v>
      </c>
      <c r="AP144" s="793"/>
      <c r="AQ144" s="1518"/>
      <c r="AR144" s="1518"/>
      <c r="AS144" s="1518"/>
      <c r="AT144" s="1518"/>
      <c r="AU144" s="1518"/>
      <c r="AV144" s="1518"/>
      <c r="AW144" s="1518"/>
      <c r="AX144" s="1518"/>
      <c r="AY144" s="1518"/>
      <c r="AZ144" s="1518"/>
      <c r="BA144" s="1518"/>
      <c r="BB144" s="1518"/>
      <c r="BC144" s="793"/>
      <c r="BD144" s="796"/>
      <c r="BE144" s="797" t="s">
        <v>899</v>
      </c>
      <c r="BF144" s="798" t="s">
        <v>170</v>
      </c>
      <c r="BG144" s="797" t="s">
        <v>899</v>
      </c>
      <c r="BH144" s="798" t="s">
        <v>170</v>
      </c>
      <c r="BI144" s="797" t="s">
        <v>899</v>
      </c>
      <c r="BJ144" s="798" t="s">
        <v>170</v>
      </c>
      <c r="BK144" s="793"/>
      <c r="BS144" s="793"/>
      <c r="CD144" s="788">
        <v>76</v>
      </c>
      <c r="CE144" s="796"/>
      <c r="CF144" s="797" t="s">
        <v>899</v>
      </c>
      <c r="CG144" s="798" t="s">
        <v>170</v>
      </c>
      <c r="CH144" s="797" t="s">
        <v>899</v>
      </c>
      <c r="CI144" s="798" t="s">
        <v>170</v>
      </c>
      <c r="CJ144" s="797" t="s">
        <v>899</v>
      </c>
      <c r="CK144" s="798" t="s">
        <v>170</v>
      </c>
      <c r="CL144" s="797" t="s">
        <v>899</v>
      </c>
      <c r="CM144" s="798" t="s">
        <v>170</v>
      </c>
      <c r="CN144" s="797" t="s">
        <v>899</v>
      </c>
      <c r="CO144" s="798" t="s">
        <v>170</v>
      </c>
      <c r="CP144" s="797" t="s">
        <v>899</v>
      </c>
      <c r="CQ144" s="798" t="s">
        <v>170</v>
      </c>
      <c r="CR144" s="797" t="s">
        <v>899</v>
      </c>
      <c r="CS144" s="798" t="s">
        <v>170</v>
      </c>
      <c r="CT144" s="797" t="s">
        <v>899</v>
      </c>
      <c r="CU144" s="798" t="s">
        <v>170</v>
      </c>
      <c r="CV144" s="853"/>
      <c r="DG144" s="790"/>
      <c r="DH144" s="790"/>
    </row>
    <row r="145" spans="1:133">
      <c r="A145" s="793"/>
      <c r="B145" s="2356" t="s">
        <v>734</v>
      </c>
      <c r="C145" s="2357">
        <v>6</v>
      </c>
      <c r="D145" s="2358">
        <f>(C145/C$151)*100</f>
        <v>15</v>
      </c>
      <c r="E145" s="2357">
        <v>0</v>
      </c>
      <c r="F145" s="2357">
        <v>0</v>
      </c>
      <c r="G145" s="2359">
        <v>1</v>
      </c>
      <c r="H145" s="2360">
        <f>(G145/G$151)*100</f>
        <v>12.5</v>
      </c>
      <c r="I145" s="2357">
        <v>3</v>
      </c>
      <c r="J145" s="2357">
        <f>(I145/I$151)*100</f>
        <v>30</v>
      </c>
      <c r="K145" s="2359">
        <v>0</v>
      </c>
      <c r="L145" s="2360">
        <f>(K145/K$151)*100</f>
        <v>0</v>
      </c>
      <c r="M145" s="2357">
        <v>2</v>
      </c>
      <c r="N145" s="2361">
        <f>(M145/M$151)*100</f>
        <v>18.181818181818183</v>
      </c>
      <c r="O145" s="1539"/>
      <c r="P145" s="2315"/>
      <c r="Q145" s="2315"/>
      <c r="R145" s="2315"/>
      <c r="S145" s="2315"/>
      <c r="T145" s="2315"/>
      <c r="U145" s="2315"/>
      <c r="V145" s="2315"/>
      <c r="W145" s="2315"/>
      <c r="X145" s="2315"/>
      <c r="AB145" s="793"/>
      <c r="AC145" s="799" t="s">
        <v>734</v>
      </c>
      <c r="AD145" s="1553">
        <f>SUM(AF145,AH145,AJ145,AL145,AN145)</f>
        <v>5</v>
      </c>
      <c r="AE145" s="1554">
        <f>(AD145/$AD$137)*100</f>
        <v>4.4247787610619467</v>
      </c>
      <c r="AF145" s="1553">
        <v>0</v>
      </c>
      <c r="AG145" s="1553">
        <v>0</v>
      </c>
      <c r="AH145" s="1522">
        <v>1</v>
      </c>
      <c r="AI145" s="1523">
        <v>13</v>
      </c>
      <c r="AJ145" s="1553">
        <v>2</v>
      </c>
      <c r="AK145" s="1553">
        <v>29</v>
      </c>
      <c r="AL145" s="1522">
        <v>0</v>
      </c>
      <c r="AM145" s="1523">
        <v>0</v>
      </c>
      <c r="AN145" s="1553">
        <v>2</v>
      </c>
      <c r="AO145" s="1583">
        <v>20</v>
      </c>
      <c r="AP145" s="793"/>
      <c r="AQ145" s="1518"/>
      <c r="AR145" s="1518"/>
      <c r="AS145" s="1518"/>
      <c r="AT145" s="1518"/>
      <c r="AU145" s="1518"/>
      <c r="AV145" s="1518"/>
      <c r="AW145" s="1518"/>
      <c r="AX145" s="1518"/>
      <c r="AY145" s="1518"/>
      <c r="AZ145" s="1518"/>
      <c r="BA145" s="1518"/>
      <c r="BB145" s="1518"/>
      <c r="BC145" s="793"/>
      <c r="BD145" s="799" t="s">
        <v>734</v>
      </c>
      <c r="BE145" s="832">
        <f t="shared" ref="BE145:BE148" si="138">BG145+BI145+BK145+BM145+BO145+BQ145+BS145+BU145+BW145+BY145</f>
        <v>2</v>
      </c>
      <c r="BF145" s="833">
        <f>BE145/BE151%</f>
        <v>6.8965517241379315</v>
      </c>
      <c r="BG145" s="832">
        <v>1</v>
      </c>
      <c r="BH145" s="832">
        <v>12</v>
      </c>
      <c r="BI145" s="802">
        <v>1</v>
      </c>
      <c r="BJ145" s="803">
        <v>5</v>
      </c>
      <c r="BK145" s="793"/>
      <c r="BS145" s="793"/>
      <c r="CB145" s="794"/>
      <c r="CC145" s="794"/>
      <c r="CD145" s="788"/>
      <c r="CE145" s="854" t="s">
        <v>734</v>
      </c>
      <c r="CF145" s="832">
        <f>CH145+CJ145+CL145+CH156+CJ156+CT145+CH164+CJ164+CL164+DD147</f>
        <v>5</v>
      </c>
      <c r="CG145" s="833">
        <f>CF145/CF151%</f>
        <v>22.727272727272727</v>
      </c>
      <c r="CH145" s="855">
        <v>0</v>
      </c>
      <c r="CI145" s="855">
        <v>0</v>
      </c>
      <c r="CJ145" s="856">
        <v>0</v>
      </c>
      <c r="CK145" s="857">
        <v>0</v>
      </c>
      <c r="CL145" s="856">
        <v>1</v>
      </c>
      <c r="CM145" s="857">
        <v>20</v>
      </c>
      <c r="CN145" s="856">
        <v>1</v>
      </c>
      <c r="CO145" s="857">
        <v>20</v>
      </c>
      <c r="CP145" s="856">
        <v>0</v>
      </c>
      <c r="CQ145" s="857">
        <v>0</v>
      </c>
      <c r="CR145" s="856">
        <v>0</v>
      </c>
      <c r="CS145" s="857">
        <v>0</v>
      </c>
      <c r="CT145" s="856">
        <v>0</v>
      </c>
      <c r="CU145" s="857">
        <v>0</v>
      </c>
      <c r="CV145" s="853"/>
      <c r="DE145" s="789"/>
      <c r="DF145" s="789"/>
      <c r="DG145" s="790"/>
      <c r="DH145" s="790"/>
      <c r="DI145" s="789"/>
      <c r="DJ145" s="789"/>
      <c r="DK145" s="789"/>
      <c r="DL145" s="789"/>
      <c r="DM145" s="789"/>
      <c r="DN145" s="789"/>
      <c r="DO145" s="789"/>
      <c r="DP145" s="789"/>
      <c r="DQ145" s="789"/>
      <c r="DR145" s="789"/>
      <c r="DS145" s="789"/>
      <c r="DT145" s="789"/>
      <c r="DU145" s="789"/>
      <c r="DV145" s="789"/>
      <c r="DW145" s="789"/>
      <c r="DX145" s="789"/>
      <c r="DY145" s="789"/>
      <c r="DZ145" s="789"/>
      <c r="EA145" s="789"/>
      <c r="EB145" s="789"/>
      <c r="EC145" s="789"/>
    </row>
    <row r="146" spans="1:133">
      <c r="A146" s="793"/>
      <c r="B146" s="2362" t="s">
        <v>735</v>
      </c>
      <c r="C146" s="2357">
        <v>3</v>
      </c>
      <c r="D146" s="2358">
        <f t="shared" ref="D146:D151" si="139">(C146/C$151)*100</f>
        <v>7.5</v>
      </c>
      <c r="E146" s="2363">
        <v>0</v>
      </c>
      <c r="F146" s="2363">
        <v>0</v>
      </c>
      <c r="G146" s="2364">
        <v>1</v>
      </c>
      <c r="H146" s="2360">
        <f t="shared" ref="H146:H151" si="140">(G146/G$151)*100</f>
        <v>12.5</v>
      </c>
      <c r="I146" s="2363">
        <v>1</v>
      </c>
      <c r="J146" s="2357">
        <f t="shared" ref="J146:J151" si="141">(I146/I$151)*100</f>
        <v>10</v>
      </c>
      <c r="K146" s="2364">
        <v>0</v>
      </c>
      <c r="L146" s="2360">
        <f t="shared" ref="L146:L151" si="142">(K146/K$151)*100</f>
        <v>0</v>
      </c>
      <c r="M146" s="2363">
        <v>1</v>
      </c>
      <c r="N146" s="2361">
        <f t="shared" ref="N146:N151" si="143">(M146/M$151)*100</f>
        <v>9.0909090909090917</v>
      </c>
      <c r="O146" s="1539"/>
      <c r="P146" s="2315"/>
      <c r="Q146" s="2315"/>
      <c r="R146" s="2315"/>
      <c r="S146" s="2315"/>
      <c r="T146" s="2315"/>
      <c r="U146" s="2315"/>
      <c r="V146" s="2315"/>
      <c r="W146" s="2315"/>
      <c r="X146" s="2315"/>
      <c r="AB146" s="793"/>
      <c r="AC146" s="805" t="s">
        <v>735</v>
      </c>
      <c r="AD146" s="1553">
        <f t="shared" ref="AD146:AD151" si="144">SUM(AF146,AH146,AJ146,AL146,AN146)</f>
        <v>3</v>
      </c>
      <c r="AE146" s="1554">
        <f t="shared" ref="AE146:AE151" si="145">(AD146/$AD$137)*100</f>
        <v>2.6548672566371683</v>
      </c>
      <c r="AF146" s="1555">
        <v>0</v>
      </c>
      <c r="AG146" s="1555">
        <v>0</v>
      </c>
      <c r="AH146" s="1527">
        <v>1</v>
      </c>
      <c r="AI146" s="1528">
        <v>13</v>
      </c>
      <c r="AJ146" s="1555">
        <v>1</v>
      </c>
      <c r="AK146" s="1555">
        <v>14</v>
      </c>
      <c r="AL146" s="1527">
        <v>0</v>
      </c>
      <c r="AM146" s="1528">
        <v>0</v>
      </c>
      <c r="AN146" s="1555">
        <v>1</v>
      </c>
      <c r="AO146" s="1584">
        <v>10</v>
      </c>
      <c r="AP146" s="793"/>
      <c r="AQ146" s="1518"/>
      <c r="AR146" s="1518"/>
      <c r="AS146" s="1518"/>
      <c r="AT146" s="1518"/>
      <c r="AU146" s="1518"/>
      <c r="AV146" s="1518"/>
      <c r="AW146" s="1518"/>
      <c r="AX146" s="1518"/>
      <c r="AY146" s="1518"/>
      <c r="AZ146" s="1518"/>
      <c r="BA146" s="1518"/>
      <c r="BB146" s="1518"/>
      <c r="BC146" s="793"/>
      <c r="BD146" s="805" t="s">
        <v>735</v>
      </c>
      <c r="BE146" s="832">
        <f t="shared" si="138"/>
        <v>2</v>
      </c>
      <c r="BF146" s="833">
        <f>BE146/BE151%</f>
        <v>6.8965517241379315</v>
      </c>
      <c r="BG146" s="834">
        <v>1</v>
      </c>
      <c r="BH146" s="834">
        <v>12</v>
      </c>
      <c r="BI146" s="806">
        <v>1</v>
      </c>
      <c r="BJ146" s="807">
        <v>5</v>
      </c>
      <c r="BK146" s="793"/>
      <c r="BS146" s="793"/>
      <c r="CB146" s="793"/>
      <c r="CC146" s="793"/>
      <c r="CD146" s="788"/>
      <c r="CE146" s="859" t="s">
        <v>735</v>
      </c>
      <c r="CF146" s="832">
        <f>CH146+CJ146+CL146+CH157+CJ157+CT146+CH165+CJ165+CL165+DD148</f>
        <v>4</v>
      </c>
      <c r="CG146" s="833">
        <f>CF146/CF151%</f>
        <v>18.181818181818183</v>
      </c>
      <c r="CH146" s="860">
        <v>0</v>
      </c>
      <c r="CI146" s="860">
        <v>0</v>
      </c>
      <c r="CJ146" s="861">
        <v>0</v>
      </c>
      <c r="CK146" s="862">
        <v>0</v>
      </c>
      <c r="CL146" s="861">
        <v>1</v>
      </c>
      <c r="CM146" s="862">
        <v>20</v>
      </c>
      <c r="CN146" s="861">
        <v>1</v>
      </c>
      <c r="CO146" s="862">
        <v>20</v>
      </c>
      <c r="CP146" s="861">
        <v>0</v>
      </c>
      <c r="CQ146" s="862">
        <v>0</v>
      </c>
      <c r="CR146" s="861">
        <v>0</v>
      </c>
      <c r="CS146" s="862">
        <v>0</v>
      </c>
      <c r="CT146" s="861">
        <v>0</v>
      </c>
      <c r="CU146" s="862">
        <v>0</v>
      </c>
      <c r="CV146" s="853"/>
      <c r="DG146" s="790"/>
      <c r="DH146" s="790"/>
    </row>
    <row r="147" spans="1:133">
      <c r="A147" s="793"/>
      <c r="B147" s="2362" t="s">
        <v>223</v>
      </c>
      <c r="C147" s="2357">
        <v>26</v>
      </c>
      <c r="D147" s="2358">
        <f t="shared" si="139"/>
        <v>65</v>
      </c>
      <c r="E147" s="2363">
        <v>1</v>
      </c>
      <c r="F147" s="2363">
        <v>100</v>
      </c>
      <c r="G147" s="2364">
        <v>4</v>
      </c>
      <c r="H147" s="2360">
        <f t="shared" si="140"/>
        <v>50</v>
      </c>
      <c r="I147" s="2363">
        <v>5</v>
      </c>
      <c r="J147" s="2357">
        <f t="shared" si="141"/>
        <v>50</v>
      </c>
      <c r="K147" s="2364">
        <v>8</v>
      </c>
      <c r="L147" s="2360">
        <f t="shared" si="142"/>
        <v>80</v>
      </c>
      <c r="M147" s="2363">
        <v>8</v>
      </c>
      <c r="N147" s="2361">
        <f t="shared" si="143"/>
        <v>72.727272727272734</v>
      </c>
      <c r="O147" s="1539"/>
      <c r="P147" s="2315"/>
      <c r="Q147" s="2315"/>
      <c r="R147" s="2315"/>
      <c r="S147" s="2315"/>
      <c r="T147" s="2315"/>
      <c r="U147" s="2315"/>
      <c r="V147" s="2315"/>
      <c r="W147" s="2315"/>
      <c r="X147" s="2315"/>
      <c r="AB147" s="793"/>
      <c r="AC147" s="805" t="s">
        <v>223</v>
      </c>
      <c r="AD147" s="1553">
        <f t="shared" si="144"/>
        <v>25</v>
      </c>
      <c r="AE147" s="1554">
        <f t="shared" si="145"/>
        <v>22.123893805309734</v>
      </c>
      <c r="AF147" s="1555">
        <v>2</v>
      </c>
      <c r="AG147" s="1555">
        <v>100</v>
      </c>
      <c r="AH147" s="1527">
        <v>5</v>
      </c>
      <c r="AI147" s="1528">
        <v>63</v>
      </c>
      <c r="AJ147" s="1555">
        <v>4</v>
      </c>
      <c r="AK147" s="1555">
        <v>57</v>
      </c>
      <c r="AL147" s="1527">
        <v>7</v>
      </c>
      <c r="AM147" s="1528">
        <v>88</v>
      </c>
      <c r="AN147" s="1555">
        <v>7</v>
      </c>
      <c r="AO147" s="1584">
        <v>70</v>
      </c>
      <c r="AP147" s="793"/>
      <c r="AQ147" s="1518"/>
      <c r="AR147" s="1518"/>
      <c r="AS147" s="1518"/>
      <c r="AT147" s="1518"/>
      <c r="AU147" s="1518"/>
      <c r="AV147" s="1518"/>
      <c r="AW147" s="1518"/>
      <c r="AX147" s="1518"/>
      <c r="AY147" s="1518"/>
      <c r="AZ147" s="1518"/>
      <c r="BA147" s="1518"/>
      <c r="BB147" s="1518"/>
      <c r="BC147" s="793"/>
      <c r="BD147" s="805" t="s">
        <v>223</v>
      </c>
      <c r="BE147" s="832">
        <f t="shared" si="138"/>
        <v>20</v>
      </c>
      <c r="BF147" s="833">
        <f>BE147/BE151%</f>
        <v>68.965517241379317</v>
      </c>
      <c r="BG147" s="834">
        <v>5</v>
      </c>
      <c r="BH147" s="834">
        <v>63</v>
      </c>
      <c r="BI147" s="806">
        <v>15</v>
      </c>
      <c r="BJ147" s="807">
        <v>71</v>
      </c>
      <c r="BK147" s="793"/>
      <c r="BS147" s="793"/>
      <c r="CB147" s="793"/>
      <c r="CC147" s="793"/>
      <c r="CD147" s="788"/>
      <c r="CE147" s="859" t="s">
        <v>223</v>
      </c>
      <c r="CF147" s="832">
        <f>CH147+CJ147+CL147+CH158+CJ158+CT147+CH166+CJ166+CL166+DD149</f>
        <v>12</v>
      </c>
      <c r="CG147" s="833">
        <f>CF147/CF151%</f>
        <v>54.545454545454547</v>
      </c>
      <c r="CH147" s="860">
        <v>1</v>
      </c>
      <c r="CI147" s="860">
        <v>100</v>
      </c>
      <c r="CJ147" s="861">
        <v>0</v>
      </c>
      <c r="CK147" s="862">
        <v>0</v>
      </c>
      <c r="CL147" s="862">
        <v>3</v>
      </c>
      <c r="CM147" s="861">
        <v>60</v>
      </c>
      <c r="CN147" s="862">
        <v>3</v>
      </c>
      <c r="CO147" s="861">
        <v>60</v>
      </c>
      <c r="CP147" s="862">
        <v>5</v>
      </c>
      <c r="CQ147" s="861">
        <v>63</v>
      </c>
      <c r="CR147" s="861">
        <v>0</v>
      </c>
      <c r="CS147" s="862">
        <v>0</v>
      </c>
      <c r="CT147" s="861">
        <v>2</v>
      </c>
      <c r="CU147" s="862">
        <v>67</v>
      </c>
      <c r="CV147" s="853"/>
      <c r="DG147" s="790"/>
      <c r="DH147" s="790"/>
    </row>
    <row r="148" spans="1:133">
      <c r="A148" s="793"/>
      <c r="B148" s="2362" t="s">
        <v>951</v>
      </c>
      <c r="C148" s="2357">
        <v>3</v>
      </c>
      <c r="D148" s="2358">
        <f t="shared" si="139"/>
        <v>7.5</v>
      </c>
      <c r="E148" s="2363">
        <v>0</v>
      </c>
      <c r="F148" s="2363">
        <v>1</v>
      </c>
      <c r="G148" s="2364">
        <v>1</v>
      </c>
      <c r="H148" s="2360">
        <f t="shared" si="140"/>
        <v>12.5</v>
      </c>
      <c r="I148" s="2363">
        <v>1</v>
      </c>
      <c r="J148" s="2357">
        <f t="shared" si="141"/>
        <v>10</v>
      </c>
      <c r="K148" s="2364">
        <v>1</v>
      </c>
      <c r="L148" s="2360">
        <f t="shared" si="142"/>
        <v>10</v>
      </c>
      <c r="M148" s="2363">
        <v>0</v>
      </c>
      <c r="N148" s="2365">
        <f t="shared" si="143"/>
        <v>0</v>
      </c>
      <c r="O148" s="2315"/>
      <c r="P148" s="2315"/>
      <c r="Q148" s="2315"/>
      <c r="R148" s="2315"/>
      <c r="S148" s="2315"/>
      <c r="T148" s="2315"/>
      <c r="U148" s="2315"/>
      <c r="V148" s="2315"/>
      <c r="W148" s="2315"/>
      <c r="X148" s="2315"/>
      <c r="AB148" s="793"/>
      <c r="AC148" s="805" t="s">
        <v>951</v>
      </c>
      <c r="AD148" s="1553">
        <f t="shared" si="144"/>
        <v>2</v>
      </c>
      <c r="AE148" s="1554">
        <f t="shared" si="145"/>
        <v>1.7699115044247788</v>
      </c>
      <c r="AF148" s="1555">
        <v>0</v>
      </c>
      <c r="AG148" s="1555">
        <v>0</v>
      </c>
      <c r="AH148" s="1527">
        <v>1</v>
      </c>
      <c r="AI148" s="1528">
        <v>13</v>
      </c>
      <c r="AJ148" s="1555">
        <v>0</v>
      </c>
      <c r="AK148" s="1555">
        <v>0</v>
      </c>
      <c r="AL148" s="1527">
        <v>1</v>
      </c>
      <c r="AM148" s="1528">
        <v>13</v>
      </c>
      <c r="AN148" s="1555">
        <v>0</v>
      </c>
      <c r="AO148" s="1584">
        <v>0</v>
      </c>
      <c r="AP148" s="1518"/>
      <c r="AQ148" s="1518"/>
      <c r="AR148" s="1518"/>
      <c r="AS148" s="1518"/>
      <c r="AT148" s="1518"/>
      <c r="AU148" s="1518"/>
      <c r="AV148" s="1518"/>
      <c r="AW148" s="1518"/>
      <c r="AX148" s="1518"/>
      <c r="AY148" s="1518"/>
      <c r="AZ148" s="1518"/>
      <c r="BA148" s="1518"/>
      <c r="BB148" s="1518"/>
      <c r="BC148" s="793"/>
      <c r="BD148" s="805" t="s">
        <v>951</v>
      </c>
      <c r="BE148" s="832">
        <f t="shared" si="138"/>
        <v>0</v>
      </c>
      <c r="BF148" s="833">
        <f>BE148/BE151%</f>
        <v>0</v>
      </c>
      <c r="BG148" s="834">
        <v>0</v>
      </c>
      <c r="BH148" s="834">
        <v>0</v>
      </c>
      <c r="BI148" s="806">
        <v>0</v>
      </c>
      <c r="BJ148" s="807">
        <v>0</v>
      </c>
      <c r="BK148" s="793"/>
      <c r="CB148" s="793"/>
      <c r="CC148" s="793"/>
      <c r="CD148" s="788"/>
      <c r="CE148" s="859" t="s">
        <v>951</v>
      </c>
      <c r="CF148" s="832">
        <f>CH148+CJ148+CL148+CH159+CJ159+CL159+CH167+CJ167+CL167+DD150</f>
        <v>6</v>
      </c>
      <c r="CG148" s="833">
        <f>CF148/CF151%</f>
        <v>27.272727272727273</v>
      </c>
      <c r="CH148" s="860">
        <v>0</v>
      </c>
      <c r="CI148" s="860">
        <v>0</v>
      </c>
      <c r="CJ148" s="861">
        <v>0</v>
      </c>
      <c r="CK148" s="862">
        <v>0</v>
      </c>
      <c r="CL148" s="861">
        <v>0</v>
      </c>
      <c r="CM148" s="862">
        <v>0</v>
      </c>
      <c r="CN148" s="861">
        <v>0</v>
      </c>
      <c r="CO148" s="862">
        <v>0</v>
      </c>
      <c r="CP148" s="861">
        <v>0</v>
      </c>
      <c r="CQ148" s="862">
        <v>0</v>
      </c>
      <c r="CR148" s="861">
        <v>0</v>
      </c>
      <c r="CS148" s="862">
        <v>0</v>
      </c>
      <c r="CT148" s="861">
        <v>0</v>
      </c>
      <c r="CU148" s="862">
        <v>0</v>
      </c>
      <c r="CV148" s="853"/>
      <c r="DG148" s="790"/>
      <c r="DH148" s="790"/>
    </row>
    <row r="149" spans="1:133">
      <c r="A149" s="793"/>
      <c r="B149" s="2362" t="s">
        <v>952</v>
      </c>
      <c r="C149" s="2357">
        <v>0</v>
      </c>
      <c r="D149" s="2358">
        <f t="shared" si="139"/>
        <v>0</v>
      </c>
      <c r="E149" s="2363">
        <v>0</v>
      </c>
      <c r="F149" s="2363">
        <v>1</v>
      </c>
      <c r="G149" s="2364">
        <v>0</v>
      </c>
      <c r="H149" s="2360">
        <f t="shared" si="140"/>
        <v>0</v>
      </c>
      <c r="I149" s="2363">
        <v>0</v>
      </c>
      <c r="J149" s="2357">
        <f t="shared" si="141"/>
        <v>0</v>
      </c>
      <c r="K149" s="2364">
        <v>0</v>
      </c>
      <c r="L149" s="2360">
        <f t="shared" si="142"/>
        <v>0</v>
      </c>
      <c r="M149" s="2363">
        <v>0</v>
      </c>
      <c r="N149" s="2365">
        <f t="shared" si="143"/>
        <v>0</v>
      </c>
      <c r="O149" s="1539"/>
      <c r="P149" s="1539"/>
      <c r="Q149" s="1539"/>
      <c r="R149" s="1539"/>
      <c r="S149" s="1539"/>
      <c r="T149" s="1539"/>
      <c r="U149" s="1539"/>
      <c r="V149" s="1539"/>
      <c r="W149" s="1539"/>
      <c r="X149" s="1539"/>
      <c r="Y149" s="793"/>
      <c r="AB149" s="793"/>
      <c r="AC149" s="805" t="s">
        <v>952</v>
      </c>
      <c r="AD149" s="1553">
        <f t="shared" si="144"/>
        <v>0</v>
      </c>
      <c r="AE149" s="1554">
        <f t="shared" si="145"/>
        <v>0</v>
      </c>
      <c r="AF149" s="1555">
        <v>0</v>
      </c>
      <c r="AG149" s="1555">
        <v>0</v>
      </c>
      <c r="AH149" s="1527">
        <v>0</v>
      </c>
      <c r="AI149" s="1528">
        <v>0</v>
      </c>
      <c r="AJ149" s="1555">
        <v>0</v>
      </c>
      <c r="AK149" s="1555">
        <v>0</v>
      </c>
      <c r="AL149" s="1527">
        <v>0</v>
      </c>
      <c r="AM149" s="1528">
        <v>0</v>
      </c>
      <c r="AN149" s="1555">
        <v>0</v>
      </c>
      <c r="AO149" s="1584">
        <v>0</v>
      </c>
      <c r="AP149" s="793"/>
      <c r="AQ149" s="793"/>
      <c r="AR149" s="793"/>
      <c r="AS149" s="793"/>
      <c r="AT149" s="793"/>
      <c r="AU149" s="793"/>
      <c r="AV149" s="793"/>
      <c r="AW149" s="793"/>
      <c r="AX149" s="793"/>
      <c r="AY149" s="793"/>
      <c r="AZ149" s="793"/>
      <c r="BA149" s="1518"/>
      <c r="BB149" s="1518"/>
      <c r="BC149" s="793"/>
      <c r="BD149" s="805" t="s">
        <v>952</v>
      </c>
      <c r="BE149" s="832">
        <f>BG149+BI149+BK149+BM149+BO149+BQ149+BS149+BU149+BW149+BY149</f>
        <v>0</v>
      </c>
      <c r="BF149" s="833">
        <f>BE149/BE151%</f>
        <v>0</v>
      </c>
      <c r="BG149" s="834">
        <v>0</v>
      </c>
      <c r="BH149" s="834">
        <v>0</v>
      </c>
      <c r="BI149" s="806">
        <v>0</v>
      </c>
      <c r="BJ149" s="807">
        <v>0</v>
      </c>
      <c r="BK149" s="793"/>
      <c r="BL149" s="793"/>
      <c r="BM149" s="793"/>
      <c r="BN149" s="793"/>
      <c r="BO149" s="793"/>
      <c r="BP149" s="793"/>
      <c r="BQ149" s="793"/>
      <c r="BR149" s="793"/>
      <c r="BS149" s="793"/>
      <c r="BT149" s="793"/>
      <c r="BU149" s="793"/>
      <c r="BV149" s="793"/>
      <c r="BW149" s="793"/>
      <c r="BX149" s="793"/>
      <c r="BY149" s="793"/>
      <c r="BZ149" s="793"/>
      <c r="CA149" s="793"/>
      <c r="CB149" s="793"/>
      <c r="CC149" s="793"/>
      <c r="CD149" s="788"/>
      <c r="CE149" s="859" t="s">
        <v>952</v>
      </c>
      <c r="CF149" s="832">
        <f>CH149+CJ149+CL149+CN149+CP149+CR149+CT149+CV149+CX149+CZ149</f>
        <v>0</v>
      </c>
      <c r="CG149" s="833">
        <f>CF149/CF151%</f>
        <v>0</v>
      </c>
      <c r="CH149" s="862">
        <v>0</v>
      </c>
      <c r="CI149" s="862">
        <v>0</v>
      </c>
      <c r="CJ149" s="862">
        <v>0</v>
      </c>
      <c r="CK149" s="862">
        <v>0</v>
      </c>
      <c r="CL149" s="862">
        <v>0</v>
      </c>
      <c r="CM149" s="862">
        <v>0</v>
      </c>
      <c r="CN149" s="862">
        <v>0</v>
      </c>
      <c r="CO149" s="862">
        <v>0</v>
      </c>
      <c r="CP149" s="862">
        <v>0</v>
      </c>
      <c r="CQ149" s="862">
        <v>0</v>
      </c>
      <c r="CR149" s="862">
        <v>0</v>
      </c>
      <c r="CS149" s="862">
        <v>0</v>
      </c>
      <c r="CT149" s="862">
        <v>0</v>
      </c>
      <c r="CU149" s="862">
        <v>0</v>
      </c>
      <c r="CV149" s="853"/>
      <c r="DG149" s="790"/>
      <c r="DH149" s="790"/>
    </row>
    <row r="150" spans="1:133" ht="15.75" thickBot="1">
      <c r="A150" s="793"/>
      <c r="B150" s="2366" t="s">
        <v>953</v>
      </c>
      <c r="C150" s="2357">
        <v>2</v>
      </c>
      <c r="D150" s="2358">
        <f t="shared" si="139"/>
        <v>5</v>
      </c>
      <c r="E150" s="2367">
        <v>0</v>
      </c>
      <c r="F150" s="2367">
        <v>1</v>
      </c>
      <c r="G150" s="2368">
        <v>1</v>
      </c>
      <c r="H150" s="2360">
        <f t="shared" si="140"/>
        <v>12.5</v>
      </c>
      <c r="I150" s="2367">
        <v>0</v>
      </c>
      <c r="J150" s="2357">
        <f t="shared" si="141"/>
        <v>0</v>
      </c>
      <c r="K150" s="2368">
        <v>1</v>
      </c>
      <c r="L150" s="2360">
        <f t="shared" si="142"/>
        <v>10</v>
      </c>
      <c r="M150" s="2367">
        <v>0</v>
      </c>
      <c r="N150" s="2365">
        <f t="shared" si="143"/>
        <v>0</v>
      </c>
      <c r="O150" s="1539"/>
      <c r="P150" s="1539"/>
      <c r="Q150" s="1539"/>
      <c r="R150" s="1539"/>
      <c r="S150" s="1539"/>
      <c r="T150" s="1539"/>
      <c r="U150" s="1539"/>
      <c r="V150" s="1539"/>
      <c r="W150" s="1539"/>
      <c r="X150" s="1539"/>
      <c r="Y150" s="793"/>
      <c r="AB150" s="793"/>
      <c r="AC150" s="809" t="s">
        <v>953</v>
      </c>
      <c r="AD150" s="1553">
        <f t="shared" si="144"/>
        <v>0</v>
      </c>
      <c r="AE150" s="1554">
        <f t="shared" si="145"/>
        <v>0</v>
      </c>
      <c r="AF150" s="1558">
        <v>0</v>
      </c>
      <c r="AG150" s="1558">
        <v>0</v>
      </c>
      <c r="AH150" s="1531">
        <v>0</v>
      </c>
      <c r="AI150" s="1532">
        <v>0</v>
      </c>
      <c r="AJ150" s="1558">
        <v>0</v>
      </c>
      <c r="AK150" s="1558">
        <v>0</v>
      </c>
      <c r="AL150" s="1531">
        <v>0</v>
      </c>
      <c r="AM150" s="1532">
        <v>0</v>
      </c>
      <c r="AN150" s="1558">
        <v>0</v>
      </c>
      <c r="AO150" s="1585">
        <v>0</v>
      </c>
      <c r="AP150" s="793"/>
      <c r="AQ150" s="793"/>
      <c r="AR150" s="793"/>
      <c r="AS150" s="793"/>
      <c r="AT150" s="793"/>
      <c r="AU150" s="793"/>
      <c r="AV150" s="793"/>
      <c r="AW150" s="793"/>
      <c r="AX150" s="793"/>
      <c r="AY150" s="793"/>
      <c r="AZ150" s="793"/>
      <c r="BA150" s="1518"/>
      <c r="BB150" s="1518"/>
      <c r="BC150" s="793"/>
      <c r="BD150" s="809" t="s">
        <v>953</v>
      </c>
      <c r="BE150" s="832">
        <f>BG150+BI150+BK150+BM150+BO150+BQ150+BS150+BU150+BW150+BY150</f>
        <v>5</v>
      </c>
      <c r="BF150" s="833">
        <f>BE150/BE151%</f>
        <v>17.241379310344829</v>
      </c>
      <c r="BG150" s="843">
        <v>1</v>
      </c>
      <c r="BH150" s="843">
        <v>12</v>
      </c>
      <c r="BI150" s="810">
        <v>4</v>
      </c>
      <c r="BJ150" s="811">
        <v>19</v>
      </c>
      <c r="BK150" s="793"/>
      <c r="BL150" s="793"/>
      <c r="BM150" s="793"/>
      <c r="BN150" s="793"/>
      <c r="BO150" s="793"/>
      <c r="BP150" s="793"/>
      <c r="BQ150" s="793"/>
      <c r="BR150" s="793"/>
      <c r="BS150" s="793"/>
      <c r="BT150" s="793"/>
      <c r="BU150" s="793"/>
      <c r="BV150" s="793"/>
      <c r="BW150" s="793"/>
      <c r="BX150" s="793"/>
      <c r="BY150" s="793"/>
      <c r="BZ150" s="793"/>
      <c r="CA150" s="793"/>
      <c r="CB150" s="793"/>
      <c r="CC150" s="793"/>
      <c r="CD150" s="788"/>
      <c r="CE150" s="864" t="s">
        <v>953</v>
      </c>
      <c r="CF150" s="832">
        <f>CH150+CJ150+CL150+CN150+CP150+CR150+CT150+CV150+CX150+CZ150</f>
        <v>4</v>
      </c>
      <c r="CG150" s="833">
        <f>CF150/CF151%</f>
        <v>18.181818181818183</v>
      </c>
      <c r="CH150" s="865">
        <v>0</v>
      </c>
      <c r="CI150" s="865">
        <v>0</v>
      </c>
      <c r="CJ150" s="866">
        <v>0</v>
      </c>
      <c r="CK150" s="867">
        <v>0</v>
      </c>
      <c r="CL150" s="866">
        <v>0</v>
      </c>
      <c r="CM150" s="867">
        <v>0</v>
      </c>
      <c r="CN150" s="866">
        <v>0</v>
      </c>
      <c r="CO150" s="867">
        <v>0</v>
      </c>
      <c r="CP150" s="866">
        <v>3</v>
      </c>
      <c r="CQ150" s="867">
        <v>37</v>
      </c>
      <c r="CR150" s="866">
        <v>0</v>
      </c>
      <c r="CS150" s="867">
        <v>0</v>
      </c>
      <c r="CT150" s="866">
        <v>1</v>
      </c>
      <c r="CU150" s="867">
        <v>33</v>
      </c>
      <c r="CV150" s="853"/>
      <c r="DG150" s="790"/>
      <c r="DH150" s="790"/>
    </row>
    <row r="151" spans="1:133" ht="15.75" thickBot="1">
      <c r="A151" s="793"/>
      <c r="B151" s="2369" t="s">
        <v>61</v>
      </c>
      <c r="C151" s="2357">
        <v>40</v>
      </c>
      <c r="D151" s="2358">
        <f t="shared" si="139"/>
        <v>100</v>
      </c>
      <c r="E151" s="2370">
        <v>1</v>
      </c>
      <c r="F151" s="2370">
        <v>100</v>
      </c>
      <c r="G151" s="2370">
        <v>8</v>
      </c>
      <c r="H151" s="2360">
        <f t="shared" si="140"/>
        <v>100</v>
      </c>
      <c r="I151" s="2370">
        <v>10</v>
      </c>
      <c r="J151" s="2357">
        <f t="shared" si="141"/>
        <v>100</v>
      </c>
      <c r="K151" s="2370">
        <v>10</v>
      </c>
      <c r="L151" s="2360">
        <f t="shared" si="142"/>
        <v>100</v>
      </c>
      <c r="M151" s="2370">
        <v>11</v>
      </c>
      <c r="N151" s="2365">
        <f t="shared" si="143"/>
        <v>100</v>
      </c>
      <c r="O151" s="1539"/>
      <c r="P151" s="1539"/>
      <c r="Q151" s="1539"/>
      <c r="R151" s="1539"/>
      <c r="S151" s="1539"/>
      <c r="T151" s="1539"/>
      <c r="U151" s="1539"/>
      <c r="V151" s="1539"/>
      <c r="W151" s="1539"/>
      <c r="X151" s="1539"/>
      <c r="Y151" s="793"/>
      <c r="AB151" s="793"/>
      <c r="AC151" s="813" t="s">
        <v>61</v>
      </c>
      <c r="AD151" s="1553">
        <f t="shared" si="144"/>
        <v>35</v>
      </c>
      <c r="AE151" s="1554">
        <f t="shared" si="145"/>
        <v>30.973451327433626</v>
      </c>
      <c r="AF151" s="1538">
        <v>2</v>
      </c>
      <c r="AG151" s="1538">
        <v>100</v>
      </c>
      <c r="AH151" s="1538">
        <v>8</v>
      </c>
      <c r="AI151" s="1538">
        <v>100</v>
      </c>
      <c r="AJ151" s="1538">
        <v>7</v>
      </c>
      <c r="AK151" s="1538">
        <v>100</v>
      </c>
      <c r="AL151" s="1538">
        <v>8</v>
      </c>
      <c r="AM151" s="1538">
        <v>100</v>
      </c>
      <c r="AN151" s="1538">
        <v>10</v>
      </c>
      <c r="AO151" s="1586">
        <v>100</v>
      </c>
      <c r="AP151" s="793"/>
      <c r="AQ151" s="793"/>
      <c r="AR151" s="793"/>
      <c r="AS151" s="793"/>
      <c r="AT151" s="793"/>
      <c r="AU151" s="793"/>
      <c r="AV151" s="793"/>
      <c r="AW151" s="793"/>
      <c r="AX151" s="793"/>
      <c r="AY151" s="793"/>
      <c r="AZ151" s="793"/>
      <c r="BA151" s="1518"/>
      <c r="BB151" s="1518"/>
      <c r="BC151" s="793"/>
      <c r="BD151" s="813" t="s">
        <v>61</v>
      </c>
      <c r="BE151" s="814">
        <f>BG151+BI151</f>
        <v>29</v>
      </c>
      <c r="BF151" s="826"/>
      <c r="BG151" s="817">
        <f>SUM(BG145:BG150)</f>
        <v>8</v>
      </c>
      <c r="BH151" s="817"/>
      <c r="BI151" s="817">
        <f>SUM(BI145:BI150)</f>
        <v>21</v>
      </c>
      <c r="BJ151" s="817"/>
      <c r="BK151" s="850"/>
      <c r="BL151" s="793"/>
      <c r="BM151" s="793"/>
      <c r="BN151" s="793"/>
      <c r="BO151" s="793"/>
      <c r="BP151" s="793"/>
      <c r="BQ151" s="793"/>
      <c r="BR151" s="793"/>
      <c r="BS151" s="793"/>
      <c r="BT151" s="793"/>
      <c r="BU151" s="793"/>
      <c r="BV151" s="793"/>
      <c r="BW151" s="793"/>
      <c r="BX151" s="793"/>
      <c r="BY151" s="793"/>
      <c r="BZ151" s="793"/>
      <c r="CA151" s="793"/>
      <c r="CD151" s="788"/>
      <c r="CE151" s="795" t="s">
        <v>61</v>
      </c>
      <c r="CF151" s="814">
        <f>CH151+CJ151+CL151+CN151+CP151+CR151+CT151</f>
        <v>22</v>
      </c>
      <c r="CG151" s="826"/>
      <c r="CH151" s="869">
        <f>SUM(CH145:CH150)</f>
        <v>1</v>
      </c>
      <c r="CI151" s="869">
        <f>SUM(CI145:CI150)</f>
        <v>100</v>
      </c>
      <c r="CJ151" s="869">
        <f>SUM(CJ145:CJ150)</f>
        <v>0</v>
      </c>
      <c r="CK151" s="869">
        <f t="shared" ref="CK151:CU151" si="146">SUM(CK145:CK150)</f>
        <v>0</v>
      </c>
      <c r="CL151" s="869">
        <f t="shared" si="146"/>
        <v>5</v>
      </c>
      <c r="CM151" s="869">
        <f t="shared" si="146"/>
        <v>100</v>
      </c>
      <c r="CN151" s="869">
        <f t="shared" si="146"/>
        <v>5</v>
      </c>
      <c r="CO151" s="869">
        <f t="shared" si="146"/>
        <v>100</v>
      </c>
      <c r="CP151" s="869">
        <f t="shared" si="146"/>
        <v>8</v>
      </c>
      <c r="CQ151" s="869">
        <f t="shared" si="146"/>
        <v>100</v>
      </c>
      <c r="CR151" s="869">
        <f t="shared" si="146"/>
        <v>0</v>
      </c>
      <c r="CS151" s="869">
        <f t="shared" si="146"/>
        <v>0</v>
      </c>
      <c r="CT151" s="869">
        <f t="shared" si="146"/>
        <v>3</v>
      </c>
      <c r="CU151" s="869">
        <f t="shared" si="146"/>
        <v>100</v>
      </c>
      <c r="CV151" s="853"/>
      <c r="DG151" s="790"/>
      <c r="DH151" s="790"/>
    </row>
    <row r="152" spans="1:133">
      <c r="B152" s="2315"/>
      <c r="C152" s="2315"/>
      <c r="D152" s="2315"/>
      <c r="E152" s="2315"/>
      <c r="F152" s="2315"/>
      <c r="G152" s="2315"/>
      <c r="H152" s="2315"/>
      <c r="I152" s="2315"/>
      <c r="J152" s="2315"/>
      <c r="K152" s="2315"/>
      <c r="L152" s="2315"/>
      <c r="M152" s="2315"/>
      <c r="N152" s="2315"/>
      <c r="O152" s="2315"/>
      <c r="P152" s="2315"/>
      <c r="Q152" s="2315"/>
      <c r="R152" s="2315"/>
      <c r="S152" s="2315"/>
      <c r="T152" s="2315"/>
      <c r="U152" s="2315"/>
      <c r="V152" s="2315"/>
      <c r="W152" s="2315"/>
      <c r="X152" s="2315"/>
      <c r="Y152" s="2217"/>
      <c r="AB152" s="1518"/>
      <c r="AC152" s="1518"/>
      <c r="AD152" s="1517"/>
      <c r="AE152" s="1517"/>
      <c r="AF152" s="1517"/>
      <c r="AG152" s="1517"/>
      <c r="AH152" s="1517"/>
      <c r="AI152" s="1517"/>
      <c r="AJ152" s="1517"/>
      <c r="AK152" s="1517"/>
      <c r="AL152" s="1517"/>
      <c r="AM152" s="1517"/>
      <c r="AN152" s="1517"/>
      <c r="AO152" s="1517"/>
      <c r="AP152" s="1517"/>
      <c r="AQ152" s="1517"/>
      <c r="AR152" s="1517"/>
      <c r="AS152" s="1517"/>
      <c r="AT152" s="1517"/>
      <c r="AU152" s="1517"/>
      <c r="AV152" s="1517"/>
      <c r="AW152" s="1517"/>
      <c r="AX152" s="1517"/>
      <c r="AY152" s="1517"/>
      <c r="AZ152" s="1517"/>
      <c r="BA152" s="1518"/>
      <c r="BB152" s="1518"/>
      <c r="BD152"/>
      <c r="BE152"/>
      <c r="CD152" s="788"/>
      <c r="CE152" s="794"/>
      <c r="CG152" s="790"/>
      <c r="CH152" s="794"/>
      <c r="CI152" s="794"/>
      <c r="CJ152" s="794"/>
      <c r="CK152" s="794"/>
      <c r="CL152" s="794"/>
      <c r="CM152" s="794"/>
      <c r="CN152" s="794"/>
      <c r="CO152" s="794"/>
      <c r="CP152" s="794"/>
      <c r="CQ152" s="794"/>
      <c r="CR152" s="794"/>
      <c r="CS152" s="794"/>
      <c r="CT152" s="794"/>
      <c r="CU152" s="794"/>
      <c r="CV152" s="853"/>
      <c r="DG152" s="790"/>
      <c r="DH152" s="790"/>
    </row>
    <row r="153" spans="1:133" ht="15.75" thickBot="1">
      <c r="B153" s="2315"/>
      <c r="C153" s="2315"/>
      <c r="D153" s="2315"/>
      <c r="E153" s="2315"/>
      <c r="F153" s="2315"/>
      <c r="G153" s="2315"/>
      <c r="H153" s="2315"/>
      <c r="I153" s="2315"/>
      <c r="J153" s="2315"/>
      <c r="K153" s="2315"/>
      <c r="L153" s="2315"/>
      <c r="M153" s="2315"/>
      <c r="N153" s="2315"/>
      <c r="O153" s="2315"/>
      <c r="P153" s="2315"/>
      <c r="Q153" s="2315"/>
      <c r="R153" s="2315"/>
      <c r="S153" s="2315"/>
      <c r="T153" s="2315"/>
      <c r="U153" s="2315"/>
      <c r="V153" s="2315"/>
      <c r="W153" s="2315"/>
      <c r="X153" s="2315"/>
      <c r="AB153" s="1518"/>
      <c r="AC153" s="1518"/>
      <c r="AD153" s="1517"/>
      <c r="AE153" s="1517"/>
      <c r="AF153" s="1517"/>
      <c r="AG153" s="1517"/>
      <c r="AH153" s="1517"/>
      <c r="AI153" s="1517"/>
      <c r="AJ153" s="1517"/>
      <c r="AK153" s="1517"/>
      <c r="AL153" s="1517"/>
      <c r="AM153" s="1517"/>
      <c r="AN153" s="1517"/>
      <c r="AO153" s="1517"/>
      <c r="AP153" s="1518"/>
      <c r="AQ153" s="1518"/>
      <c r="AR153" s="1518"/>
      <c r="AS153" s="1518"/>
      <c r="AT153" s="1518"/>
      <c r="AU153" s="1518"/>
      <c r="AV153" s="1518"/>
      <c r="AW153" s="1518"/>
      <c r="AX153" s="1518"/>
      <c r="AY153" s="1518"/>
      <c r="AZ153" s="1518"/>
      <c r="BA153" s="1518"/>
      <c r="BB153" s="1518"/>
      <c r="BD153"/>
      <c r="BE153"/>
      <c r="CD153" s="788"/>
      <c r="CE153" s="794"/>
      <c r="CG153" s="790"/>
      <c r="CH153" s="794"/>
      <c r="CI153" s="794"/>
      <c r="CJ153" s="794"/>
      <c r="CK153" s="794"/>
      <c r="CL153" s="794"/>
      <c r="CM153" s="794"/>
      <c r="CN153" s="794"/>
      <c r="CO153" s="794"/>
      <c r="CP153" s="794"/>
      <c r="CQ153" s="794"/>
      <c r="CR153" s="794"/>
      <c r="CS153" s="794"/>
      <c r="CT153" s="794"/>
      <c r="CU153" s="794"/>
      <c r="CV153" s="853"/>
      <c r="DG153" s="790"/>
      <c r="DH153" s="790"/>
    </row>
    <row r="154" spans="1:133" ht="62.25" customHeight="1" thickBot="1">
      <c r="B154" s="2371" t="s">
        <v>954</v>
      </c>
      <c r="C154" s="2476" t="s">
        <v>58</v>
      </c>
      <c r="D154" s="2477"/>
      <c r="E154" s="2476" t="s">
        <v>1239</v>
      </c>
      <c r="F154" s="2477"/>
      <c r="G154" s="2476" t="s">
        <v>943</v>
      </c>
      <c r="H154" s="2477"/>
      <c r="I154" s="2476" t="s">
        <v>944</v>
      </c>
      <c r="J154" s="2477"/>
      <c r="K154" s="2476" t="s">
        <v>945</v>
      </c>
      <c r="L154" s="2477"/>
      <c r="M154" s="2478" t="s">
        <v>1240</v>
      </c>
      <c r="N154" s="2477"/>
      <c r="O154" s="2315"/>
      <c r="P154" s="2315"/>
      <c r="Q154" s="2315"/>
      <c r="R154" s="2315"/>
      <c r="S154" s="2315"/>
      <c r="T154" s="2315"/>
      <c r="U154" s="2315"/>
      <c r="V154" s="2315"/>
      <c r="W154" s="2315"/>
      <c r="X154" s="2315"/>
      <c r="AB154" s="1518"/>
      <c r="AC154" s="819" t="s">
        <v>954</v>
      </c>
      <c r="AD154" s="2479" t="s">
        <v>58</v>
      </c>
      <c r="AE154" s="2481"/>
      <c r="AF154" s="2479" t="s">
        <v>1239</v>
      </c>
      <c r="AG154" s="2481"/>
      <c r="AH154" s="2476" t="s">
        <v>943</v>
      </c>
      <c r="AI154" s="2477"/>
      <c r="AJ154" s="2476" t="s">
        <v>944</v>
      </c>
      <c r="AK154" s="2477"/>
      <c r="AL154" s="2476" t="s">
        <v>945</v>
      </c>
      <c r="AM154" s="2477"/>
      <c r="AN154" s="2478" t="s">
        <v>1240</v>
      </c>
      <c r="AO154" s="2481"/>
      <c r="AP154" s="1518"/>
      <c r="AQ154" s="1518"/>
      <c r="AR154" s="1518"/>
      <c r="AS154" s="1518"/>
      <c r="AT154" s="1518"/>
      <c r="AU154" s="1518"/>
      <c r="AV154" s="1518"/>
      <c r="AW154" s="1518"/>
      <c r="AX154" s="1518"/>
      <c r="AY154" s="1518"/>
      <c r="AZ154" s="1518"/>
      <c r="BA154" s="1518"/>
      <c r="BB154" s="1518"/>
      <c r="BD154" s="819" t="s">
        <v>954</v>
      </c>
      <c r="BE154" s="2484" t="s">
        <v>58</v>
      </c>
      <c r="BF154" s="2485"/>
      <c r="BG154" s="2487" t="s">
        <v>963</v>
      </c>
      <c r="BH154" s="2488"/>
      <c r="BI154" s="2487" t="s">
        <v>964</v>
      </c>
      <c r="BJ154" s="2488"/>
      <c r="CD154" s="788"/>
      <c r="CE154" s="819" t="s">
        <v>954</v>
      </c>
      <c r="CF154" s="2484" t="s">
        <v>58</v>
      </c>
      <c r="CG154" s="2485"/>
      <c r="CH154" s="2484" t="s">
        <v>956</v>
      </c>
      <c r="CI154" s="2485"/>
      <c r="CJ154" s="2484" t="s">
        <v>957</v>
      </c>
      <c r="CK154" s="2486"/>
      <c r="CL154" s="2484" t="s">
        <v>943</v>
      </c>
      <c r="CM154" s="2485"/>
      <c r="CN154" s="2484" t="s">
        <v>944</v>
      </c>
      <c r="CO154" s="2485"/>
      <c r="CP154" s="2484" t="s">
        <v>945</v>
      </c>
      <c r="CQ154" s="2485"/>
      <c r="CR154" s="2486" t="s">
        <v>946</v>
      </c>
      <c r="CS154" s="2486"/>
      <c r="CT154" s="2484" t="s">
        <v>947</v>
      </c>
      <c r="CU154" s="2485"/>
      <c r="CV154" s="853"/>
      <c r="DG154" s="790"/>
      <c r="DH154" s="790"/>
    </row>
    <row r="155" spans="1:133" ht="15.75" thickBot="1">
      <c r="B155" s="2372"/>
      <c r="C155" s="2354" t="s">
        <v>899</v>
      </c>
      <c r="D155" s="2355" t="s">
        <v>170</v>
      </c>
      <c r="E155" s="2354" t="s">
        <v>899</v>
      </c>
      <c r="F155" s="2355" t="s">
        <v>170</v>
      </c>
      <c r="G155" s="2354" t="s">
        <v>899</v>
      </c>
      <c r="H155" s="2355" t="s">
        <v>170</v>
      </c>
      <c r="I155" s="2354" t="s">
        <v>899</v>
      </c>
      <c r="J155" s="2355" t="s">
        <v>170</v>
      </c>
      <c r="K155" s="2354" t="s">
        <v>899</v>
      </c>
      <c r="L155" s="2355" t="s">
        <v>170</v>
      </c>
      <c r="M155" s="2354" t="s">
        <v>899</v>
      </c>
      <c r="N155" s="2355" t="s">
        <v>170</v>
      </c>
      <c r="O155" s="2315"/>
      <c r="P155" s="2315"/>
      <c r="Q155" s="2315"/>
      <c r="R155" s="2315"/>
      <c r="S155" s="2315"/>
      <c r="T155" s="2315"/>
      <c r="U155" s="2315"/>
      <c r="V155" s="2315"/>
      <c r="W155" s="2315"/>
      <c r="X155" s="2315"/>
      <c r="AB155" s="1518"/>
      <c r="AC155" s="820"/>
      <c r="AD155" s="1540" t="s">
        <v>899</v>
      </c>
      <c r="AE155" s="1541" t="s">
        <v>170</v>
      </c>
      <c r="AF155" s="1540" t="s">
        <v>899</v>
      </c>
      <c r="AG155" s="1541" t="s">
        <v>170</v>
      </c>
      <c r="AH155" s="1540" t="s">
        <v>899</v>
      </c>
      <c r="AI155" s="1541" t="s">
        <v>170</v>
      </c>
      <c r="AJ155" s="1540" t="s">
        <v>899</v>
      </c>
      <c r="AK155" s="1541" t="s">
        <v>170</v>
      </c>
      <c r="AL155" s="1540" t="s">
        <v>899</v>
      </c>
      <c r="AM155" s="1541" t="s">
        <v>170</v>
      </c>
      <c r="AN155" s="1540" t="s">
        <v>899</v>
      </c>
      <c r="AO155" s="1541" t="s">
        <v>170</v>
      </c>
      <c r="AP155" s="1518"/>
      <c r="AQ155" s="1518"/>
      <c r="AR155" s="1518"/>
      <c r="AS155" s="1518"/>
      <c r="AT155" s="1518"/>
      <c r="AU155" s="1518"/>
      <c r="AV155" s="1518"/>
      <c r="AW155" s="1518"/>
      <c r="AX155" s="1518"/>
      <c r="AY155" s="1518"/>
      <c r="AZ155" s="1518"/>
      <c r="BA155" s="1518"/>
      <c r="BB155" s="1518"/>
      <c r="BD155" s="820"/>
      <c r="BE155" s="797" t="s">
        <v>899</v>
      </c>
      <c r="BF155" s="798" t="s">
        <v>170</v>
      </c>
      <c r="BG155" s="797" t="s">
        <v>899</v>
      </c>
      <c r="BH155" s="798" t="s">
        <v>170</v>
      </c>
      <c r="BI155" s="797" t="s">
        <v>899</v>
      </c>
      <c r="BJ155" s="798" t="s">
        <v>170</v>
      </c>
      <c r="CD155" s="788"/>
      <c r="CE155" s="820"/>
      <c r="CF155" s="797" t="s">
        <v>899</v>
      </c>
      <c r="CG155" s="798" t="s">
        <v>170</v>
      </c>
      <c r="CH155" s="797" t="s">
        <v>899</v>
      </c>
      <c r="CI155" s="798" t="s">
        <v>170</v>
      </c>
      <c r="CJ155" s="797" t="s">
        <v>899</v>
      </c>
      <c r="CK155" s="821" t="s">
        <v>170</v>
      </c>
      <c r="CL155" s="797" t="s">
        <v>899</v>
      </c>
      <c r="CM155" s="798" t="s">
        <v>170</v>
      </c>
      <c r="CN155" s="797" t="s">
        <v>899</v>
      </c>
      <c r="CO155" s="798" t="s">
        <v>170</v>
      </c>
      <c r="CP155" s="797" t="s">
        <v>899</v>
      </c>
      <c r="CQ155" s="798" t="s">
        <v>170</v>
      </c>
      <c r="CR155" s="822" t="s">
        <v>899</v>
      </c>
      <c r="CS155" s="821" t="s">
        <v>170</v>
      </c>
      <c r="CT155" s="797" t="s">
        <v>899</v>
      </c>
      <c r="CU155" s="798" t="s">
        <v>170</v>
      </c>
      <c r="CV155" s="853"/>
      <c r="DG155" s="790"/>
      <c r="DH155" s="790"/>
    </row>
    <row r="156" spans="1:133">
      <c r="B156" s="2356" t="s">
        <v>35</v>
      </c>
      <c r="C156" s="2357">
        <v>2</v>
      </c>
      <c r="D156" s="2358">
        <f>(C156/C$159)*100</f>
        <v>5</v>
      </c>
      <c r="E156" s="2357">
        <v>0</v>
      </c>
      <c r="F156" s="2358">
        <f>(E156/E$159)*100</f>
        <v>0</v>
      </c>
      <c r="G156" s="2359">
        <v>1</v>
      </c>
      <c r="H156" s="2360">
        <f>(G156/G$159)*100</f>
        <v>12.5</v>
      </c>
      <c r="I156" s="2357">
        <v>0</v>
      </c>
      <c r="J156" s="2357">
        <f>(I156/I$159)*100</f>
        <v>0</v>
      </c>
      <c r="K156" s="2357">
        <v>0</v>
      </c>
      <c r="L156" s="2357">
        <f>(K156/K$159)*100</f>
        <v>0</v>
      </c>
      <c r="M156" s="2357">
        <v>1</v>
      </c>
      <c r="N156" s="2361">
        <f>(M156/M$159)*100</f>
        <v>9.0909090909090917</v>
      </c>
      <c r="O156" s="2315"/>
      <c r="P156" s="2315"/>
      <c r="Q156" s="2315"/>
      <c r="R156" s="2315"/>
      <c r="S156" s="2315"/>
      <c r="T156" s="2315"/>
      <c r="U156" s="2315"/>
      <c r="V156" s="2315"/>
      <c r="W156" s="2315"/>
      <c r="X156" s="2315"/>
      <c r="AB156" s="1518"/>
      <c r="AC156" s="799" t="s">
        <v>35</v>
      </c>
      <c r="AD156" s="1553">
        <f>SUM(AF156,AH156,AJ156,AL156,AN156)</f>
        <v>2</v>
      </c>
      <c r="AE156" s="1554">
        <f>(AD156/AD$159)*100</f>
        <v>5.7142857142857144</v>
      </c>
      <c r="AF156" s="1553">
        <v>0</v>
      </c>
      <c r="AG156" s="1554">
        <v>0</v>
      </c>
      <c r="AH156" s="1522">
        <v>1</v>
      </c>
      <c r="AI156" s="1523">
        <v>13</v>
      </c>
      <c r="AJ156" s="1553">
        <v>0</v>
      </c>
      <c r="AK156" s="1553">
        <v>0</v>
      </c>
      <c r="AL156" s="1553">
        <v>0</v>
      </c>
      <c r="AM156" s="1553">
        <v>0</v>
      </c>
      <c r="AN156" s="1553">
        <v>1</v>
      </c>
      <c r="AO156" s="1583">
        <v>10</v>
      </c>
      <c r="AP156" s="1518"/>
      <c r="AQ156" s="1518"/>
      <c r="AR156" s="1518"/>
      <c r="AS156" s="1518"/>
      <c r="AT156" s="1518"/>
      <c r="AU156" s="1518"/>
      <c r="AV156" s="1518"/>
      <c r="AW156" s="1518"/>
      <c r="AX156" s="1518"/>
      <c r="AY156" s="1518"/>
      <c r="AZ156" s="1518"/>
      <c r="BA156" s="1518"/>
      <c r="BB156" s="1518"/>
      <c r="BD156" s="799" t="s">
        <v>35</v>
      </c>
      <c r="BE156" s="832">
        <f>BG156+BI156+BK156+BM156+BO156+BQ156+BS156+BU156+BW156+BY156</f>
        <v>0</v>
      </c>
      <c r="BF156" s="833">
        <f>BE156/BE159%</f>
        <v>0</v>
      </c>
      <c r="BG156" s="832">
        <v>0</v>
      </c>
      <c r="BH156" s="832">
        <v>0</v>
      </c>
      <c r="BI156" s="802">
        <v>0</v>
      </c>
      <c r="BJ156" s="803">
        <v>0</v>
      </c>
      <c r="CD156" s="788"/>
      <c r="CE156" s="854" t="s">
        <v>35</v>
      </c>
      <c r="CF156" s="832">
        <f>CH156+CJ156+CL156+CN156+CP156+CR156+CT156+CV156+CX156+CZ156</f>
        <v>0</v>
      </c>
      <c r="CG156" s="833">
        <f>CF156/CF159%</f>
        <v>0</v>
      </c>
      <c r="CH156" s="855">
        <v>0</v>
      </c>
      <c r="CI156" s="855">
        <v>0</v>
      </c>
      <c r="CJ156" s="856">
        <v>0</v>
      </c>
      <c r="CK156" s="872">
        <v>0</v>
      </c>
      <c r="CL156" s="856">
        <v>0</v>
      </c>
      <c r="CM156" s="857">
        <v>0</v>
      </c>
      <c r="CN156" s="856">
        <v>0</v>
      </c>
      <c r="CO156" s="857">
        <v>0</v>
      </c>
      <c r="CP156" s="856">
        <v>0</v>
      </c>
      <c r="CQ156" s="857">
        <v>0</v>
      </c>
      <c r="CR156" s="858">
        <v>0</v>
      </c>
      <c r="CS156" s="872">
        <v>0</v>
      </c>
      <c r="CT156" s="856">
        <v>0</v>
      </c>
      <c r="CU156" s="857">
        <v>0</v>
      </c>
      <c r="CV156" s="853"/>
      <c r="DG156" s="790"/>
      <c r="DH156" s="790"/>
    </row>
    <row r="157" spans="1:133">
      <c r="B157" s="2362" t="s">
        <v>955</v>
      </c>
      <c r="C157" s="2357">
        <v>35</v>
      </c>
      <c r="D157" s="2373">
        <v>87.5</v>
      </c>
      <c r="E157" s="2357">
        <v>1</v>
      </c>
      <c r="F157" s="2358">
        <f>(E157/E$159)*100</f>
        <v>100</v>
      </c>
      <c r="G157" s="2359">
        <v>6</v>
      </c>
      <c r="H157" s="2360">
        <f t="shared" ref="H157:H159" si="147">(G157/G$159)*100</f>
        <v>75</v>
      </c>
      <c r="I157" s="2357">
        <v>9</v>
      </c>
      <c r="J157" s="2357">
        <f t="shared" ref="J157:J159" si="148">(I157/I$159)*100</f>
        <v>90</v>
      </c>
      <c r="K157" s="2357">
        <v>9</v>
      </c>
      <c r="L157" s="2357">
        <f t="shared" ref="L157:L159" si="149">(K157/K$159)*100</f>
        <v>90</v>
      </c>
      <c r="M157" s="2357">
        <v>10</v>
      </c>
      <c r="N157" s="2361">
        <f t="shared" ref="N157:N159" si="150">(M157/M$159)*100</f>
        <v>90.909090909090907</v>
      </c>
      <c r="O157" s="2315"/>
      <c r="P157" s="2315"/>
      <c r="Q157" s="2315"/>
      <c r="R157" s="2315"/>
      <c r="S157" s="2315"/>
      <c r="T157" s="2315"/>
      <c r="U157" s="2315"/>
      <c r="V157" s="2315"/>
      <c r="W157" s="2315"/>
      <c r="X157" s="2315"/>
      <c r="AB157" s="1518"/>
      <c r="AC157" s="805" t="s">
        <v>955</v>
      </c>
      <c r="AD157" s="1553">
        <f t="shared" ref="AD157:AD159" si="151">SUM(AF157,AH157,AJ157,AL157,AN157)</f>
        <v>31</v>
      </c>
      <c r="AE157" s="1554">
        <f t="shared" ref="AE157:AE159" si="152">(AD157/AD$159)*100</f>
        <v>88.571428571428569</v>
      </c>
      <c r="AF157" s="1553">
        <v>2</v>
      </c>
      <c r="AG157" s="1554">
        <v>100</v>
      </c>
      <c r="AH157" s="1527">
        <v>7</v>
      </c>
      <c r="AI157" s="1528">
        <v>88</v>
      </c>
      <c r="AJ157" s="1555">
        <v>5</v>
      </c>
      <c r="AK157" s="1555">
        <v>71</v>
      </c>
      <c r="AL157" s="1555">
        <v>8</v>
      </c>
      <c r="AM157" s="1555">
        <v>100</v>
      </c>
      <c r="AN157" s="1555">
        <v>9</v>
      </c>
      <c r="AO157" s="1584">
        <v>90</v>
      </c>
      <c r="AP157" s="1518"/>
      <c r="AQ157" s="1518"/>
      <c r="AR157" s="1518"/>
      <c r="AS157" s="1518"/>
      <c r="AT157" s="1518"/>
      <c r="AU157" s="1518"/>
      <c r="AV157" s="1518"/>
      <c r="AW157" s="1518"/>
      <c r="AX157" s="1518"/>
      <c r="AY157" s="1518"/>
      <c r="AZ157" s="1518"/>
      <c r="BA157" s="1518"/>
      <c r="BB157" s="1518"/>
      <c r="BD157" s="805" t="s">
        <v>955</v>
      </c>
      <c r="BE157" s="832">
        <f>BG157+BI157+BK157+BM157+BO157+BQ157+BS157+BU157+BW157+BY157</f>
        <v>23</v>
      </c>
      <c r="BF157" s="833">
        <f>BE157/BE159%</f>
        <v>79.310344827586206</v>
      </c>
      <c r="BG157" s="834">
        <v>8</v>
      </c>
      <c r="BH157" s="834">
        <v>100</v>
      </c>
      <c r="BI157" s="806">
        <v>15</v>
      </c>
      <c r="BJ157" s="807">
        <v>71</v>
      </c>
      <c r="CD157" s="788"/>
      <c r="CE157" s="859" t="s">
        <v>955</v>
      </c>
      <c r="CF157" s="832">
        <f>CH157+CJ157+CL157+CN157+CP157+CR157+CT157+CV157+CX157+CZ157</f>
        <v>16</v>
      </c>
      <c r="CG157" s="833">
        <f>CF157/CF159%</f>
        <v>72.727272727272734</v>
      </c>
      <c r="CH157" s="860">
        <v>1</v>
      </c>
      <c r="CI157" s="860">
        <v>100</v>
      </c>
      <c r="CJ157" s="861">
        <v>0</v>
      </c>
      <c r="CK157" s="873">
        <v>0</v>
      </c>
      <c r="CL157" s="861">
        <v>5</v>
      </c>
      <c r="CM157" s="862">
        <v>100</v>
      </c>
      <c r="CN157" s="861">
        <v>3</v>
      </c>
      <c r="CO157" s="862">
        <v>60</v>
      </c>
      <c r="CP157" s="861">
        <v>4</v>
      </c>
      <c r="CQ157" s="862">
        <v>50</v>
      </c>
      <c r="CR157" s="863">
        <v>0</v>
      </c>
      <c r="CS157" s="873">
        <v>0</v>
      </c>
      <c r="CT157" s="861">
        <v>3</v>
      </c>
      <c r="CU157" s="862">
        <v>100</v>
      </c>
      <c r="CV157" s="853"/>
      <c r="DG157" s="790"/>
      <c r="DH157" s="790"/>
    </row>
    <row r="158" spans="1:133" ht="15.75" thickBot="1">
      <c r="B158" s="2366" t="s">
        <v>953</v>
      </c>
      <c r="C158" s="2357">
        <v>3</v>
      </c>
      <c r="D158" s="2373">
        <f>(C158/C$159)*100</f>
        <v>7.5</v>
      </c>
      <c r="E158" s="2357">
        <v>0</v>
      </c>
      <c r="F158" s="2358">
        <f>(E158/E$159)*100</f>
        <v>0</v>
      </c>
      <c r="G158" s="2363">
        <v>1</v>
      </c>
      <c r="H158" s="2360">
        <f t="shared" si="147"/>
        <v>12.5</v>
      </c>
      <c r="I158" s="2363">
        <v>1</v>
      </c>
      <c r="J158" s="2357">
        <f t="shared" si="148"/>
        <v>10</v>
      </c>
      <c r="K158" s="2363">
        <v>1</v>
      </c>
      <c r="L158" s="2357">
        <f t="shared" si="149"/>
        <v>10</v>
      </c>
      <c r="M158" s="2363">
        <v>0</v>
      </c>
      <c r="N158" s="2365">
        <f t="shared" si="150"/>
        <v>0</v>
      </c>
      <c r="O158" s="2315"/>
      <c r="P158" s="2315"/>
      <c r="Q158" s="2315"/>
      <c r="R158" s="2315"/>
      <c r="S158" s="2315"/>
      <c r="T158" s="2315"/>
      <c r="U158" s="2315"/>
      <c r="V158" s="2315"/>
      <c r="W158" s="2315"/>
      <c r="X158" s="2315"/>
      <c r="AB158" s="1518"/>
      <c r="AC158" s="809" t="s">
        <v>953</v>
      </c>
      <c r="AD158" s="1553">
        <f t="shared" si="151"/>
        <v>2</v>
      </c>
      <c r="AE158" s="1554">
        <f t="shared" si="152"/>
        <v>5.7142857142857144</v>
      </c>
      <c r="AF158" s="1553">
        <v>0</v>
      </c>
      <c r="AG158" s="1554">
        <v>0</v>
      </c>
      <c r="AH158" s="1555">
        <v>0</v>
      </c>
      <c r="AI158" s="1555">
        <v>0</v>
      </c>
      <c r="AJ158" s="1555">
        <v>2</v>
      </c>
      <c r="AK158" s="1555">
        <v>29</v>
      </c>
      <c r="AL158" s="1555">
        <v>0</v>
      </c>
      <c r="AM158" s="1555">
        <v>0</v>
      </c>
      <c r="AN158" s="1555">
        <v>0</v>
      </c>
      <c r="AO158" s="1584">
        <v>0</v>
      </c>
      <c r="AP158" s="1518"/>
      <c r="AQ158" s="1518"/>
      <c r="AR158" s="1518"/>
      <c r="AS158" s="1518"/>
      <c r="AT158" s="1518"/>
      <c r="AU158" s="1518"/>
      <c r="AV158" s="1518"/>
      <c r="AW158" s="1518"/>
      <c r="AX158" s="1518"/>
      <c r="AY158" s="1518"/>
      <c r="AZ158" s="1518"/>
      <c r="BA158" s="1518"/>
      <c r="BB158" s="1518"/>
      <c r="BD158" s="809" t="s">
        <v>953</v>
      </c>
      <c r="BE158" s="832">
        <f>BG158+BI158+BK158+BM158+BO158+BQ158+BS158+BU158+BW158+BY158</f>
        <v>6</v>
      </c>
      <c r="BF158" s="833">
        <f>BE158/BE159%</f>
        <v>20.689655172413794</v>
      </c>
      <c r="BG158" s="834">
        <v>0</v>
      </c>
      <c r="BH158" s="834">
        <v>0</v>
      </c>
      <c r="BI158" s="810">
        <v>6</v>
      </c>
      <c r="BJ158" s="811">
        <v>29</v>
      </c>
      <c r="CD158" s="788"/>
      <c r="CE158" s="864" t="s">
        <v>953</v>
      </c>
      <c r="CF158" s="832">
        <f>CH158+CJ158+CL158+CN158+CP158+CR158+CT158+CV158+CX158+CZ158</f>
        <v>6</v>
      </c>
      <c r="CG158" s="833">
        <f>CF158/CF159%</f>
        <v>27.272727272727273</v>
      </c>
      <c r="CH158" s="860">
        <v>0</v>
      </c>
      <c r="CI158" s="860">
        <v>0</v>
      </c>
      <c r="CJ158" s="866">
        <v>0</v>
      </c>
      <c r="CK158" s="874">
        <v>0</v>
      </c>
      <c r="CL158" s="866">
        <v>0</v>
      </c>
      <c r="CM158" s="867">
        <v>0</v>
      </c>
      <c r="CN158" s="866">
        <v>2</v>
      </c>
      <c r="CO158" s="867">
        <v>40</v>
      </c>
      <c r="CP158" s="866">
        <v>4</v>
      </c>
      <c r="CQ158" s="867">
        <v>50</v>
      </c>
      <c r="CR158" s="866">
        <v>0</v>
      </c>
      <c r="CS158" s="867">
        <v>0</v>
      </c>
      <c r="CT158" s="866">
        <v>0</v>
      </c>
      <c r="CU158" s="867">
        <v>0</v>
      </c>
      <c r="CV158" s="853"/>
      <c r="DG158" s="790"/>
      <c r="DH158" s="790"/>
    </row>
    <row r="159" spans="1:133" ht="15.75" thickBot="1">
      <c r="B159" s="2369" t="s">
        <v>61</v>
      </c>
      <c r="C159" s="2357">
        <v>40</v>
      </c>
      <c r="D159" s="2358">
        <f>(C159/C$159)*100</f>
        <v>100</v>
      </c>
      <c r="E159" s="2374">
        <v>1</v>
      </c>
      <c r="F159" s="2358">
        <f>(E159/E$159)*100</f>
        <v>100</v>
      </c>
      <c r="G159" s="2374">
        <v>8</v>
      </c>
      <c r="H159" s="2360">
        <f t="shared" si="147"/>
        <v>100</v>
      </c>
      <c r="I159" s="2374">
        <v>10</v>
      </c>
      <c r="J159" s="2357">
        <f t="shared" si="148"/>
        <v>100</v>
      </c>
      <c r="K159" s="2374">
        <v>10</v>
      </c>
      <c r="L159" s="2357">
        <f t="shared" si="149"/>
        <v>100</v>
      </c>
      <c r="M159" s="2374">
        <v>11</v>
      </c>
      <c r="N159" s="2365">
        <f t="shared" si="150"/>
        <v>100</v>
      </c>
      <c r="O159" s="2315"/>
      <c r="P159" s="2315"/>
      <c r="Q159" s="2315"/>
      <c r="R159" s="2315"/>
      <c r="S159" s="2315"/>
      <c r="T159" s="2315"/>
      <c r="U159" s="2315"/>
      <c r="V159" s="2315"/>
      <c r="W159" s="2315"/>
      <c r="X159" s="2315"/>
      <c r="AB159" s="1518"/>
      <c r="AC159" s="813" t="s">
        <v>61</v>
      </c>
      <c r="AD159" s="1553">
        <f t="shared" si="151"/>
        <v>35</v>
      </c>
      <c r="AE159" s="1554">
        <f t="shared" si="152"/>
        <v>100</v>
      </c>
      <c r="AF159" s="1536">
        <v>2</v>
      </c>
      <c r="AG159" s="1559">
        <v>100</v>
      </c>
      <c r="AH159" s="1536">
        <v>8</v>
      </c>
      <c r="AI159" s="1536">
        <v>100</v>
      </c>
      <c r="AJ159" s="1536">
        <v>7</v>
      </c>
      <c r="AK159" s="1536">
        <v>100</v>
      </c>
      <c r="AL159" s="1536">
        <v>8</v>
      </c>
      <c r="AM159" s="1536">
        <v>100</v>
      </c>
      <c r="AN159" s="1536">
        <v>10</v>
      </c>
      <c r="AO159" s="1587">
        <v>100</v>
      </c>
      <c r="AP159" s="1518"/>
      <c r="AQ159" s="1518"/>
      <c r="AR159" s="1518"/>
      <c r="AS159" s="1518"/>
      <c r="AT159" s="1518"/>
      <c r="AU159" s="1518"/>
      <c r="AV159" s="1518"/>
      <c r="AW159" s="1518"/>
      <c r="AX159" s="1518"/>
      <c r="AY159" s="1518"/>
      <c r="AZ159" s="1518"/>
      <c r="BA159" s="1518"/>
      <c r="BB159" s="1518"/>
      <c r="BD159" s="813" t="s">
        <v>61</v>
      </c>
      <c r="BE159" s="814">
        <f>BG159+BI159</f>
        <v>29</v>
      </c>
      <c r="BF159" s="826"/>
      <c r="BG159" s="814">
        <f t="shared" ref="BG159" si="153">SUM(BG156:BG158)</f>
        <v>8</v>
      </c>
      <c r="BH159" s="814"/>
      <c r="BI159" s="814">
        <f>SUM(BI156:BI158)</f>
        <v>21</v>
      </c>
      <c r="BJ159" s="828"/>
      <c r="BK159" s="840"/>
      <c r="CD159" s="788"/>
      <c r="CE159" s="795" t="s">
        <v>61</v>
      </c>
      <c r="CF159" s="814">
        <f>CH159+CJ159+CL159+CN159+CP159+CR159+CT159</f>
        <v>22</v>
      </c>
      <c r="CG159" s="826"/>
      <c r="CH159" s="875">
        <f t="shared" ref="CH159:CI159" si="154">SUM(CH156:CH158)</f>
        <v>1</v>
      </c>
      <c r="CI159" s="875">
        <f t="shared" si="154"/>
        <v>100</v>
      </c>
      <c r="CJ159" s="875">
        <f>SUM(CJ156:CJ158)</f>
        <v>0</v>
      </c>
      <c r="CK159" s="876">
        <f t="shared" ref="CK159:CU159" si="155">SUM(CK156:CK158)</f>
        <v>0</v>
      </c>
      <c r="CL159" s="875">
        <f t="shared" si="155"/>
        <v>5</v>
      </c>
      <c r="CM159" s="877">
        <f t="shared" si="155"/>
        <v>100</v>
      </c>
      <c r="CN159" s="875">
        <f t="shared" si="155"/>
        <v>5</v>
      </c>
      <c r="CO159" s="877">
        <f t="shared" si="155"/>
        <v>100</v>
      </c>
      <c r="CP159" s="875">
        <f t="shared" si="155"/>
        <v>8</v>
      </c>
      <c r="CQ159" s="877">
        <f t="shared" si="155"/>
        <v>100</v>
      </c>
      <c r="CR159" s="878">
        <f t="shared" si="155"/>
        <v>0</v>
      </c>
      <c r="CS159" s="876">
        <f t="shared" si="155"/>
        <v>0</v>
      </c>
      <c r="CT159" s="875">
        <f t="shared" si="155"/>
        <v>3</v>
      </c>
      <c r="CU159" s="877">
        <f t="shared" si="155"/>
        <v>100</v>
      </c>
      <c r="CV159" s="853"/>
      <c r="DG159" s="790"/>
      <c r="DH159" s="790"/>
    </row>
    <row r="160" spans="1:133">
      <c r="B160" s="2315"/>
      <c r="C160" s="2315"/>
      <c r="D160" s="2315"/>
      <c r="E160" s="2315"/>
      <c r="F160" s="2315"/>
      <c r="G160" s="2315"/>
      <c r="H160" s="2315"/>
      <c r="I160" s="2315"/>
      <c r="J160" s="2315"/>
      <c r="K160" s="2315"/>
      <c r="L160" s="2315"/>
      <c r="M160" s="2315"/>
      <c r="N160" s="2315"/>
      <c r="O160" s="2315"/>
      <c r="P160" s="2315"/>
      <c r="Q160" s="2315"/>
      <c r="R160" s="2315"/>
      <c r="S160" s="2315"/>
      <c r="T160" s="2315"/>
      <c r="U160" s="2315"/>
      <c r="V160" s="2315"/>
      <c r="W160" s="2315"/>
      <c r="X160" s="2315"/>
      <c r="AB160" s="1518"/>
      <c r="AC160" s="1518"/>
      <c r="AD160" s="1517"/>
      <c r="AE160" s="1517"/>
      <c r="AF160" s="1517"/>
      <c r="AG160" s="1517"/>
      <c r="AH160" s="1517"/>
      <c r="AI160" s="1517"/>
      <c r="AJ160" s="1517"/>
      <c r="AK160" s="1517"/>
      <c r="AL160" s="1517"/>
      <c r="AM160" s="1517"/>
      <c r="AN160" s="1517"/>
      <c r="AO160" s="1517"/>
      <c r="AP160" s="1518"/>
      <c r="AQ160" s="1518"/>
      <c r="AR160" s="1518"/>
      <c r="AS160" s="1518"/>
      <c r="AT160" s="1518"/>
      <c r="AU160" s="1518"/>
      <c r="AV160" s="1518"/>
      <c r="AW160" s="1518"/>
      <c r="AX160" s="1518"/>
      <c r="AY160" s="1518"/>
      <c r="AZ160" s="1518"/>
      <c r="BA160" s="1518"/>
      <c r="BB160" s="1518"/>
      <c r="BD160"/>
      <c r="BE160"/>
      <c r="CD160" s="788"/>
      <c r="CE160" s="794"/>
      <c r="CG160" s="790"/>
      <c r="CH160" s="794"/>
      <c r="CI160" s="794"/>
      <c r="CJ160" s="794"/>
      <c r="CK160" s="794"/>
      <c r="CL160" s="794"/>
      <c r="CM160" s="794"/>
      <c r="CN160" s="794"/>
      <c r="CO160" s="794"/>
      <c r="CP160" s="794"/>
      <c r="CQ160" s="794"/>
      <c r="CR160" s="794"/>
      <c r="CS160" s="794"/>
      <c r="CT160" s="794"/>
      <c r="CU160" s="794"/>
      <c r="CV160" s="853"/>
      <c r="DG160" s="790"/>
      <c r="DH160" s="790"/>
    </row>
    <row r="161" spans="1:133" ht="15.75" thickBot="1">
      <c r="B161" s="2315"/>
      <c r="C161" s="2315"/>
      <c r="D161" s="2315"/>
      <c r="E161" s="2315"/>
      <c r="F161" s="2315"/>
      <c r="G161" s="2315"/>
      <c r="H161" s="2315"/>
      <c r="I161" s="2315"/>
      <c r="J161" s="2315"/>
      <c r="K161" s="2315"/>
      <c r="L161" s="2315"/>
      <c r="M161" s="2315"/>
      <c r="N161" s="2315"/>
      <c r="O161" s="2315"/>
      <c r="P161" s="2315"/>
      <c r="Q161" s="2315"/>
      <c r="R161" s="2315"/>
      <c r="S161" s="2315"/>
      <c r="T161" s="2315"/>
      <c r="U161" s="2315"/>
      <c r="V161" s="2315"/>
      <c r="W161" s="2315"/>
      <c r="X161" s="2315"/>
      <c r="AB161" s="1518"/>
      <c r="AC161" s="1518"/>
      <c r="AD161" s="1517"/>
      <c r="AE161" s="1517"/>
      <c r="AF161" s="1517"/>
      <c r="AG161" s="1517"/>
      <c r="AH161" s="1517"/>
      <c r="AI161" s="1517"/>
      <c r="AJ161" s="1517"/>
      <c r="AK161" s="1517"/>
      <c r="AL161" s="1517"/>
      <c r="AM161" s="1517"/>
      <c r="AN161" s="1517"/>
      <c r="AO161" s="1517"/>
      <c r="AP161" s="1518"/>
      <c r="AQ161" s="1518"/>
      <c r="AR161" s="1518"/>
      <c r="AS161" s="1518"/>
      <c r="AT161" s="1518"/>
      <c r="AU161" s="1518"/>
      <c r="AV161" s="1518"/>
      <c r="AW161" s="1518"/>
      <c r="AX161" s="1518"/>
      <c r="AY161" s="1518"/>
      <c r="AZ161" s="1518"/>
      <c r="BA161" s="1518"/>
      <c r="BB161" s="1518"/>
      <c r="BD161"/>
      <c r="BE161"/>
      <c r="CD161" s="788"/>
      <c r="CE161" s="794"/>
      <c r="CG161" s="790"/>
      <c r="CH161" s="794"/>
      <c r="CI161" s="794"/>
      <c r="CJ161" s="794"/>
      <c r="CK161" s="794"/>
      <c r="CL161" s="794"/>
      <c r="CM161" s="794"/>
      <c r="CN161" s="794"/>
      <c r="CO161" s="794"/>
      <c r="CP161" s="794"/>
      <c r="CQ161" s="794"/>
      <c r="CR161" s="794"/>
      <c r="CS161" s="794"/>
      <c r="CT161" s="794"/>
      <c r="CU161" s="794"/>
      <c r="CV161" s="853"/>
      <c r="DG161" s="790"/>
      <c r="DH161" s="790"/>
    </row>
    <row r="162" spans="1:133" ht="60.75" customHeight="1" thickBot="1">
      <c r="B162" s="2352" t="s">
        <v>641</v>
      </c>
      <c r="C162" s="2476" t="s">
        <v>58</v>
      </c>
      <c r="D162" s="2477"/>
      <c r="E162" s="2476" t="s">
        <v>1239</v>
      </c>
      <c r="F162" s="2477"/>
      <c r="G162" s="2476" t="s">
        <v>943</v>
      </c>
      <c r="H162" s="2477"/>
      <c r="I162" s="2476" t="s">
        <v>944</v>
      </c>
      <c r="J162" s="2477"/>
      <c r="K162" s="2476" t="s">
        <v>945</v>
      </c>
      <c r="L162" s="2477"/>
      <c r="M162" s="2478" t="s">
        <v>1240</v>
      </c>
      <c r="N162" s="2477"/>
      <c r="O162" s="2315"/>
      <c r="P162" s="2315"/>
      <c r="Q162" s="2315"/>
      <c r="R162" s="2315"/>
      <c r="S162" s="2315"/>
      <c r="T162" s="2315"/>
      <c r="U162" s="2315"/>
      <c r="V162" s="2315"/>
      <c r="W162" s="2315"/>
      <c r="X162" s="2315"/>
      <c r="AB162" s="1518"/>
      <c r="AC162" s="795" t="s">
        <v>641</v>
      </c>
      <c r="AD162" s="2479" t="s">
        <v>58</v>
      </c>
      <c r="AE162" s="2481"/>
      <c r="AF162" s="2479" t="s">
        <v>1239</v>
      </c>
      <c r="AG162" s="2481"/>
      <c r="AH162" s="2476" t="s">
        <v>943</v>
      </c>
      <c r="AI162" s="2477"/>
      <c r="AJ162" s="2476" t="s">
        <v>944</v>
      </c>
      <c r="AK162" s="2477"/>
      <c r="AL162" s="2476" t="s">
        <v>945</v>
      </c>
      <c r="AM162" s="2477"/>
      <c r="AN162" s="2478" t="s">
        <v>1240</v>
      </c>
      <c r="AO162" s="2481"/>
      <c r="AP162" s="1518"/>
      <c r="AQ162" s="1518"/>
      <c r="AR162" s="1518"/>
      <c r="AS162" s="1518"/>
      <c r="AT162" s="1518"/>
      <c r="AU162" s="1518"/>
      <c r="AV162" s="1518"/>
      <c r="AW162" s="1518"/>
      <c r="AX162" s="1518"/>
      <c r="AY162" s="1518"/>
      <c r="AZ162" s="1518"/>
      <c r="BA162" s="1518"/>
      <c r="BB162" s="1518"/>
      <c r="BD162" s="795" t="s">
        <v>641</v>
      </c>
      <c r="BE162" s="2484" t="s">
        <v>58</v>
      </c>
      <c r="BF162" s="2485"/>
      <c r="BG162" s="2487" t="s">
        <v>963</v>
      </c>
      <c r="BH162" s="2488"/>
      <c r="BI162" s="2487" t="s">
        <v>964</v>
      </c>
      <c r="BJ162" s="2488"/>
      <c r="BK162" s="794"/>
      <c r="CD162" s="788"/>
      <c r="CE162" s="795" t="s">
        <v>641</v>
      </c>
      <c r="CF162" s="2484" t="s">
        <v>58</v>
      </c>
      <c r="CG162" s="2485"/>
      <c r="CH162" s="2484" t="s">
        <v>956</v>
      </c>
      <c r="CI162" s="2485"/>
      <c r="CJ162" s="2484" t="s">
        <v>957</v>
      </c>
      <c r="CK162" s="2485"/>
      <c r="CL162" s="2484" t="s">
        <v>943</v>
      </c>
      <c r="CM162" s="2485"/>
      <c r="CN162" s="2484" t="s">
        <v>944</v>
      </c>
      <c r="CO162" s="2485"/>
      <c r="CP162" s="2484" t="s">
        <v>945</v>
      </c>
      <c r="CQ162" s="2485"/>
      <c r="CR162" s="2484" t="s">
        <v>946</v>
      </c>
      <c r="CS162" s="2485"/>
      <c r="CT162" s="2484" t="s">
        <v>947</v>
      </c>
      <c r="CU162" s="2485"/>
      <c r="CV162" s="853"/>
      <c r="CX162">
        <f>7/20</f>
        <v>0.35</v>
      </c>
      <c r="DG162" s="790"/>
      <c r="DH162" s="790"/>
    </row>
    <row r="163" spans="1:133" ht="15.75" thickBot="1">
      <c r="B163" s="2353"/>
      <c r="C163" s="2354" t="s">
        <v>899</v>
      </c>
      <c r="D163" s="2355" t="s">
        <v>170</v>
      </c>
      <c r="E163" s="2354" t="s">
        <v>899</v>
      </c>
      <c r="F163" s="2355" t="s">
        <v>170</v>
      </c>
      <c r="G163" s="2354" t="s">
        <v>899</v>
      </c>
      <c r="H163" s="2355" t="s">
        <v>170</v>
      </c>
      <c r="I163" s="2354" t="s">
        <v>899</v>
      </c>
      <c r="J163" s="2355" t="s">
        <v>170</v>
      </c>
      <c r="K163" s="2354" t="s">
        <v>899</v>
      </c>
      <c r="L163" s="2355" t="s">
        <v>170</v>
      </c>
      <c r="M163" s="2354" t="s">
        <v>899</v>
      </c>
      <c r="N163" s="2355" t="s">
        <v>170</v>
      </c>
      <c r="O163" s="2315"/>
      <c r="P163" s="2315"/>
      <c r="Q163" s="2315"/>
      <c r="R163" s="2315"/>
      <c r="S163" s="2315"/>
      <c r="T163" s="2315"/>
      <c r="U163" s="2315"/>
      <c r="V163" s="2315"/>
      <c r="W163" s="2315"/>
      <c r="X163" s="2315"/>
      <c r="AB163" s="1518"/>
      <c r="AC163" s="796"/>
      <c r="AD163" s="1540" t="s">
        <v>899</v>
      </c>
      <c r="AE163" s="1541" t="s">
        <v>170</v>
      </c>
      <c r="AF163" s="1540" t="s">
        <v>899</v>
      </c>
      <c r="AG163" s="1541" t="s">
        <v>170</v>
      </c>
      <c r="AH163" s="1540" t="s">
        <v>899</v>
      </c>
      <c r="AI163" s="1541" t="s">
        <v>170</v>
      </c>
      <c r="AJ163" s="1540" t="s">
        <v>899</v>
      </c>
      <c r="AK163" s="1541" t="s">
        <v>170</v>
      </c>
      <c r="AL163" s="1540" t="s">
        <v>899</v>
      </c>
      <c r="AM163" s="1541" t="s">
        <v>170</v>
      </c>
      <c r="AN163" s="1540" t="s">
        <v>899</v>
      </c>
      <c r="AO163" s="1541" t="s">
        <v>170</v>
      </c>
      <c r="AP163" s="1518"/>
      <c r="AQ163" s="1518"/>
      <c r="AR163" s="1518"/>
      <c r="AS163" s="1518"/>
      <c r="AT163" s="1518"/>
      <c r="AU163" s="1518"/>
      <c r="AV163" s="1518"/>
      <c r="AW163" s="1518"/>
      <c r="AX163" s="1518"/>
      <c r="AY163" s="1518"/>
      <c r="AZ163" s="1518"/>
      <c r="BA163" s="1518"/>
      <c r="BB163" s="1518"/>
      <c r="BD163" s="796"/>
      <c r="BE163" s="797" t="s">
        <v>899</v>
      </c>
      <c r="BF163" s="798" t="s">
        <v>170</v>
      </c>
      <c r="BG163" s="797" t="s">
        <v>899</v>
      </c>
      <c r="BH163" s="798" t="s">
        <v>170</v>
      </c>
      <c r="BI163" s="797" t="s">
        <v>899</v>
      </c>
      <c r="BJ163" s="798" t="s">
        <v>170</v>
      </c>
      <c r="BK163" s="793"/>
      <c r="CD163" s="788"/>
      <c r="CE163" s="796"/>
      <c r="CF163" s="797" t="s">
        <v>899</v>
      </c>
      <c r="CG163" s="798" t="s">
        <v>170</v>
      </c>
      <c r="CH163" s="797" t="s">
        <v>899</v>
      </c>
      <c r="CI163" s="798" t="s">
        <v>170</v>
      </c>
      <c r="CJ163" s="797" t="s">
        <v>899</v>
      </c>
      <c r="CK163" s="798" t="s">
        <v>170</v>
      </c>
      <c r="CL163" s="797" t="s">
        <v>899</v>
      </c>
      <c r="CM163" s="798" t="s">
        <v>170</v>
      </c>
      <c r="CN163" s="797" t="s">
        <v>899</v>
      </c>
      <c r="CO163" s="798" t="s">
        <v>170</v>
      </c>
      <c r="CP163" s="797" t="s">
        <v>899</v>
      </c>
      <c r="CQ163" s="798" t="s">
        <v>170</v>
      </c>
      <c r="CR163" s="797" t="s">
        <v>899</v>
      </c>
      <c r="CS163" s="798" t="s">
        <v>170</v>
      </c>
      <c r="CT163" s="797" t="s">
        <v>899</v>
      </c>
      <c r="CU163" s="798" t="s">
        <v>170</v>
      </c>
      <c r="CV163" s="853"/>
      <c r="DG163" s="790"/>
      <c r="DH163" s="790"/>
    </row>
    <row r="164" spans="1:133">
      <c r="B164" s="2356" t="s">
        <v>112</v>
      </c>
      <c r="C164" s="2357">
        <v>25</v>
      </c>
      <c r="D164" s="2358">
        <f>(C164/C$167)*100</f>
        <v>62.5</v>
      </c>
      <c r="E164" s="2357">
        <v>1</v>
      </c>
      <c r="F164" s="2358">
        <f>(E164/E$167)*100</f>
        <v>100</v>
      </c>
      <c r="G164" s="2359">
        <v>5</v>
      </c>
      <c r="H164" s="2360">
        <f>(G164/G$167)*100</f>
        <v>62.5</v>
      </c>
      <c r="I164" s="2357">
        <v>7</v>
      </c>
      <c r="J164" s="2357">
        <f>(I164/I$167)*100</f>
        <v>70</v>
      </c>
      <c r="K164" s="2357">
        <v>6</v>
      </c>
      <c r="L164" s="2357">
        <f>(K164/K$167)*100</f>
        <v>60</v>
      </c>
      <c r="M164" s="2357">
        <v>6</v>
      </c>
      <c r="N164" s="2361">
        <f>(M164/M$167)*100</f>
        <v>54.54545454545454</v>
      </c>
      <c r="O164" s="2315"/>
      <c r="P164" s="2315"/>
      <c r="Q164" s="2315"/>
      <c r="R164" s="2315"/>
      <c r="S164" s="2315"/>
      <c r="T164" s="2315"/>
      <c r="U164" s="2315"/>
      <c r="V164" s="2315"/>
      <c r="W164" s="2315"/>
      <c r="X164" s="2315"/>
      <c r="AB164" s="1518"/>
      <c r="AC164" s="799" t="s">
        <v>112</v>
      </c>
      <c r="AD164" s="1553">
        <f>SUM(AF164,AH164,AJ164,AL164,AN164)</f>
        <v>20</v>
      </c>
      <c r="AE164" s="1554">
        <f>(AD164/AD$167)*100</f>
        <v>57.142857142857139</v>
      </c>
      <c r="AF164" s="1553">
        <v>0</v>
      </c>
      <c r="AG164" s="1554">
        <v>0</v>
      </c>
      <c r="AH164" s="1522">
        <v>6</v>
      </c>
      <c r="AI164" s="1523">
        <v>75</v>
      </c>
      <c r="AJ164" s="1553">
        <v>3</v>
      </c>
      <c r="AK164" s="1553">
        <v>43</v>
      </c>
      <c r="AL164" s="1553">
        <v>5</v>
      </c>
      <c r="AM164" s="1553">
        <v>63</v>
      </c>
      <c r="AN164" s="1553">
        <v>6</v>
      </c>
      <c r="AO164" s="1583">
        <v>60</v>
      </c>
      <c r="AP164" s="1518"/>
      <c r="AQ164" s="1518"/>
      <c r="AR164" s="1518"/>
      <c r="AS164" s="1518"/>
      <c r="AT164" s="1518"/>
      <c r="AU164" s="1518"/>
      <c r="AV164" s="1518"/>
      <c r="AW164" s="1518"/>
      <c r="AX164" s="1518"/>
      <c r="AY164" s="1518"/>
      <c r="AZ164" s="1518"/>
      <c r="BA164" s="1518"/>
      <c r="BB164" s="1518"/>
      <c r="BD164" s="799" t="s">
        <v>112</v>
      </c>
      <c r="BE164" s="832">
        <f>BG164+BI164+BK164+BM164+BO164+BQ164+BS164+BU164+BW164+BY164</f>
        <v>16</v>
      </c>
      <c r="BF164" s="833">
        <f>BE164/BE167%</f>
        <v>55.172413793103452</v>
      </c>
      <c r="BG164" s="802">
        <v>5</v>
      </c>
      <c r="BH164" s="803">
        <v>63</v>
      </c>
      <c r="BI164" s="802">
        <v>11</v>
      </c>
      <c r="BJ164" s="803">
        <v>52</v>
      </c>
      <c r="BK164" s="793"/>
      <c r="CD164" s="788"/>
      <c r="CE164" s="854" t="s">
        <v>112</v>
      </c>
      <c r="CF164" s="832">
        <f>CH164+CJ164+CL164+CN164+CP164+CR164+CT164+CV164+CX164+CZ164</f>
        <v>13</v>
      </c>
      <c r="CG164" s="833">
        <f>CF164/CF166%</f>
        <v>59.090909090909093</v>
      </c>
      <c r="CH164" s="856">
        <v>0</v>
      </c>
      <c r="CI164" s="857">
        <v>0</v>
      </c>
      <c r="CJ164" s="856">
        <v>0</v>
      </c>
      <c r="CK164" s="857">
        <v>0</v>
      </c>
      <c r="CL164" s="856">
        <v>4</v>
      </c>
      <c r="CM164" s="857">
        <v>80</v>
      </c>
      <c r="CN164" s="856">
        <v>2</v>
      </c>
      <c r="CO164" s="857">
        <v>40</v>
      </c>
      <c r="CP164" s="856">
        <v>5</v>
      </c>
      <c r="CQ164" s="857">
        <v>63</v>
      </c>
      <c r="CR164" s="856">
        <v>0</v>
      </c>
      <c r="CS164" s="857">
        <v>0</v>
      </c>
      <c r="CT164" s="858">
        <v>2</v>
      </c>
      <c r="CU164" s="857">
        <v>67</v>
      </c>
      <c r="CV164" s="853"/>
      <c r="DG164" s="790"/>
      <c r="DH164" s="790"/>
    </row>
    <row r="165" spans="1:133" ht="15.75" thickBot="1">
      <c r="B165" s="2362" t="s">
        <v>113</v>
      </c>
      <c r="C165" s="2357">
        <v>15</v>
      </c>
      <c r="D165" s="2358">
        <f t="shared" ref="D165:D167" si="156">(C165/C$167)*100</f>
        <v>37.5</v>
      </c>
      <c r="E165" s="2357">
        <v>0</v>
      </c>
      <c r="F165" s="2358">
        <f t="shared" ref="F165:F167" si="157">(E165/E$167)*100</f>
        <v>0</v>
      </c>
      <c r="G165" s="2364">
        <v>3</v>
      </c>
      <c r="H165" s="2360">
        <f t="shared" ref="H165:H167" si="158">(G165/G$167)*100</f>
        <v>37.5</v>
      </c>
      <c r="I165" s="2363">
        <v>3</v>
      </c>
      <c r="J165" s="2357">
        <f t="shared" ref="J165:J167" si="159">(I165/I$167)*100</f>
        <v>30</v>
      </c>
      <c r="K165" s="2363">
        <v>4</v>
      </c>
      <c r="L165" s="2357">
        <f t="shared" ref="L165:L167" si="160">(K165/K$167)*100</f>
        <v>40</v>
      </c>
      <c r="M165" s="2363">
        <v>5</v>
      </c>
      <c r="N165" s="2361">
        <f t="shared" ref="N165:N167" si="161">(M165/M$167)*100</f>
        <v>45.454545454545453</v>
      </c>
      <c r="O165" s="2315"/>
      <c r="P165" s="2315"/>
      <c r="Q165" s="2315"/>
      <c r="R165" s="2315"/>
      <c r="S165" s="2315"/>
      <c r="T165" s="2315"/>
      <c r="U165" s="2315"/>
      <c r="V165" s="2315"/>
      <c r="W165" s="2315"/>
      <c r="X165" s="2315"/>
      <c r="AB165" s="1518"/>
      <c r="AC165" s="805" t="s">
        <v>113</v>
      </c>
      <c r="AD165" s="1553">
        <f t="shared" ref="AD165:AD167" si="162">SUM(AF165,AH165,AJ165,AL165,AN165)</f>
        <v>15</v>
      </c>
      <c r="AE165" s="1554">
        <f t="shared" ref="AE165:AE167" si="163">(AD165/AD$167)*100</f>
        <v>42.857142857142854</v>
      </c>
      <c r="AF165" s="1553">
        <v>2</v>
      </c>
      <c r="AG165" s="1554">
        <v>100</v>
      </c>
      <c r="AH165" s="1527">
        <v>2</v>
      </c>
      <c r="AI165" s="1528">
        <v>25</v>
      </c>
      <c r="AJ165" s="1555">
        <v>4</v>
      </c>
      <c r="AK165" s="1555">
        <v>57</v>
      </c>
      <c r="AL165" s="1555">
        <v>3</v>
      </c>
      <c r="AM165" s="1555">
        <v>38</v>
      </c>
      <c r="AN165" s="1555">
        <v>4</v>
      </c>
      <c r="AO165" s="1584">
        <v>40</v>
      </c>
      <c r="AP165" s="1518"/>
      <c r="AQ165" s="1518"/>
      <c r="AR165" s="1518"/>
      <c r="AS165" s="1518"/>
      <c r="AT165" s="1518"/>
      <c r="AU165" s="1518"/>
      <c r="AV165" s="1518"/>
      <c r="AW165" s="1518"/>
      <c r="AX165" s="1518"/>
      <c r="AY165" s="1518"/>
      <c r="AZ165" s="1518"/>
      <c r="BA165" s="1518"/>
      <c r="BB165" s="1518"/>
      <c r="BD165" s="805" t="s">
        <v>113</v>
      </c>
      <c r="BE165" s="832">
        <f>BG165+BI165+BK165+BM165+BO165+BQ165+BS165+BU165+BW165+BY165</f>
        <v>12</v>
      </c>
      <c r="BF165" s="833">
        <f>BE165/BE167%</f>
        <v>41.379310344827587</v>
      </c>
      <c r="BG165" s="806">
        <v>3</v>
      </c>
      <c r="BH165" s="807">
        <v>38</v>
      </c>
      <c r="BI165" s="806">
        <v>9</v>
      </c>
      <c r="BJ165" s="807">
        <v>43</v>
      </c>
      <c r="BK165" s="793"/>
      <c r="CD165" s="788"/>
      <c r="CE165" s="859" t="s">
        <v>113</v>
      </c>
      <c r="CF165" s="832">
        <f>CH165+CJ165+CL165+CN165+CP165+CR165+CT165+CV165+CX165+CZ165</f>
        <v>9</v>
      </c>
      <c r="CG165" s="833">
        <f>CF165/CF166%</f>
        <v>40.909090909090907</v>
      </c>
      <c r="CH165" s="861">
        <v>1</v>
      </c>
      <c r="CI165" s="862">
        <v>100</v>
      </c>
      <c r="CJ165" s="861">
        <v>0</v>
      </c>
      <c r="CK165" s="862">
        <v>0</v>
      </c>
      <c r="CL165" s="861">
        <v>1</v>
      </c>
      <c r="CM165" s="862">
        <v>20</v>
      </c>
      <c r="CN165" s="861">
        <v>3</v>
      </c>
      <c r="CO165" s="862">
        <v>60</v>
      </c>
      <c r="CP165" s="861">
        <v>3</v>
      </c>
      <c r="CQ165" s="862">
        <v>37</v>
      </c>
      <c r="CR165" s="861">
        <v>0</v>
      </c>
      <c r="CS165" s="862">
        <v>0</v>
      </c>
      <c r="CT165" s="863">
        <v>1</v>
      </c>
      <c r="CU165" s="862">
        <v>33</v>
      </c>
      <c r="CV165" s="853"/>
      <c r="DG165" s="790"/>
      <c r="DH165" s="790"/>
    </row>
    <row r="166" spans="1:133" ht="15.75" thickBot="1">
      <c r="B166" s="2366" t="s">
        <v>965</v>
      </c>
      <c r="C166" s="2357">
        <v>0</v>
      </c>
      <c r="D166" s="2358">
        <f t="shared" si="156"/>
        <v>0</v>
      </c>
      <c r="E166" s="2357">
        <v>0</v>
      </c>
      <c r="F166" s="2358">
        <f t="shared" si="157"/>
        <v>0</v>
      </c>
      <c r="G166" s="2363">
        <v>0</v>
      </c>
      <c r="H166" s="2360">
        <f t="shared" si="158"/>
        <v>0</v>
      </c>
      <c r="I166" s="2363">
        <v>0</v>
      </c>
      <c r="J166" s="2357">
        <f t="shared" si="159"/>
        <v>0</v>
      </c>
      <c r="K166" s="2363">
        <v>0</v>
      </c>
      <c r="L166" s="2357">
        <f t="shared" si="160"/>
        <v>0</v>
      </c>
      <c r="M166" s="2363">
        <v>0</v>
      </c>
      <c r="N166" s="2365">
        <f t="shared" si="161"/>
        <v>0</v>
      </c>
      <c r="O166" s="2315"/>
      <c r="P166" s="2315"/>
      <c r="Q166" s="2315"/>
      <c r="R166" s="2315"/>
      <c r="S166" s="2315"/>
      <c r="T166" s="2315"/>
      <c r="U166" s="2315"/>
      <c r="V166" s="2315"/>
      <c r="W166" s="2315"/>
      <c r="X166" s="2315"/>
      <c r="AB166" s="1518"/>
      <c r="AC166" s="809" t="s">
        <v>965</v>
      </c>
      <c r="AD166" s="1553">
        <f t="shared" si="162"/>
        <v>0</v>
      </c>
      <c r="AE166" s="1554">
        <f t="shared" si="163"/>
        <v>0</v>
      </c>
      <c r="AF166" s="1553">
        <v>0</v>
      </c>
      <c r="AG166" s="1554">
        <v>0</v>
      </c>
      <c r="AH166" s="1555">
        <v>0</v>
      </c>
      <c r="AI166" s="1555">
        <v>0</v>
      </c>
      <c r="AJ166" s="1555">
        <v>0</v>
      </c>
      <c r="AK166" s="1555">
        <v>0</v>
      </c>
      <c r="AL166" s="1555">
        <v>0</v>
      </c>
      <c r="AM166" s="1555">
        <v>0</v>
      </c>
      <c r="AN166" s="1555">
        <v>0</v>
      </c>
      <c r="AO166" s="1584">
        <v>0</v>
      </c>
      <c r="AP166" s="1518"/>
      <c r="AQ166" s="1518"/>
      <c r="AR166" s="1518"/>
      <c r="AS166" s="1518"/>
      <c r="AT166" s="1518"/>
      <c r="AU166" s="1518"/>
      <c r="AV166" s="1518"/>
      <c r="AW166" s="1518"/>
      <c r="AX166" s="1518"/>
      <c r="AY166" s="1518"/>
      <c r="AZ166" s="1518"/>
      <c r="BA166" s="1518"/>
      <c r="BB166" s="1518"/>
      <c r="BD166" s="809" t="s">
        <v>965</v>
      </c>
      <c r="BE166" s="832">
        <f>BG166+BI166+BK166+BM166+BO166+BQ166+BS166+BU166+BW166+BY166</f>
        <v>1</v>
      </c>
      <c r="BF166" s="833">
        <f>BE166/BE167%</f>
        <v>3.4482758620689657</v>
      </c>
      <c r="BG166" s="810">
        <v>0</v>
      </c>
      <c r="BH166" s="811">
        <v>0</v>
      </c>
      <c r="BI166" s="810">
        <v>1</v>
      </c>
      <c r="BJ166" s="811">
        <v>5</v>
      </c>
      <c r="BK166" s="793"/>
      <c r="CD166" s="788"/>
      <c r="CE166" s="880" t="s">
        <v>61</v>
      </c>
      <c r="CF166" s="814">
        <f>CH166+CJ166+CL166+CN166+CP166+CR166+CT166</f>
        <v>22</v>
      </c>
      <c r="CG166" s="826"/>
      <c r="CH166" s="881">
        <f>SUM(CH164:CH165)</f>
        <v>1</v>
      </c>
      <c r="CI166" s="882">
        <f t="shared" ref="CI166:CU166" si="164">SUM(CI164:CI165)</f>
        <v>100</v>
      </c>
      <c r="CJ166" s="881">
        <f t="shared" si="164"/>
        <v>0</v>
      </c>
      <c r="CK166" s="882">
        <f t="shared" si="164"/>
        <v>0</v>
      </c>
      <c r="CL166" s="881">
        <f t="shared" si="164"/>
        <v>5</v>
      </c>
      <c r="CM166" s="882">
        <f t="shared" si="164"/>
        <v>100</v>
      </c>
      <c r="CN166" s="881">
        <f t="shared" si="164"/>
        <v>5</v>
      </c>
      <c r="CO166" s="882">
        <f t="shared" si="164"/>
        <v>100</v>
      </c>
      <c r="CP166" s="881">
        <f t="shared" si="164"/>
        <v>8</v>
      </c>
      <c r="CQ166" s="882">
        <f t="shared" si="164"/>
        <v>100</v>
      </c>
      <c r="CR166" s="881">
        <f t="shared" si="164"/>
        <v>0</v>
      </c>
      <c r="CS166" s="882">
        <f t="shared" si="164"/>
        <v>0</v>
      </c>
      <c r="CT166" s="883">
        <f t="shared" si="164"/>
        <v>3</v>
      </c>
      <c r="CU166" s="882">
        <f t="shared" si="164"/>
        <v>100</v>
      </c>
      <c r="CV166" s="853"/>
      <c r="DG166" s="790"/>
      <c r="DH166" s="790"/>
    </row>
    <row r="167" spans="1:133" ht="15.75" thickBot="1">
      <c r="B167" s="2375" t="s">
        <v>61</v>
      </c>
      <c r="C167" s="2357">
        <v>40</v>
      </c>
      <c r="D167" s="2358">
        <f t="shared" si="156"/>
        <v>100</v>
      </c>
      <c r="E167" s="2374">
        <v>1</v>
      </c>
      <c r="F167" s="2358">
        <f t="shared" si="157"/>
        <v>100</v>
      </c>
      <c r="G167" s="2374">
        <v>8</v>
      </c>
      <c r="H167" s="2360">
        <f t="shared" si="158"/>
        <v>100</v>
      </c>
      <c r="I167" s="2374">
        <v>10</v>
      </c>
      <c r="J167" s="2357">
        <f t="shared" si="159"/>
        <v>100</v>
      </c>
      <c r="K167" s="2374">
        <v>10</v>
      </c>
      <c r="L167" s="2357">
        <f t="shared" si="160"/>
        <v>100</v>
      </c>
      <c r="M167" s="2374">
        <v>11</v>
      </c>
      <c r="N167" s="2365">
        <f t="shared" si="161"/>
        <v>100</v>
      </c>
      <c r="O167" s="2315"/>
      <c r="P167" s="2315"/>
      <c r="Q167" s="2315"/>
      <c r="R167" s="2315"/>
      <c r="S167" s="2315"/>
      <c r="T167" s="2315"/>
      <c r="U167" s="2315"/>
      <c r="V167" s="2315"/>
      <c r="W167" s="2315"/>
      <c r="X167" s="2315"/>
      <c r="AB167" s="1518"/>
      <c r="AC167" s="835" t="s">
        <v>61</v>
      </c>
      <c r="AD167" s="1553">
        <f t="shared" si="162"/>
        <v>35</v>
      </c>
      <c r="AE167" s="1554">
        <f t="shared" si="163"/>
        <v>100</v>
      </c>
      <c r="AF167" s="1536">
        <v>2</v>
      </c>
      <c r="AG167" s="1559">
        <v>100</v>
      </c>
      <c r="AH167" s="1536">
        <v>8</v>
      </c>
      <c r="AI167" s="1536">
        <v>100</v>
      </c>
      <c r="AJ167" s="1536">
        <v>7</v>
      </c>
      <c r="AK167" s="1536">
        <v>100</v>
      </c>
      <c r="AL167" s="1536">
        <v>8</v>
      </c>
      <c r="AM167" s="1536">
        <v>100</v>
      </c>
      <c r="AN167" s="1536">
        <v>10</v>
      </c>
      <c r="AO167" s="1587">
        <v>100</v>
      </c>
      <c r="AP167" s="1518"/>
      <c r="AQ167" s="1518"/>
      <c r="AR167" s="1518"/>
      <c r="AS167" s="1518"/>
      <c r="AT167" s="1518"/>
      <c r="AU167" s="1518"/>
      <c r="AV167" s="1518"/>
      <c r="AW167" s="1518"/>
      <c r="AX167" s="1518"/>
      <c r="AY167" s="1518"/>
      <c r="AZ167" s="1518"/>
      <c r="BA167" s="1518"/>
      <c r="BB167" s="1518"/>
      <c r="BD167" s="835" t="s">
        <v>61</v>
      </c>
      <c r="BE167" s="814">
        <f>BG167+BI167</f>
        <v>29</v>
      </c>
      <c r="BF167" s="826"/>
      <c r="BG167" s="836">
        <f>SUM(BG164:BG166)</f>
        <v>8</v>
      </c>
      <c r="BH167" s="837"/>
      <c r="BI167" s="836">
        <f>SUM(BI164:BI166)</f>
        <v>21</v>
      </c>
      <c r="BJ167" s="837"/>
      <c r="BK167" s="840"/>
      <c r="CD167" s="788"/>
      <c r="CE167" s="788"/>
      <c r="CF167" s="851"/>
      <c r="CG167" s="851"/>
      <c r="CH167" s="788"/>
      <c r="CI167" s="788"/>
      <c r="CJ167" s="788"/>
      <c r="CK167" s="788"/>
      <c r="CL167" s="788"/>
      <c r="CM167" s="788"/>
      <c r="CN167" s="788"/>
      <c r="CO167" s="788"/>
      <c r="CP167" s="788"/>
      <c r="CQ167" s="788"/>
      <c r="CR167" s="788"/>
      <c r="CS167" s="788"/>
      <c r="CT167" s="788"/>
      <c r="CU167" s="788"/>
      <c r="CV167" s="788"/>
      <c r="DG167" s="790"/>
      <c r="DH167" s="790"/>
    </row>
    <row r="168" spans="1:133">
      <c r="B168" s="849"/>
      <c r="C168" s="849"/>
      <c r="D168" s="849"/>
      <c r="E168" s="840"/>
      <c r="F168" s="840"/>
      <c r="G168" s="840"/>
      <c r="H168" s="840"/>
      <c r="I168" s="840"/>
      <c r="J168" s="2312"/>
      <c r="K168" s="2312"/>
      <c r="L168" s="2312"/>
      <c r="M168" s="2312"/>
      <c r="N168" s="2312"/>
      <c r="O168" s="2312"/>
      <c r="P168" s="2312"/>
      <c r="Q168" s="2312"/>
      <c r="R168" s="2312"/>
      <c r="S168" s="2312"/>
      <c r="T168" s="2312"/>
      <c r="U168" s="2312"/>
      <c r="V168" s="2312"/>
      <c r="W168" s="2312"/>
      <c r="X168" s="2312"/>
      <c r="AB168" s="1518"/>
      <c r="AC168" s="851"/>
      <c r="AD168" s="851"/>
      <c r="AE168" s="851"/>
      <c r="AF168" s="852"/>
      <c r="AG168" s="852"/>
      <c r="AH168" s="852"/>
      <c r="AI168" s="852"/>
      <c r="AJ168" s="840"/>
      <c r="AK168" s="1518"/>
      <c r="AL168" s="1518"/>
      <c r="AM168" s="1518"/>
      <c r="AN168" s="1518"/>
      <c r="AO168" s="1518"/>
      <c r="AP168" s="1518"/>
      <c r="AQ168" s="1518"/>
      <c r="AR168" s="1518"/>
      <c r="AS168" s="1518"/>
      <c r="AT168" s="1518"/>
      <c r="AU168" s="1518"/>
      <c r="AV168" s="1518"/>
      <c r="AW168" s="1518"/>
      <c r="AX168" s="1518"/>
      <c r="AY168" s="1518"/>
      <c r="AZ168" s="1518"/>
      <c r="BA168" s="1518"/>
      <c r="BB168" s="1518"/>
      <c r="BC168" s="789"/>
      <c r="BD168" s="851"/>
      <c r="BE168" s="851"/>
      <c r="BF168" s="851"/>
      <c r="BG168" s="852"/>
      <c r="BH168" s="852"/>
      <c r="BI168" s="852"/>
      <c r="BJ168" s="852"/>
      <c r="BK168" s="840"/>
      <c r="BL168" s="789"/>
      <c r="BM168" s="789"/>
      <c r="BN168" s="789"/>
      <c r="BO168" s="789"/>
      <c r="BP168" s="789"/>
      <c r="BQ168" s="789"/>
      <c r="BR168" s="789"/>
      <c r="BS168" s="789"/>
      <c r="BT168" s="789"/>
      <c r="BU168" s="789"/>
      <c r="BV168" s="789"/>
      <c r="BW168" s="789"/>
      <c r="BX168" s="789"/>
      <c r="BY168" s="789"/>
      <c r="BZ168" s="789"/>
      <c r="CA168" s="789"/>
      <c r="CE168"/>
      <c r="CF168" s="851"/>
      <c r="CG168" s="851"/>
      <c r="DG168" s="851"/>
      <c r="DH168" s="851"/>
    </row>
    <row r="169" spans="1:133">
      <c r="B169" s="849"/>
      <c r="C169" s="849"/>
      <c r="D169" s="849"/>
      <c r="E169" s="840"/>
      <c r="F169" s="840"/>
      <c r="G169" s="840"/>
      <c r="H169" s="840"/>
      <c r="I169" s="840"/>
      <c r="J169" s="2312"/>
      <c r="K169" s="2312"/>
      <c r="L169" s="2312"/>
      <c r="M169" s="2312"/>
      <c r="N169" s="2312"/>
      <c r="O169" s="2312"/>
      <c r="P169" s="2312"/>
      <c r="Q169" s="2312"/>
      <c r="R169" s="2312"/>
      <c r="S169" s="2312"/>
      <c r="T169" s="2312"/>
      <c r="U169" s="2312"/>
      <c r="V169" s="2312"/>
      <c r="W169" s="2312"/>
      <c r="X169" s="2312"/>
      <c r="AB169" s="1518"/>
      <c r="AC169" s="851"/>
      <c r="AD169" s="851"/>
      <c r="AE169" s="851"/>
      <c r="AF169" s="852"/>
      <c r="AG169" s="852"/>
      <c r="AH169" s="852"/>
      <c r="AI169" s="852"/>
      <c r="AJ169" s="840"/>
      <c r="AK169" s="1518"/>
      <c r="AL169" s="1518"/>
      <c r="AM169" s="1518"/>
      <c r="AN169" s="1518"/>
      <c r="AO169" s="1518"/>
      <c r="AP169" s="1518"/>
      <c r="AQ169" s="1518"/>
      <c r="AR169" s="1518"/>
      <c r="AS169" s="1518"/>
      <c r="AT169" s="1518"/>
      <c r="AU169" s="1518"/>
      <c r="AV169" s="1518"/>
      <c r="AW169" s="1518"/>
      <c r="AX169" s="1518"/>
      <c r="AY169" s="1518"/>
      <c r="AZ169" s="1518"/>
      <c r="BA169" s="1518"/>
      <c r="BB169" s="1518"/>
      <c r="BC169" s="789"/>
      <c r="BD169" s="851"/>
      <c r="BE169" s="851"/>
      <c r="BF169" s="851"/>
      <c r="BG169" s="852"/>
      <c r="BH169" s="852"/>
      <c r="BI169" s="852"/>
      <c r="BJ169" s="852"/>
      <c r="BK169" s="840"/>
      <c r="BL169" s="789"/>
      <c r="BM169" s="789"/>
      <c r="BN169" s="789"/>
      <c r="BO169" s="789"/>
      <c r="BP169" s="789"/>
      <c r="BQ169" s="789"/>
      <c r="BR169" s="789"/>
      <c r="BS169" s="789"/>
      <c r="BT169" s="789"/>
      <c r="BU169" s="789"/>
      <c r="BV169" s="789"/>
      <c r="BW169" s="789"/>
      <c r="BX169" s="789"/>
      <c r="BY169" s="789"/>
      <c r="BZ169" s="789"/>
      <c r="CA169" s="789"/>
      <c r="CE169"/>
      <c r="CF169" s="851"/>
      <c r="CG169" s="851"/>
      <c r="DG169" s="851"/>
      <c r="DH169" s="851"/>
    </row>
    <row r="170" spans="1:133" s="789" customFormat="1">
      <c r="A170" s="841"/>
      <c r="B170" s="841"/>
      <c r="C170" s="841"/>
      <c r="D170" s="841"/>
      <c r="E170" s="841"/>
      <c r="F170" s="841"/>
      <c r="G170" s="841"/>
      <c r="H170" s="841"/>
      <c r="I170" s="841"/>
      <c r="J170" s="841"/>
      <c r="K170" s="841"/>
      <c r="L170" s="841"/>
      <c r="M170" s="841"/>
      <c r="N170" s="841"/>
      <c r="O170" s="841"/>
      <c r="P170" s="841"/>
      <c r="Q170" s="841"/>
      <c r="R170" s="841"/>
      <c r="S170" s="841"/>
      <c r="T170" s="841"/>
      <c r="U170" s="841"/>
      <c r="V170" s="841"/>
      <c r="W170" s="841"/>
      <c r="X170" s="841"/>
      <c r="Y170" s="841"/>
      <c r="Z170" s="2219"/>
      <c r="AA170" s="2219"/>
      <c r="AB170" s="841"/>
      <c r="AC170" s="841"/>
      <c r="AD170" s="841"/>
      <c r="AE170" s="841"/>
      <c r="AF170" s="841"/>
      <c r="AG170" s="841"/>
      <c r="AH170" s="841"/>
      <c r="AI170" s="841"/>
      <c r="AJ170" s="841"/>
      <c r="AK170" s="841"/>
      <c r="AL170" s="841"/>
      <c r="AM170" s="841"/>
      <c r="AN170" s="841"/>
      <c r="AO170" s="841"/>
      <c r="AP170" s="841"/>
      <c r="AQ170" s="841"/>
      <c r="AR170" s="841"/>
      <c r="AS170" s="841"/>
      <c r="AT170" s="841"/>
      <c r="AU170" s="841"/>
      <c r="AV170" s="841"/>
      <c r="AW170" s="841"/>
      <c r="AX170" s="841"/>
      <c r="AY170" s="841"/>
      <c r="AZ170" s="842"/>
      <c r="BA170" s="1518"/>
      <c r="BB170" s="1518"/>
      <c r="BC170" s="841"/>
      <c r="BD170" s="841"/>
      <c r="BE170" s="841"/>
      <c r="BF170" s="841"/>
      <c r="BG170" s="841"/>
      <c r="BH170" s="841"/>
      <c r="BI170" s="841"/>
      <c r="BJ170" s="841"/>
      <c r="BK170" s="841"/>
      <c r="BL170" s="841"/>
      <c r="BM170" s="841"/>
      <c r="BN170" s="841"/>
      <c r="BO170" s="841"/>
      <c r="BP170" s="841"/>
      <c r="BQ170" s="841"/>
      <c r="BR170" s="841"/>
      <c r="BS170" s="841"/>
      <c r="BT170" s="841"/>
      <c r="BU170" s="841"/>
      <c r="BV170" s="841"/>
      <c r="BW170" s="841"/>
      <c r="BX170" s="841"/>
      <c r="BY170" s="841"/>
      <c r="BZ170" s="841"/>
      <c r="CA170" s="842"/>
      <c r="CD170" s="879"/>
      <c r="CE170" s="879"/>
      <c r="CF170" s="841"/>
      <c r="CG170" s="841"/>
      <c r="CH170" s="879"/>
      <c r="CI170" s="879"/>
      <c r="CJ170" s="879"/>
      <c r="CK170" s="879"/>
      <c r="CL170" s="879"/>
      <c r="CM170" s="879"/>
      <c r="CN170" s="879"/>
      <c r="CO170" s="879"/>
      <c r="CP170" s="879"/>
      <c r="CQ170" s="879"/>
      <c r="CR170" s="879"/>
      <c r="CS170" s="879"/>
      <c r="CT170" s="879"/>
      <c r="CU170" s="879"/>
      <c r="CV170" s="879"/>
      <c r="CW170" s="879"/>
      <c r="CX170" s="879"/>
      <c r="CY170" s="879"/>
      <c r="CZ170" s="879"/>
      <c r="DA170" s="879"/>
      <c r="DB170" s="879"/>
      <c r="DE170" s="923"/>
      <c r="DF170" s="923"/>
      <c r="DG170" s="841"/>
      <c r="DH170" s="841"/>
      <c r="DI170" s="923"/>
      <c r="DJ170" s="923"/>
      <c r="DK170" s="923"/>
      <c r="DL170" s="923"/>
      <c r="DM170" s="923"/>
      <c r="DN170" s="923"/>
      <c r="DO170" s="923"/>
      <c r="DP170" s="923"/>
      <c r="DQ170" s="923"/>
      <c r="DR170" s="923"/>
      <c r="DS170" s="923"/>
      <c r="DT170" s="923"/>
      <c r="DU170" s="923"/>
      <c r="DV170" s="923"/>
      <c r="DW170" s="923"/>
      <c r="DX170" s="923"/>
      <c r="DY170" s="923"/>
      <c r="DZ170" s="923"/>
      <c r="EA170" s="923"/>
      <c r="EB170" s="923"/>
      <c r="EC170" s="923"/>
    </row>
    <row r="171" spans="1:133" s="789" customFormat="1">
      <c r="A171" s="2219"/>
      <c r="B171" s="1539"/>
      <c r="C171" s="1539"/>
      <c r="D171" s="1539"/>
      <c r="E171" s="1539"/>
      <c r="F171" s="1539"/>
      <c r="G171" s="1539"/>
      <c r="H171" s="1539"/>
      <c r="I171" s="1539"/>
      <c r="J171" s="1539"/>
      <c r="K171" s="1539"/>
      <c r="L171" s="1539"/>
      <c r="M171" s="1539"/>
      <c r="N171" s="1539"/>
      <c r="O171" s="1539"/>
      <c r="P171" s="1539"/>
      <c r="Q171" s="1539"/>
      <c r="R171" s="1539"/>
      <c r="S171" s="1539"/>
      <c r="T171" s="1539"/>
      <c r="U171" s="1539"/>
      <c r="V171" s="1539"/>
      <c r="W171" s="1539"/>
      <c r="X171" s="1539"/>
      <c r="Y171" s="840"/>
      <c r="Z171" s="2219"/>
      <c r="AA171" s="2219"/>
      <c r="AB171" s="1518"/>
      <c r="AC171" s="793"/>
      <c r="AD171" s="793"/>
      <c r="AE171" s="793"/>
      <c r="AF171" s="793"/>
      <c r="AG171" s="793"/>
      <c r="AH171" s="793"/>
      <c r="AI171" s="793"/>
      <c r="AJ171" s="793"/>
      <c r="AK171" s="793"/>
      <c r="AL171" s="793"/>
      <c r="AM171" s="793"/>
      <c r="AN171" s="793"/>
      <c r="AO171" s="793"/>
      <c r="AP171" s="793"/>
      <c r="AQ171" s="793"/>
      <c r="AR171" s="793"/>
      <c r="AS171" s="793"/>
      <c r="AT171" s="793"/>
      <c r="AU171" s="793"/>
      <c r="AV171" s="793"/>
      <c r="AW171" s="793"/>
      <c r="AX171" s="793"/>
      <c r="AY171" s="793"/>
      <c r="AZ171" s="840"/>
      <c r="BA171" s="1518"/>
      <c r="BB171" s="1518"/>
      <c r="BD171" s="793"/>
      <c r="BE171" s="793"/>
      <c r="BF171" s="793"/>
      <c r="BG171" s="793"/>
      <c r="BH171" s="793"/>
      <c r="BI171" s="793"/>
      <c r="BJ171" s="793"/>
      <c r="BK171" s="793"/>
      <c r="BL171" s="793"/>
      <c r="BM171" s="793"/>
      <c r="BN171" s="793"/>
      <c r="BO171" s="793"/>
      <c r="BP171" s="793"/>
      <c r="BQ171" s="793"/>
      <c r="BR171" s="793"/>
      <c r="BS171" s="793"/>
      <c r="BT171" s="793"/>
      <c r="BU171" s="793"/>
      <c r="BV171" s="793"/>
      <c r="BW171" s="793"/>
      <c r="BX171" s="793"/>
      <c r="BY171" s="793"/>
      <c r="BZ171" s="793"/>
      <c r="CA171" s="840"/>
      <c r="CD171" s="788"/>
      <c r="CE171" s="788"/>
      <c r="CF171" s="793"/>
      <c r="CG171" s="793"/>
      <c r="CH171" s="788"/>
      <c r="CI171" s="788"/>
      <c r="CJ171" s="788"/>
      <c r="CK171" s="788"/>
      <c r="CL171" s="788"/>
      <c r="CM171" s="788"/>
      <c r="CN171" s="788"/>
      <c r="CO171" s="788"/>
      <c r="CP171" s="788"/>
      <c r="CQ171" s="788"/>
      <c r="CR171" s="788"/>
      <c r="CS171" s="788"/>
      <c r="CT171" s="788"/>
      <c r="CU171" s="788"/>
      <c r="CV171" s="788"/>
      <c r="CW171" s="788"/>
      <c r="CX171" s="788"/>
      <c r="CY171" s="788"/>
      <c r="CZ171" s="788"/>
      <c r="DA171" s="788"/>
      <c r="DB171" s="788"/>
      <c r="DG171" s="793"/>
      <c r="DH171" s="793"/>
    </row>
    <row r="172" spans="1:133" s="789" customFormat="1" ht="15.75" thickBot="1">
      <c r="A172" s="793" t="s">
        <v>220</v>
      </c>
      <c r="B172" s="1539"/>
      <c r="C172" s="1539"/>
      <c r="D172" s="1539"/>
      <c r="E172" s="1539"/>
      <c r="F172" s="1539"/>
      <c r="G172" s="1539"/>
      <c r="H172" s="1539"/>
      <c r="I172" s="1539"/>
      <c r="J172" s="1539"/>
      <c r="K172" s="1539"/>
      <c r="L172" s="1539"/>
      <c r="M172" s="1539"/>
      <c r="N172" s="1539"/>
      <c r="O172" s="1539"/>
      <c r="P172" s="1539"/>
      <c r="Q172" s="1539"/>
      <c r="R172" s="1539"/>
      <c r="S172" s="1539"/>
      <c r="T172" s="1539"/>
      <c r="U172" s="1539"/>
      <c r="V172" s="1539"/>
      <c r="W172" s="1539"/>
      <c r="X172" s="1539"/>
      <c r="Y172" s="840"/>
      <c r="Z172" s="2219"/>
      <c r="AA172" s="2219"/>
      <c r="AB172" s="793" t="s">
        <v>220</v>
      </c>
      <c r="AC172" s="793"/>
      <c r="AD172" s="793"/>
      <c r="AE172" s="793"/>
      <c r="AF172" s="793"/>
      <c r="AG172" s="793"/>
      <c r="AH172" s="793"/>
      <c r="AI172" s="793"/>
      <c r="AJ172" s="793"/>
      <c r="AK172" s="793"/>
      <c r="AL172" s="793"/>
      <c r="AM172" s="793"/>
      <c r="AN172" s="793"/>
      <c r="AO172" s="793"/>
      <c r="AP172" s="793"/>
      <c r="AQ172" s="793"/>
      <c r="AR172" s="793"/>
      <c r="AS172" s="793"/>
      <c r="AT172" s="793"/>
      <c r="AU172" s="793"/>
      <c r="AV172" s="793"/>
      <c r="AW172" s="793"/>
      <c r="AX172" s="793"/>
      <c r="AY172" s="793"/>
      <c r="AZ172" s="840"/>
      <c r="BA172"/>
      <c r="BB172"/>
      <c r="BC172" s="793" t="s">
        <v>220</v>
      </c>
      <c r="BD172" s="793"/>
      <c r="BE172" s="793"/>
      <c r="BF172" s="793"/>
      <c r="BG172" s="793"/>
      <c r="BH172" s="793"/>
      <c r="BI172" s="793"/>
      <c r="BJ172" s="793"/>
      <c r="BK172" s="793"/>
      <c r="BL172" s="793"/>
      <c r="BM172" s="793"/>
      <c r="BN172" s="793"/>
      <c r="BO172" s="793"/>
      <c r="BP172" s="793"/>
      <c r="BQ172" s="793"/>
      <c r="BR172" s="793"/>
      <c r="BS172" s="793"/>
      <c r="BT172" s="793"/>
      <c r="BU172" s="793"/>
      <c r="BV172" s="793"/>
      <c r="BW172" s="793"/>
      <c r="BX172" s="793"/>
      <c r="BY172" s="793"/>
      <c r="BZ172" s="793"/>
      <c r="CA172" s="840"/>
      <c r="CD172" s="1611"/>
      <c r="CE172" s="1611"/>
      <c r="CF172" s="1539"/>
      <c r="CG172" s="1539"/>
      <c r="CH172" s="1611"/>
      <c r="CI172" s="1611"/>
      <c r="CJ172" s="1611"/>
      <c r="CK172" s="1611"/>
      <c r="CL172" s="1611"/>
      <c r="CM172" s="1611"/>
      <c r="CN172" s="1611"/>
      <c r="CO172" s="1611"/>
      <c r="CP172" s="1611"/>
      <c r="CQ172" s="1611"/>
      <c r="CR172" s="1611"/>
      <c r="CS172" s="1611"/>
      <c r="CT172" s="1611"/>
      <c r="CU172" s="1611"/>
      <c r="CV172" s="1611"/>
      <c r="CW172" s="1611"/>
      <c r="CX172" s="1611"/>
      <c r="CY172" s="1611"/>
      <c r="CZ172" s="1611"/>
      <c r="DA172" s="1611"/>
      <c r="DB172" s="1611"/>
      <c r="DG172" s="793"/>
      <c r="DH172" s="793"/>
    </row>
    <row r="173" spans="1:133" ht="15.75" thickBot="1">
      <c r="A173" s="793">
        <v>34</v>
      </c>
      <c r="B173" s="2255" t="s">
        <v>729</v>
      </c>
      <c r="C173" s="2473" t="s">
        <v>58</v>
      </c>
      <c r="D173" s="2474"/>
      <c r="E173" s="2473" t="s">
        <v>956</v>
      </c>
      <c r="F173" s="2474"/>
      <c r="G173" s="2473" t="s">
        <v>957</v>
      </c>
      <c r="H173" s="2474"/>
      <c r="I173" s="2473" t="s">
        <v>943</v>
      </c>
      <c r="J173" s="2474"/>
      <c r="K173" s="2473" t="s">
        <v>944</v>
      </c>
      <c r="L173" s="2474"/>
      <c r="M173" s="2473" t="s">
        <v>945</v>
      </c>
      <c r="N173" s="2474"/>
      <c r="O173" s="2473" t="s">
        <v>946</v>
      </c>
      <c r="P173" s="2474"/>
      <c r="Q173" s="2473" t="s">
        <v>947</v>
      </c>
      <c r="R173" s="2474"/>
      <c r="S173" s="2473" t="s">
        <v>948</v>
      </c>
      <c r="T173" s="2474"/>
      <c r="U173" s="2473" t="s">
        <v>949</v>
      </c>
      <c r="V173" s="2474"/>
      <c r="W173" s="2473" t="s">
        <v>950</v>
      </c>
      <c r="X173" s="2474"/>
      <c r="Y173" s="840"/>
      <c r="AB173" s="793">
        <v>34</v>
      </c>
      <c r="AC173" s="795" t="s">
        <v>729</v>
      </c>
      <c r="AD173" s="2484" t="s">
        <v>58</v>
      </c>
      <c r="AE173" s="2485"/>
      <c r="AF173" s="2484" t="s">
        <v>956</v>
      </c>
      <c r="AG173" s="2485"/>
      <c r="AH173" s="2484" t="s">
        <v>957</v>
      </c>
      <c r="AI173" s="2485"/>
      <c r="AJ173" s="2484" t="s">
        <v>943</v>
      </c>
      <c r="AK173" s="2485"/>
      <c r="AL173" s="2484" t="s">
        <v>944</v>
      </c>
      <c r="AM173" s="2485"/>
      <c r="AN173" s="2484" t="s">
        <v>945</v>
      </c>
      <c r="AO173" s="2485"/>
      <c r="AP173" s="2484" t="s">
        <v>946</v>
      </c>
      <c r="AQ173" s="2485"/>
      <c r="AR173" s="2484" t="s">
        <v>947</v>
      </c>
      <c r="AS173" s="2485"/>
      <c r="AT173" s="2484" t="s">
        <v>948</v>
      </c>
      <c r="AU173" s="2485"/>
      <c r="AV173" s="2484" t="s">
        <v>949</v>
      </c>
      <c r="AW173" s="2485"/>
      <c r="AX173" s="2484" t="s">
        <v>950</v>
      </c>
      <c r="AY173" s="2485"/>
      <c r="AZ173" s="840"/>
      <c r="BC173" s="793">
        <v>34</v>
      </c>
      <c r="BD173" s="795" t="s">
        <v>729</v>
      </c>
      <c r="BE173" s="2484" t="s">
        <v>58</v>
      </c>
      <c r="BF173" s="2485"/>
      <c r="BG173" s="2484" t="s">
        <v>956</v>
      </c>
      <c r="BH173" s="2485"/>
      <c r="BI173" s="2484" t="s">
        <v>942</v>
      </c>
      <c r="BJ173" s="2485"/>
      <c r="BK173" s="2484" t="s">
        <v>943</v>
      </c>
      <c r="BL173" s="2485"/>
      <c r="BM173" s="2484" t="s">
        <v>944</v>
      </c>
      <c r="BN173" s="2485"/>
      <c r="BO173" s="2484" t="s">
        <v>945</v>
      </c>
      <c r="BP173" s="2485"/>
      <c r="BQ173" s="2484" t="s">
        <v>946</v>
      </c>
      <c r="BR173" s="2485"/>
      <c r="BS173" s="2484" t="s">
        <v>947</v>
      </c>
      <c r="BT173" s="2485"/>
      <c r="BU173" s="2484" t="s">
        <v>948</v>
      </c>
      <c r="BV173" s="2485"/>
      <c r="BW173" s="2484" t="s">
        <v>949</v>
      </c>
      <c r="BX173" s="2485"/>
      <c r="BY173" s="2484" t="s">
        <v>950</v>
      </c>
      <c r="BZ173" s="2485"/>
      <c r="CA173" s="840"/>
      <c r="CD173" s="1611" t="s">
        <v>220</v>
      </c>
      <c r="CE173" s="1612" t="s">
        <v>729</v>
      </c>
      <c r="CF173" s="2479" t="s">
        <v>58</v>
      </c>
      <c r="CG173" s="2481"/>
      <c r="CH173" s="2479" t="s">
        <v>956</v>
      </c>
      <c r="CI173" s="2481"/>
      <c r="CJ173" s="2479" t="s">
        <v>957</v>
      </c>
      <c r="CK173" s="2481"/>
      <c r="CL173" s="2479" t="s">
        <v>943</v>
      </c>
      <c r="CM173" s="2481"/>
      <c r="CN173" s="2479" t="s">
        <v>944</v>
      </c>
      <c r="CO173" s="2481"/>
      <c r="CP173" s="2479" t="s">
        <v>945</v>
      </c>
      <c r="CQ173" s="2481"/>
      <c r="CR173" s="2479" t="s">
        <v>946</v>
      </c>
      <c r="CS173" s="2481"/>
      <c r="CT173" s="2479" t="s">
        <v>947</v>
      </c>
      <c r="CU173" s="2481"/>
      <c r="CV173" s="2479" t="s">
        <v>948</v>
      </c>
      <c r="CW173" s="2481"/>
      <c r="CX173" s="2479" t="s">
        <v>949</v>
      </c>
      <c r="CY173" s="2481"/>
      <c r="CZ173" s="2479" t="s">
        <v>950</v>
      </c>
      <c r="DA173" s="2481"/>
      <c r="DB173" s="853"/>
      <c r="DE173" s="789" t="s">
        <v>220</v>
      </c>
      <c r="DF173" s="795" t="s">
        <v>729</v>
      </c>
      <c r="DG173" s="2484" t="s">
        <v>58</v>
      </c>
      <c r="DH173" s="2485"/>
      <c r="DI173" s="2484" t="s">
        <v>956</v>
      </c>
      <c r="DJ173" s="2486"/>
      <c r="DK173" s="2484" t="s">
        <v>942</v>
      </c>
      <c r="DL173" s="2485"/>
      <c r="DM173" s="2486" t="s">
        <v>943</v>
      </c>
      <c r="DN173" s="2486"/>
      <c r="DO173" s="2484" t="s">
        <v>944</v>
      </c>
      <c r="DP173" s="2485"/>
      <c r="DQ173" s="2486" t="s">
        <v>945</v>
      </c>
      <c r="DR173" s="2486"/>
      <c r="DS173" s="2484" t="s">
        <v>946</v>
      </c>
      <c r="DT173" s="2485"/>
      <c r="DU173" s="2486" t="s">
        <v>947</v>
      </c>
      <c r="DV173" s="2486"/>
      <c r="DW173" s="2484" t="s">
        <v>948</v>
      </c>
      <c r="DX173" s="2485"/>
      <c r="DY173" s="2486" t="s">
        <v>949</v>
      </c>
      <c r="DZ173" s="2486"/>
      <c r="EA173" s="2484" t="s">
        <v>950</v>
      </c>
      <c r="EB173" s="2485"/>
      <c r="EC173" s="853"/>
    </row>
    <row r="174" spans="1:133" ht="15.75" thickBot="1">
      <c r="A174" s="793"/>
      <c r="B174" s="2256"/>
      <c r="C174" s="2239" t="s">
        <v>899</v>
      </c>
      <c r="D174" s="2240" t="s">
        <v>170</v>
      </c>
      <c r="E174" s="2239" t="s">
        <v>899</v>
      </c>
      <c r="F174" s="2240" t="s">
        <v>170</v>
      </c>
      <c r="G174" s="2239" t="s">
        <v>899</v>
      </c>
      <c r="H174" s="2240" t="s">
        <v>170</v>
      </c>
      <c r="I174" s="2239" t="s">
        <v>899</v>
      </c>
      <c r="J174" s="2240" t="s">
        <v>170</v>
      </c>
      <c r="K174" s="2239" t="s">
        <v>899</v>
      </c>
      <c r="L174" s="2240" t="s">
        <v>170</v>
      </c>
      <c r="M174" s="2239" t="s">
        <v>899</v>
      </c>
      <c r="N174" s="2240" t="s">
        <v>170</v>
      </c>
      <c r="O174" s="2239" t="s">
        <v>899</v>
      </c>
      <c r="P174" s="2240" t="s">
        <v>170</v>
      </c>
      <c r="Q174" s="2239" t="s">
        <v>899</v>
      </c>
      <c r="R174" s="2240" t="s">
        <v>170</v>
      </c>
      <c r="S174" s="2239" t="s">
        <v>899</v>
      </c>
      <c r="T174" s="2240" t="s">
        <v>170</v>
      </c>
      <c r="U174" s="2239" t="s">
        <v>899</v>
      </c>
      <c r="V174" s="2240" t="s">
        <v>170</v>
      </c>
      <c r="W174" s="2239" t="s">
        <v>899</v>
      </c>
      <c r="X174" s="2240" t="s">
        <v>170</v>
      </c>
      <c r="Y174" s="840"/>
      <c r="AB174" s="793"/>
      <c r="AC174" s="796"/>
      <c r="AD174" s="797" t="s">
        <v>899</v>
      </c>
      <c r="AE174" s="798" t="s">
        <v>170</v>
      </c>
      <c r="AF174" s="797" t="s">
        <v>899</v>
      </c>
      <c r="AG174" s="798" t="s">
        <v>170</v>
      </c>
      <c r="AH174" s="797" t="s">
        <v>899</v>
      </c>
      <c r="AI174" s="798" t="s">
        <v>170</v>
      </c>
      <c r="AJ174" s="797" t="s">
        <v>899</v>
      </c>
      <c r="AK174" s="798" t="s">
        <v>170</v>
      </c>
      <c r="AL174" s="797" t="s">
        <v>899</v>
      </c>
      <c r="AM174" s="798" t="s">
        <v>170</v>
      </c>
      <c r="AN174" s="797" t="s">
        <v>899</v>
      </c>
      <c r="AO174" s="798" t="s">
        <v>170</v>
      </c>
      <c r="AP174" s="797" t="s">
        <v>899</v>
      </c>
      <c r="AQ174" s="798" t="s">
        <v>170</v>
      </c>
      <c r="AR174" s="797" t="s">
        <v>899</v>
      </c>
      <c r="AS174" s="798" t="s">
        <v>170</v>
      </c>
      <c r="AT174" s="797" t="s">
        <v>899</v>
      </c>
      <c r="AU174" s="798" t="s">
        <v>170</v>
      </c>
      <c r="AV174" s="797" t="s">
        <v>899</v>
      </c>
      <c r="AW174" s="798" t="s">
        <v>170</v>
      </c>
      <c r="AX174" s="797" t="s">
        <v>899</v>
      </c>
      <c r="AY174" s="798" t="s">
        <v>170</v>
      </c>
      <c r="AZ174" s="840"/>
      <c r="BC174" s="793"/>
      <c r="BD174" s="796"/>
      <c r="BE174" s="797" t="s">
        <v>899</v>
      </c>
      <c r="BF174" s="798" t="s">
        <v>170</v>
      </c>
      <c r="BG174" s="797" t="s">
        <v>899</v>
      </c>
      <c r="BH174" s="798" t="s">
        <v>170</v>
      </c>
      <c r="BI174" s="797" t="s">
        <v>899</v>
      </c>
      <c r="BJ174" s="798" t="s">
        <v>170</v>
      </c>
      <c r="BK174" s="797" t="s">
        <v>899</v>
      </c>
      <c r="BL174" s="798" t="s">
        <v>170</v>
      </c>
      <c r="BM174" s="797" t="s">
        <v>899</v>
      </c>
      <c r="BN174" s="798" t="s">
        <v>170</v>
      </c>
      <c r="BO174" s="797" t="s">
        <v>899</v>
      </c>
      <c r="BP174" s="798" t="s">
        <v>170</v>
      </c>
      <c r="BQ174" s="797" t="s">
        <v>899</v>
      </c>
      <c r="BR174" s="798" t="s">
        <v>170</v>
      </c>
      <c r="BS174" s="797" t="s">
        <v>899</v>
      </c>
      <c r="BT174" s="798" t="s">
        <v>170</v>
      </c>
      <c r="BU174" s="797" t="s">
        <v>899</v>
      </c>
      <c r="BV174" s="798" t="s">
        <v>170</v>
      </c>
      <c r="BW174" s="797" t="s">
        <v>899</v>
      </c>
      <c r="BX174" s="798" t="s">
        <v>170</v>
      </c>
      <c r="BY174" s="797" t="s">
        <v>899</v>
      </c>
      <c r="BZ174" s="798" t="s">
        <v>170</v>
      </c>
      <c r="CA174" s="840"/>
      <c r="CD174" s="1611"/>
      <c r="CE174" s="1613"/>
      <c r="CF174" s="1540" t="s">
        <v>899</v>
      </c>
      <c r="CG174" s="1541" t="s">
        <v>170</v>
      </c>
      <c r="CH174" s="1540" t="s">
        <v>899</v>
      </c>
      <c r="CI174" s="1541" t="s">
        <v>170</v>
      </c>
      <c r="CJ174" s="1540" t="s">
        <v>899</v>
      </c>
      <c r="CK174" s="1541" t="s">
        <v>170</v>
      </c>
      <c r="CL174" s="1540" t="s">
        <v>899</v>
      </c>
      <c r="CM174" s="1541" t="s">
        <v>170</v>
      </c>
      <c r="CN174" s="1540" t="s">
        <v>899</v>
      </c>
      <c r="CO174" s="1541" t="s">
        <v>170</v>
      </c>
      <c r="CP174" s="1540" t="s">
        <v>899</v>
      </c>
      <c r="CQ174" s="1541" t="s">
        <v>170</v>
      </c>
      <c r="CR174" s="1540" t="s">
        <v>899</v>
      </c>
      <c r="CS174" s="1541" t="s">
        <v>170</v>
      </c>
      <c r="CT174" s="1540" t="s">
        <v>899</v>
      </c>
      <c r="CU174" s="1541" t="s">
        <v>170</v>
      </c>
      <c r="CV174" s="1540" t="s">
        <v>899</v>
      </c>
      <c r="CW174" s="1541" t="s">
        <v>170</v>
      </c>
      <c r="CX174" s="1540" t="s">
        <v>899</v>
      </c>
      <c r="CY174" s="1541" t="s">
        <v>170</v>
      </c>
      <c r="CZ174" s="1540" t="s">
        <v>899</v>
      </c>
      <c r="DA174" s="1541" t="s">
        <v>170</v>
      </c>
      <c r="DB174" s="853"/>
      <c r="DE174" s="789"/>
      <c r="DF174" s="796"/>
      <c r="DG174" s="797" t="s">
        <v>899</v>
      </c>
      <c r="DH174" s="798" t="s">
        <v>170</v>
      </c>
      <c r="DI174" s="830" t="s">
        <v>899</v>
      </c>
      <c r="DJ174" s="929" t="s">
        <v>170</v>
      </c>
      <c r="DK174" s="830" t="s">
        <v>899</v>
      </c>
      <c r="DL174" s="831" t="s">
        <v>170</v>
      </c>
      <c r="DM174" s="930" t="s">
        <v>899</v>
      </c>
      <c r="DN174" s="929" t="s">
        <v>170</v>
      </c>
      <c r="DO174" s="830" t="s">
        <v>899</v>
      </c>
      <c r="DP174" s="831" t="s">
        <v>170</v>
      </c>
      <c r="DQ174" s="930" t="s">
        <v>899</v>
      </c>
      <c r="DR174" s="929" t="s">
        <v>170</v>
      </c>
      <c r="DS174" s="830" t="s">
        <v>899</v>
      </c>
      <c r="DT174" s="831" t="s">
        <v>170</v>
      </c>
      <c r="DU174" s="930" t="s">
        <v>899</v>
      </c>
      <c r="DV174" s="929" t="s">
        <v>170</v>
      </c>
      <c r="DW174" s="830" t="s">
        <v>899</v>
      </c>
      <c r="DX174" s="831" t="s">
        <v>170</v>
      </c>
      <c r="DY174" s="930" t="s">
        <v>899</v>
      </c>
      <c r="DZ174" s="929" t="s">
        <v>170</v>
      </c>
      <c r="EA174" s="830" t="s">
        <v>899</v>
      </c>
      <c r="EB174" s="831" t="s">
        <v>170</v>
      </c>
      <c r="EC174" s="853"/>
    </row>
    <row r="175" spans="1:133" ht="45">
      <c r="A175" s="793"/>
      <c r="B175" s="2257" t="s">
        <v>734</v>
      </c>
      <c r="C175" s="2249">
        <f>SUM(E175,G175,I175,K175,M175,O175,Q175,S175,U175,W175)</f>
        <v>10</v>
      </c>
      <c r="D175" s="2250">
        <f>(C175/$AD$181)*100</f>
        <v>6.5789473684210522</v>
      </c>
      <c r="E175" s="2249">
        <v>0</v>
      </c>
      <c r="F175" s="2249">
        <v>0</v>
      </c>
      <c r="G175" s="2227">
        <v>2</v>
      </c>
      <c r="H175" s="2228">
        <v>18</v>
      </c>
      <c r="I175" s="2227">
        <v>4</v>
      </c>
      <c r="J175" s="2228">
        <v>13</v>
      </c>
      <c r="K175" s="2227">
        <v>1</v>
      </c>
      <c r="L175" s="2228">
        <v>4</v>
      </c>
      <c r="M175" s="2227">
        <v>0</v>
      </c>
      <c r="N175" s="2228">
        <v>0</v>
      </c>
      <c r="O175" s="2227">
        <v>0</v>
      </c>
      <c r="P175" s="2228">
        <v>0</v>
      </c>
      <c r="Q175" s="2227">
        <v>0</v>
      </c>
      <c r="R175" s="2228">
        <v>0</v>
      </c>
      <c r="S175" s="2229">
        <v>2</v>
      </c>
      <c r="T175" s="2228">
        <v>22</v>
      </c>
      <c r="U175" s="2227">
        <v>1</v>
      </c>
      <c r="V175" s="2228">
        <v>20</v>
      </c>
      <c r="W175" s="2227">
        <v>0</v>
      </c>
      <c r="X175" s="2228">
        <v>0</v>
      </c>
      <c r="Y175" s="840"/>
      <c r="AB175" s="793"/>
      <c r="AC175" s="799" t="s">
        <v>734</v>
      </c>
      <c r="AD175" s="1553">
        <f>SUM(AF175,AH175,AJ175,AL175,AN175,AP175,AR175,AT175,AV175,AX175)</f>
        <v>10</v>
      </c>
      <c r="AE175" s="1554">
        <f>(AD175/$AD$181)*100</f>
        <v>6.5789473684210522</v>
      </c>
      <c r="AF175" s="1553">
        <v>0</v>
      </c>
      <c r="AG175" s="1553">
        <v>0</v>
      </c>
      <c r="AH175" s="1522">
        <v>2</v>
      </c>
      <c r="AI175" s="1523">
        <v>18</v>
      </c>
      <c r="AJ175" s="1522">
        <v>4</v>
      </c>
      <c r="AK175" s="1523">
        <v>13</v>
      </c>
      <c r="AL175" s="1522">
        <v>1</v>
      </c>
      <c r="AM175" s="1523">
        <v>4</v>
      </c>
      <c r="AN175" s="1522">
        <v>0</v>
      </c>
      <c r="AO175" s="1523">
        <v>0</v>
      </c>
      <c r="AP175" s="1522">
        <v>0</v>
      </c>
      <c r="AQ175" s="1523">
        <v>0</v>
      </c>
      <c r="AR175" s="1522">
        <v>0</v>
      </c>
      <c r="AS175" s="1523">
        <v>0</v>
      </c>
      <c r="AT175" s="1526">
        <v>2</v>
      </c>
      <c r="AU175" s="1523">
        <v>22</v>
      </c>
      <c r="AV175" s="1522">
        <v>1</v>
      </c>
      <c r="AW175" s="1523">
        <v>20</v>
      </c>
      <c r="AX175" s="1522">
        <v>0</v>
      </c>
      <c r="AY175" s="1523">
        <v>0</v>
      </c>
      <c r="AZ175" s="840"/>
      <c r="BC175" s="793"/>
      <c r="BD175" s="799" t="s">
        <v>734</v>
      </c>
      <c r="BE175" s="832">
        <f t="shared" ref="BE175:BE181" si="165">BG175+BI175+BK175+BM175+BO175+BQ175+BS175+BU175+BW175+BY175</f>
        <v>10</v>
      </c>
      <c r="BF175" s="833">
        <f>BE175/BE181%</f>
        <v>6.8493150684931505</v>
      </c>
      <c r="BG175" s="832">
        <v>1</v>
      </c>
      <c r="BH175" s="832">
        <v>50</v>
      </c>
      <c r="BI175" s="802">
        <v>5</v>
      </c>
      <c r="BJ175" s="803">
        <v>24</v>
      </c>
      <c r="BK175" s="802">
        <v>3</v>
      </c>
      <c r="BL175" s="803">
        <v>11</v>
      </c>
      <c r="BM175" s="802">
        <v>1</v>
      </c>
      <c r="BN175" s="803">
        <v>5</v>
      </c>
      <c r="BO175" s="802">
        <v>0</v>
      </c>
      <c r="BP175" s="803">
        <v>0</v>
      </c>
      <c r="BQ175" s="802">
        <v>0</v>
      </c>
      <c r="BR175" s="803">
        <v>0</v>
      </c>
      <c r="BS175" s="802">
        <v>0</v>
      </c>
      <c r="BT175" s="803">
        <v>0</v>
      </c>
      <c r="BU175" s="804">
        <v>0</v>
      </c>
      <c r="BV175" s="803">
        <v>0</v>
      </c>
      <c r="BW175" s="802">
        <v>0</v>
      </c>
      <c r="BX175" s="803">
        <v>0</v>
      </c>
      <c r="BY175" s="802">
        <v>0</v>
      </c>
      <c r="BZ175" s="803">
        <v>0</v>
      </c>
      <c r="CA175" s="840"/>
      <c r="CD175" s="1611"/>
      <c r="CE175" s="1614" t="s">
        <v>734</v>
      </c>
      <c r="CF175" s="1553">
        <f t="shared" ref="CF175:CF181" si="166">CH175+CJ175+CL175+CN175+CP175+CR175+CT175+CV175+CX175+CZ175</f>
        <v>7</v>
      </c>
      <c r="CG175" s="1554">
        <f>CF175/CF181%</f>
        <v>5.1851851851851851</v>
      </c>
      <c r="CH175" s="1615">
        <v>0</v>
      </c>
      <c r="CI175" s="1615">
        <v>0</v>
      </c>
      <c r="CJ175" s="1616">
        <v>4</v>
      </c>
      <c r="CK175" s="1617">
        <v>20</v>
      </c>
      <c r="CL175" s="1616">
        <v>2</v>
      </c>
      <c r="CM175" s="1617">
        <v>9</v>
      </c>
      <c r="CN175" s="1616">
        <v>1</v>
      </c>
      <c r="CO175" s="1617">
        <v>10</v>
      </c>
      <c r="CP175" s="1616">
        <v>0</v>
      </c>
      <c r="CQ175" s="1617">
        <v>0</v>
      </c>
      <c r="CR175" s="1616">
        <v>0</v>
      </c>
      <c r="CS175" s="1617">
        <v>0</v>
      </c>
      <c r="CT175" s="1616">
        <v>0</v>
      </c>
      <c r="CU175" s="1617">
        <v>0</v>
      </c>
      <c r="CV175" s="1618">
        <v>0</v>
      </c>
      <c r="CW175" s="1617">
        <v>0</v>
      </c>
      <c r="CX175" s="1616">
        <v>0</v>
      </c>
      <c r="CY175" s="1617">
        <v>0</v>
      </c>
      <c r="CZ175" s="1616">
        <v>0</v>
      </c>
      <c r="DA175" s="1617">
        <v>0</v>
      </c>
      <c r="DB175" s="853"/>
      <c r="DE175" s="789"/>
      <c r="DF175" s="931" t="s">
        <v>734</v>
      </c>
      <c r="DG175" s="832">
        <f t="shared" ref="DG175:DG181" si="167">DI175+DK175+DM175+DO175+DQ175+DS175+DU175+DW175+DY175+EA175</f>
        <v>1</v>
      </c>
      <c r="DH175" s="833">
        <f>DG175/DG181%</f>
        <v>0.75187969924812026</v>
      </c>
      <c r="DI175" s="932">
        <v>0</v>
      </c>
      <c r="DJ175" s="933">
        <v>0</v>
      </c>
      <c r="DK175" s="934">
        <v>0</v>
      </c>
      <c r="DL175" s="935">
        <v>0</v>
      </c>
      <c r="DM175" s="936">
        <v>0</v>
      </c>
      <c r="DN175" s="933">
        <v>0</v>
      </c>
      <c r="DO175" s="934">
        <v>1</v>
      </c>
      <c r="DP175" s="935">
        <v>6</v>
      </c>
      <c r="DQ175" s="936">
        <v>0</v>
      </c>
      <c r="DR175" s="933">
        <v>0</v>
      </c>
      <c r="DS175" s="932">
        <v>0</v>
      </c>
      <c r="DT175" s="937">
        <v>0</v>
      </c>
      <c r="DU175" s="936">
        <v>0</v>
      </c>
      <c r="DV175" s="933">
        <v>0</v>
      </c>
      <c r="DW175" s="932">
        <v>0</v>
      </c>
      <c r="DX175" s="937">
        <v>0</v>
      </c>
      <c r="DY175" s="936">
        <v>0</v>
      </c>
      <c r="DZ175" s="933">
        <v>0</v>
      </c>
      <c r="EA175" s="932">
        <v>0</v>
      </c>
      <c r="EB175" s="937">
        <v>0</v>
      </c>
      <c r="EC175" s="853"/>
    </row>
    <row r="176" spans="1:133" ht="45">
      <c r="A176" s="793"/>
      <c r="B176" s="2259" t="s">
        <v>735</v>
      </c>
      <c r="C176" s="2249">
        <f t="shared" ref="C176:C181" si="168">SUM(E176,G176,I176,K176,M176,O176,Q176,S176,U176,W176)</f>
        <v>7</v>
      </c>
      <c r="D176" s="2250">
        <f t="shared" ref="D176:D181" si="169">(C176/$AD$181)*100</f>
        <v>4.6052631578947363</v>
      </c>
      <c r="E176" s="2251">
        <v>0</v>
      </c>
      <c r="F176" s="2251">
        <v>0</v>
      </c>
      <c r="G176" s="2230">
        <v>2</v>
      </c>
      <c r="H176" s="2231">
        <v>18</v>
      </c>
      <c r="I176" s="2230">
        <v>2</v>
      </c>
      <c r="J176" s="2231">
        <v>6</v>
      </c>
      <c r="K176" s="2230">
        <v>0</v>
      </c>
      <c r="L176" s="2231">
        <v>0</v>
      </c>
      <c r="M176" s="2230">
        <v>2</v>
      </c>
      <c r="N176" s="2231">
        <v>8</v>
      </c>
      <c r="O176" s="2230">
        <v>1</v>
      </c>
      <c r="P176" s="2231">
        <v>7</v>
      </c>
      <c r="Q176" s="2230">
        <v>0</v>
      </c>
      <c r="R176" s="2231">
        <v>0</v>
      </c>
      <c r="S176" s="2232">
        <v>0</v>
      </c>
      <c r="T176" s="2231">
        <v>0</v>
      </c>
      <c r="U176" s="2230">
        <v>0</v>
      </c>
      <c r="V176" s="2231">
        <v>0</v>
      </c>
      <c r="W176" s="2230">
        <v>0</v>
      </c>
      <c r="X176" s="2231">
        <v>0</v>
      </c>
      <c r="Y176" s="840"/>
      <c r="AB176" s="793"/>
      <c r="AC176" s="805" t="s">
        <v>735</v>
      </c>
      <c r="AD176" s="1553">
        <f t="shared" ref="AD176:AD181" si="170">SUM(AF176,AH176,AJ176,AL176,AN176,AP176,AR176,AT176,AV176,AX176)</f>
        <v>7</v>
      </c>
      <c r="AE176" s="1554">
        <f t="shared" ref="AE176:AE181" si="171">(AD176/$AD$181)*100</f>
        <v>4.6052631578947363</v>
      </c>
      <c r="AF176" s="1555">
        <v>0</v>
      </c>
      <c r="AG176" s="1555">
        <v>0</v>
      </c>
      <c r="AH176" s="1527">
        <v>2</v>
      </c>
      <c r="AI176" s="1528">
        <v>18</v>
      </c>
      <c r="AJ176" s="1527">
        <v>2</v>
      </c>
      <c r="AK176" s="1528">
        <v>6</v>
      </c>
      <c r="AL176" s="1527">
        <v>0</v>
      </c>
      <c r="AM176" s="1528">
        <v>0</v>
      </c>
      <c r="AN176" s="1527">
        <v>2</v>
      </c>
      <c r="AO176" s="1528">
        <v>8</v>
      </c>
      <c r="AP176" s="1527">
        <v>1</v>
      </c>
      <c r="AQ176" s="1528">
        <v>7</v>
      </c>
      <c r="AR176" s="1527">
        <v>0</v>
      </c>
      <c r="AS176" s="1528">
        <v>0</v>
      </c>
      <c r="AT176" s="1530">
        <v>0</v>
      </c>
      <c r="AU176" s="1528">
        <v>0</v>
      </c>
      <c r="AV176" s="1527">
        <v>0</v>
      </c>
      <c r="AW176" s="1528">
        <v>0</v>
      </c>
      <c r="AX176" s="1527">
        <v>0</v>
      </c>
      <c r="AY176" s="1528">
        <v>0</v>
      </c>
      <c r="AZ176" s="840"/>
      <c r="BC176" s="793"/>
      <c r="BD176" s="805" t="s">
        <v>735</v>
      </c>
      <c r="BE176" s="832">
        <f t="shared" si="165"/>
        <v>6</v>
      </c>
      <c r="BF176" s="833">
        <f>BE176/BE181%</f>
        <v>4.1095890410958908</v>
      </c>
      <c r="BG176" s="834">
        <v>0</v>
      </c>
      <c r="BH176" s="834">
        <v>0</v>
      </c>
      <c r="BI176" s="806">
        <v>2</v>
      </c>
      <c r="BJ176" s="807">
        <v>10</v>
      </c>
      <c r="BK176" s="806">
        <v>1</v>
      </c>
      <c r="BL176" s="807">
        <v>4</v>
      </c>
      <c r="BM176" s="806">
        <v>1</v>
      </c>
      <c r="BN176" s="807">
        <v>5</v>
      </c>
      <c r="BO176" s="806">
        <v>1</v>
      </c>
      <c r="BP176" s="807">
        <v>4</v>
      </c>
      <c r="BQ176" s="806">
        <v>1</v>
      </c>
      <c r="BR176" s="807">
        <v>6</v>
      </c>
      <c r="BS176" s="806">
        <v>0</v>
      </c>
      <c r="BT176" s="807">
        <v>0</v>
      </c>
      <c r="BU176" s="808">
        <v>0</v>
      </c>
      <c r="BV176" s="807">
        <v>0</v>
      </c>
      <c r="BW176" s="806">
        <v>0</v>
      </c>
      <c r="BX176" s="807">
        <v>0</v>
      </c>
      <c r="BY176" s="806">
        <v>0</v>
      </c>
      <c r="BZ176" s="807">
        <v>0</v>
      </c>
      <c r="CA176" s="840"/>
      <c r="CD176" s="1611"/>
      <c r="CE176" s="1619" t="s">
        <v>735</v>
      </c>
      <c r="CF176" s="1553">
        <f t="shared" si="166"/>
        <v>5</v>
      </c>
      <c r="CG176" s="1554">
        <f>CF176/CF181%</f>
        <v>3.7037037037037033</v>
      </c>
      <c r="CH176" s="1620">
        <v>0</v>
      </c>
      <c r="CI176" s="1620">
        <v>0</v>
      </c>
      <c r="CJ176" s="1621">
        <v>2</v>
      </c>
      <c r="CK176" s="1622">
        <v>10</v>
      </c>
      <c r="CL176" s="1621">
        <v>1</v>
      </c>
      <c r="CM176" s="1622">
        <v>5</v>
      </c>
      <c r="CN176" s="1621">
        <v>1</v>
      </c>
      <c r="CO176" s="1622">
        <v>10</v>
      </c>
      <c r="CP176" s="1621">
        <v>0</v>
      </c>
      <c r="CQ176" s="1622">
        <v>0</v>
      </c>
      <c r="CR176" s="1621">
        <v>1</v>
      </c>
      <c r="CS176" s="1622">
        <v>7</v>
      </c>
      <c r="CT176" s="1621">
        <v>0</v>
      </c>
      <c r="CU176" s="1622">
        <v>0</v>
      </c>
      <c r="CV176" s="1623">
        <v>0</v>
      </c>
      <c r="CW176" s="1622">
        <v>0</v>
      </c>
      <c r="CX176" s="1621">
        <v>0</v>
      </c>
      <c r="CY176" s="1622">
        <v>0</v>
      </c>
      <c r="CZ176" s="1621">
        <v>0</v>
      </c>
      <c r="DA176" s="1622">
        <v>0</v>
      </c>
      <c r="DB176" s="853"/>
      <c r="DE176" s="789"/>
      <c r="DF176" s="938" t="s">
        <v>735</v>
      </c>
      <c r="DG176" s="832">
        <f t="shared" si="167"/>
        <v>1</v>
      </c>
      <c r="DH176" s="833">
        <f>DG176/DG181%</f>
        <v>0.75187969924812026</v>
      </c>
      <c r="DI176" s="939">
        <v>0</v>
      </c>
      <c r="DJ176" s="940">
        <v>0</v>
      </c>
      <c r="DK176" s="939">
        <v>0</v>
      </c>
      <c r="DL176" s="941">
        <v>0</v>
      </c>
      <c r="DM176" s="942">
        <v>0</v>
      </c>
      <c r="DN176" s="940">
        <v>0</v>
      </c>
      <c r="DO176" s="939">
        <v>0</v>
      </c>
      <c r="DP176" s="941">
        <v>0</v>
      </c>
      <c r="DQ176" s="863">
        <v>1</v>
      </c>
      <c r="DR176" s="873">
        <v>2</v>
      </c>
      <c r="DS176" s="939">
        <v>0</v>
      </c>
      <c r="DT176" s="941">
        <v>0</v>
      </c>
      <c r="DU176" s="942">
        <v>0</v>
      </c>
      <c r="DV176" s="940">
        <v>0</v>
      </c>
      <c r="DW176" s="939">
        <v>0</v>
      </c>
      <c r="DX176" s="941">
        <v>0</v>
      </c>
      <c r="DY176" s="942">
        <v>0</v>
      </c>
      <c r="DZ176" s="940">
        <v>0</v>
      </c>
      <c r="EA176" s="939">
        <v>0</v>
      </c>
      <c r="EB176" s="941">
        <v>0</v>
      </c>
      <c r="EC176" s="853"/>
    </row>
    <row r="177" spans="1:133">
      <c r="A177" s="793"/>
      <c r="B177" s="2259" t="s">
        <v>223</v>
      </c>
      <c r="C177" s="2249">
        <f t="shared" si="168"/>
        <v>119</v>
      </c>
      <c r="D177" s="2250">
        <f t="shared" si="169"/>
        <v>78.289473684210535</v>
      </c>
      <c r="E177" s="2251">
        <v>0</v>
      </c>
      <c r="F177" s="2251">
        <v>0</v>
      </c>
      <c r="G177" s="2230">
        <v>3</v>
      </c>
      <c r="H177" s="2231">
        <v>27</v>
      </c>
      <c r="I177" s="2230">
        <v>23</v>
      </c>
      <c r="J177" s="2231">
        <v>72</v>
      </c>
      <c r="K177" s="2230">
        <v>25</v>
      </c>
      <c r="L177" s="2231">
        <v>96</v>
      </c>
      <c r="M177" s="2230">
        <v>18</v>
      </c>
      <c r="N177" s="2231">
        <v>69</v>
      </c>
      <c r="O177" s="2230">
        <v>14</v>
      </c>
      <c r="P177" s="2231">
        <v>93</v>
      </c>
      <c r="Q177" s="2230">
        <v>12</v>
      </c>
      <c r="R177" s="2231">
        <v>92</v>
      </c>
      <c r="S177" s="2232">
        <v>6</v>
      </c>
      <c r="T177" s="2231">
        <v>67</v>
      </c>
      <c r="U177" s="2230">
        <v>3</v>
      </c>
      <c r="V177" s="2231">
        <v>60</v>
      </c>
      <c r="W177" s="2230">
        <v>15</v>
      </c>
      <c r="X177" s="2231">
        <v>100</v>
      </c>
      <c r="Y177" s="840"/>
      <c r="AB177" s="793"/>
      <c r="AC177" s="805" t="s">
        <v>223</v>
      </c>
      <c r="AD177" s="1553">
        <f t="shared" si="170"/>
        <v>119</v>
      </c>
      <c r="AE177" s="1554">
        <f t="shared" si="171"/>
        <v>78.289473684210535</v>
      </c>
      <c r="AF177" s="1555">
        <v>0</v>
      </c>
      <c r="AG177" s="1555">
        <v>0</v>
      </c>
      <c r="AH177" s="1527">
        <v>3</v>
      </c>
      <c r="AI177" s="1528">
        <v>27</v>
      </c>
      <c r="AJ177" s="1527">
        <v>23</v>
      </c>
      <c r="AK177" s="1528">
        <v>72</v>
      </c>
      <c r="AL177" s="1527">
        <v>25</v>
      </c>
      <c r="AM177" s="1528">
        <v>96</v>
      </c>
      <c r="AN177" s="1527">
        <v>18</v>
      </c>
      <c r="AO177" s="1528">
        <v>69</v>
      </c>
      <c r="AP177" s="1527">
        <v>14</v>
      </c>
      <c r="AQ177" s="1528">
        <v>93</v>
      </c>
      <c r="AR177" s="1527">
        <v>12</v>
      </c>
      <c r="AS177" s="1528">
        <v>92</v>
      </c>
      <c r="AT177" s="1530">
        <v>6</v>
      </c>
      <c r="AU177" s="1528">
        <v>67</v>
      </c>
      <c r="AV177" s="1527">
        <v>3</v>
      </c>
      <c r="AW177" s="1528">
        <v>60</v>
      </c>
      <c r="AX177" s="1527">
        <v>15</v>
      </c>
      <c r="AY177" s="1528">
        <v>100</v>
      </c>
      <c r="AZ177" s="840"/>
      <c r="BC177" s="793"/>
      <c r="BD177" s="805" t="s">
        <v>223</v>
      </c>
      <c r="BE177" s="832">
        <f t="shared" si="165"/>
        <v>115</v>
      </c>
      <c r="BF177" s="833">
        <f>BE177/BE181%</f>
        <v>78.767123287671239</v>
      </c>
      <c r="BG177" s="834">
        <v>1</v>
      </c>
      <c r="BH177" s="834">
        <v>50</v>
      </c>
      <c r="BI177" s="806">
        <v>12</v>
      </c>
      <c r="BJ177" s="807">
        <v>56</v>
      </c>
      <c r="BK177" s="806">
        <v>20</v>
      </c>
      <c r="BL177" s="807">
        <v>70</v>
      </c>
      <c r="BM177" s="806">
        <v>18</v>
      </c>
      <c r="BN177" s="807">
        <v>90</v>
      </c>
      <c r="BO177" s="806">
        <v>19</v>
      </c>
      <c r="BP177" s="807">
        <v>80</v>
      </c>
      <c r="BQ177" s="806">
        <v>14</v>
      </c>
      <c r="BR177" s="807">
        <v>88</v>
      </c>
      <c r="BS177" s="806">
        <v>7</v>
      </c>
      <c r="BT177" s="807">
        <v>78</v>
      </c>
      <c r="BU177" s="808">
        <v>7</v>
      </c>
      <c r="BV177" s="807">
        <v>88</v>
      </c>
      <c r="BW177" s="806">
        <v>2</v>
      </c>
      <c r="BX177" s="807">
        <v>66</v>
      </c>
      <c r="BY177" s="806">
        <v>15</v>
      </c>
      <c r="BZ177" s="807">
        <v>100</v>
      </c>
      <c r="CA177" s="840"/>
      <c r="CD177" s="1611"/>
      <c r="CE177" s="1619" t="s">
        <v>223</v>
      </c>
      <c r="CF177" s="1553">
        <f t="shared" si="166"/>
        <v>117</v>
      </c>
      <c r="CG177" s="1554">
        <f>CF177/CF181%</f>
        <v>86.666666666666657</v>
      </c>
      <c r="CH177" s="1620">
        <v>0</v>
      </c>
      <c r="CI177" s="1620">
        <v>0</v>
      </c>
      <c r="CJ177" s="1621">
        <v>13</v>
      </c>
      <c r="CK177" s="1622">
        <v>65</v>
      </c>
      <c r="CL177" s="1621">
        <v>19</v>
      </c>
      <c r="CM177" s="1622">
        <v>83</v>
      </c>
      <c r="CN177" s="1621">
        <v>17</v>
      </c>
      <c r="CO177" s="1622">
        <v>70</v>
      </c>
      <c r="CP177" s="1621">
        <v>22</v>
      </c>
      <c r="CQ177" s="1622">
        <v>95</v>
      </c>
      <c r="CR177" s="1621">
        <v>13</v>
      </c>
      <c r="CS177" s="1622">
        <v>93</v>
      </c>
      <c r="CT177" s="1621">
        <v>8</v>
      </c>
      <c r="CU177" s="1622">
        <v>80</v>
      </c>
      <c r="CV177" s="1623">
        <v>9</v>
      </c>
      <c r="CW177" s="1622">
        <v>100</v>
      </c>
      <c r="CX177" s="1621">
        <v>3</v>
      </c>
      <c r="CY177" s="1622">
        <v>100</v>
      </c>
      <c r="CZ177" s="1621">
        <v>13</v>
      </c>
      <c r="DA177" s="1622">
        <v>100</v>
      </c>
      <c r="DB177" s="853"/>
      <c r="DE177" s="789"/>
      <c r="DF177" s="938" t="s">
        <v>223</v>
      </c>
      <c r="DG177" s="832">
        <f t="shared" si="167"/>
        <v>119</v>
      </c>
      <c r="DH177" s="833">
        <f>DG177/DG181%</f>
        <v>89.473684210526315</v>
      </c>
      <c r="DI177" s="939">
        <v>0</v>
      </c>
      <c r="DJ177" s="940">
        <v>0</v>
      </c>
      <c r="DK177" s="861">
        <v>15</v>
      </c>
      <c r="DL177" s="862">
        <v>79</v>
      </c>
      <c r="DM177" s="863">
        <v>30</v>
      </c>
      <c r="DN177" s="873">
        <v>97</v>
      </c>
      <c r="DO177" s="861">
        <v>11</v>
      </c>
      <c r="DP177" s="862">
        <v>84</v>
      </c>
      <c r="DQ177" s="863">
        <v>21</v>
      </c>
      <c r="DR177" s="873">
        <v>95</v>
      </c>
      <c r="DS177" s="861">
        <v>11</v>
      </c>
      <c r="DT177" s="862">
        <v>92</v>
      </c>
      <c r="DU177" s="863">
        <v>10</v>
      </c>
      <c r="DV177" s="873">
        <v>100</v>
      </c>
      <c r="DW177" s="861">
        <v>11</v>
      </c>
      <c r="DX177" s="862">
        <v>100</v>
      </c>
      <c r="DY177" s="863">
        <v>2</v>
      </c>
      <c r="DZ177" s="873">
        <v>65</v>
      </c>
      <c r="EA177" s="861">
        <v>8</v>
      </c>
      <c r="EB177" s="862">
        <v>80</v>
      </c>
      <c r="EC177" s="853"/>
    </row>
    <row r="178" spans="1:133" ht="30">
      <c r="A178" s="793"/>
      <c r="B178" s="2259" t="s">
        <v>951</v>
      </c>
      <c r="C178" s="2249">
        <f t="shared" si="168"/>
        <v>5</v>
      </c>
      <c r="D178" s="2250">
        <f t="shared" si="169"/>
        <v>3.2894736842105261</v>
      </c>
      <c r="E178" s="2251">
        <v>0</v>
      </c>
      <c r="F178" s="2251">
        <v>0</v>
      </c>
      <c r="G178" s="2230">
        <v>1</v>
      </c>
      <c r="H178" s="2231">
        <v>9</v>
      </c>
      <c r="I178" s="2230">
        <v>0</v>
      </c>
      <c r="J178" s="2231">
        <v>0</v>
      </c>
      <c r="K178" s="2230">
        <v>0</v>
      </c>
      <c r="L178" s="2231">
        <v>0</v>
      </c>
      <c r="M178" s="2230">
        <v>2</v>
      </c>
      <c r="N178" s="2231">
        <v>8</v>
      </c>
      <c r="O178" s="2230">
        <v>0</v>
      </c>
      <c r="P178" s="2231">
        <v>0</v>
      </c>
      <c r="Q178" s="2230">
        <v>1</v>
      </c>
      <c r="R178" s="2231">
        <v>8</v>
      </c>
      <c r="S178" s="2232">
        <v>0</v>
      </c>
      <c r="T178" s="2231">
        <v>0</v>
      </c>
      <c r="U178" s="2230">
        <v>1</v>
      </c>
      <c r="V178" s="2231">
        <v>20</v>
      </c>
      <c r="W178" s="2230">
        <v>0</v>
      </c>
      <c r="X178" s="2231">
        <v>0</v>
      </c>
      <c r="Y178" s="840"/>
      <c r="AB178" s="793"/>
      <c r="AC178" s="805" t="s">
        <v>951</v>
      </c>
      <c r="AD178" s="1553">
        <f t="shared" si="170"/>
        <v>5</v>
      </c>
      <c r="AE178" s="1554">
        <f t="shared" si="171"/>
        <v>3.2894736842105261</v>
      </c>
      <c r="AF178" s="1555">
        <v>0</v>
      </c>
      <c r="AG178" s="1555">
        <v>0</v>
      </c>
      <c r="AH178" s="1527">
        <v>1</v>
      </c>
      <c r="AI178" s="1528">
        <v>9</v>
      </c>
      <c r="AJ178" s="1527">
        <v>0</v>
      </c>
      <c r="AK178" s="1528">
        <v>0</v>
      </c>
      <c r="AL178" s="1527">
        <v>0</v>
      </c>
      <c r="AM178" s="1528">
        <v>0</v>
      </c>
      <c r="AN178" s="1527">
        <v>2</v>
      </c>
      <c r="AO178" s="1528">
        <v>8</v>
      </c>
      <c r="AP178" s="1527">
        <v>0</v>
      </c>
      <c r="AQ178" s="1528">
        <v>0</v>
      </c>
      <c r="AR178" s="1527">
        <v>1</v>
      </c>
      <c r="AS178" s="1528">
        <v>8</v>
      </c>
      <c r="AT178" s="1530">
        <v>0</v>
      </c>
      <c r="AU178" s="1528">
        <v>0</v>
      </c>
      <c r="AV178" s="1527">
        <v>1</v>
      </c>
      <c r="AW178" s="1528">
        <v>20</v>
      </c>
      <c r="AX178" s="1527">
        <v>0</v>
      </c>
      <c r="AY178" s="1528">
        <v>0</v>
      </c>
      <c r="AZ178" s="840"/>
      <c r="BC178" s="793"/>
      <c r="BD178" s="805" t="s">
        <v>951</v>
      </c>
      <c r="BE178" s="832">
        <f t="shared" si="165"/>
        <v>5</v>
      </c>
      <c r="BF178" s="833">
        <f>BE178/BE181%</f>
        <v>3.4246575342465753</v>
      </c>
      <c r="BG178" s="834">
        <v>0</v>
      </c>
      <c r="BH178" s="834">
        <v>0</v>
      </c>
      <c r="BI178" s="806">
        <v>1</v>
      </c>
      <c r="BJ178" s="807">
        <v>5</v>
      </c>
      <c r="BK178" s="806">
        <v>0</v>
      </c>
      <c r="BL178" s="807">
        <v>0</v>
      </c>
      <c r="BM178" s="806">
        <v>0</v>
      </c>
      <c r="BN178" s="807">
        <v>0</v>
      </c>
      <c r="BO178" s="806">
        <v>1</v>
      </c>
      <c r="BP178" s="807">
        <v>4</v>
      </c>
      <c r="BQ178" s="806">
        <v>1</v>
      </c>
      <c r="BR178" s="807">
        <v>6</v>
      </c>
      <c r="BS178" s="806">
        <v>2</v>
      </c>
      <c r="BT178" s="807">
        <v>32</v>
      </c>
      <c r="BU178" s="808">
        <v>0</v>
      </c>
      <c r="BV178" s="807">
        <v>0</v>
      </c>
      <c r="BW178" s="806">
        <v>0</v>
      </c>
      <c r="BX178" s="807">
        <v>0</v>
      </c>
      <c r="BY178" s="806">
        <v>0</v>
      </c>
      <c r="BZ178" s="807">
        <v>0</v>
      </c>
      <c r="CA178" s="840"/>
      <c r="CD178" s="1611"/>
      <c r="CE178" s="1619" t="s">
        <v>951</v>
      </c>
      <c r="CF178" s="1553">
        <f t="shared" si="166"/>
        <v>3</v>
      </c>
      <c r="CG178" s="1554">
        <f>CF178/CF181%</f>
        <v>2.2222222222222219</v>
      </c>
      <c r="CH178" s="1620">
        <v>0</v>
      </c>
      <c r="CI178" s="1620">
        <v>0</v>
      </c>
      <c r="CJ178" s="1621">
        <v>1</v>
      </c>
      <c r="CK178" s="1622">
        <v>5</v>
      </c>
      <c r="CL178" s="1621">
        <v>0</v>
      </c>
      <c r="CM178" s="1622">
        <v>0</v>
      </c>
      <c r="CN178" s="1621">
        <v>0</v>
      </c>
      <c r="CO178" s="1622">
        <v>0</v>
      </c>
      <c r="CP178" s="1621">
        <v>1</v>
      </c>
      <c r="CQ178" s="1622">
        <v>5</v>
      </c>
      <c r="CR178" s="1621">
        <v>0</v>
      </c>
      <c r="CS178" s="1622">
        <v>0</v>
      </c>
      <c r="CT178" s="1621">
        <v>1</v>
      </c>
      <c r="CU178" s="1622">
        <v>10</v>
      </c>
      <c r="CV178" s="1623">
        <v>0</v>
      </c>
      <c r="CW178" s="1622">
        <v>0</v>
      </c>
      <c r="CX178" s="1621">
        <v>0</v>
      </c>
      <c r="CY178" s="1622">
        <v>0</v>
      </c>
      <c r="CZ178" s="1621">
        <v>0</v>
      </c>
      <c r="DA178" s="1622">
        <v>0</v>
      </c>
      <c r="DB178" s="853"/>
      <c r="DE178" s="789"/>
      <c r="DF178" s="938" t="s">
        <v>951</v>
      </c>
      <c r="DG178" s="832">
        <f t="shared" si="167"/>
        <v>4</v>
      </c>
      <c r="DH178" s="833">
        <f>DG178/DG181%</f>
        <v>3.007518796992481</v>
      </c>
      <c r="DI178" s="939">
        <v>0</v>
      </c>
      <c r="DJ178" s="940">
        <v>0</v>
      </c>
      <c r="DK178" s="861">
        <v>2</v>
      </c>
      <c r="DL178" s="862">
        <v>10</v>
      </c>
      <c r="DM178" s="863">
        <v>0</v>
      </c>
      <c r="DN178" s="873">
        <v>0</v>
      </c>
      <c r="DO178" s="861">
        <v>1</v>
      </c>
      <c r="DP178" s="862">
        <v>8</v>
      </c>
      <c r="DQ178" s="863">
        <v>1</v>
      </c>
      <c r="DR178" s="873">
        <v>5</v>
      </c>
      <c r="DS178" s="861">
        <v>0</v>
      </c>
      <c r="DT178" s="862">
        <v>0</v>
      </c>
      <c r="DU178" s="863">
        <v>0</v>
      </c>
      <c r="DV178" s="873">
        <v>0</v>
      </c>
      <c r="DW178" s="861">
        <v>0</v>
      </c>
      <c r="DX178" s="862">
        <v>0</v>
      </c>
      <c r="DY178" s="863">
        <v>0</v>
      </c>
      <c r="DZ178" s="873">
        <v>0</v>
      </c>
      <c r="EA178" s="861">
        <v>0</v>
      </c>
      <c r="EB178" s="862">
        <v>0</v>
      </c>
      <c r="EC178" s="853"/>
    </row>
    <row r="179" spans="1:133" ht="45">
      <c r="A179" s="793"/>
      <c r="B179" s="2259" t="s">
        <v>952</v>
      </c>
      <c r="C179" s="2249">
        <f t="shared" si="168"/>
        <v>2</v>
      </c>
      <c r="D179" s="2250">
        <f t="shared" si="169"/>
        <v>1.3157894736842104</v>
      </c>
      <c r="E179" s="2251">
        <v>0</v>
      </c>
      <c r="F179" s="2251">
        <v>0</v>
      </c>
      <c r="G179" s="2230">
        <v>0</v>
      </c>
      <c r="H179" s="2231">
        <v>0</v>
      </c>
      <c r="I179" s="2230">
        <v>0</v>
      </c>
      <c r="J179" s="2231">
        <v>0</v>
      </c>
      <c r="K179" s="2230">
        <v>0</v>
      </c>
      <c r="L179" s="2231">
        <v>0</v>
      </c>
      <c r="M179" s="2230">
        <v>2</v>
      </c>
      <c r="N179" s="2231">
        <v>8</v>
      </c>
      <c r="O179" s="2230">
        <v>0</v>
      </c>
      <c r="P179" s="2231">
        <v>0</v>
      </c>
      <c r="Q179" s="2230">
        <v>0</v>
      </c>
      <c r="R179" s="2231">
        <v>0</v>
      </c>
      <c r="S179" s="2232">
        <v>0</v>
      </c>
      <c r="T179" s="2231">
        <v>0</v>
      </c>
      <c r="U179" s="2230">
        <v>0</v>
      </c>
      <c r="V179" s="2231">
        <v>0</v>
      </c>
      <c r="W179" s="2230">
        <v>0</v>
      </c>
      <c r="X179" s="2231">
        <v>0</v>
      </c>
      <c r="Y179" s="840"/>
      <c r="AB179" s="793"/>
      <c r="AC179" s="805" t="s">
        <v>952</v>
      </c>
      <c r="AD179" s="1553">
        <f t="shared" si="170"/>
        <v>2</v>
      </c>
      <c r="AE179" s="1554">
        <f t="shared" si="171"/>
        <v>1.3157894736842104</v>
      </c>
      <c r="AF179" s="1555">
        <v>0</v>
      </c>
      <c r="AG179" s="1555">
        <v>0</v>
      </c>
      <c r="AH179" s="1527">
        <v>0</v>
      </c>
      <c r="AI179" s="1528">
        <v>0</v>
      </c>
      <c r="AJ179" s="1527">
        <v>0</v>
      </c>
      <c r="AK179" s="1528">
        <v>0</v>
      </c>
      <c r="AL179" s="1527">
        <v>0</v>
      </c>
      <c r="AM179" s="1528">
        <v>0</v>
      </c>
      <c r="AN179" s="1527">
        <v>2</v>
      </c>
      <c r="AO179" s="1528">
        <v>8</v>
      </c>
      <c r="AP179" s="1527">
        <v>0</v>
      </c>
      <c r="AQ179" s="1528">
        <v>0</v>
      </c>
      <c r="AR179" s="1527">
        <v>0</v>
      </c>
      <c r="AS179" s="1528">
        <v>0</v>
      </c>
      <c r="AT179" s="1530">
        <v>0</v>
      </c>
      <c r="AU179" s="1528">
        <v>0</v>
      </c>
      <c r="AV179" s="1527">
        <v>0</v>
      </c>
      <c r="AW179" s="1528">
        <v>0</v>
      </c>
      <c r="AX179" s="1527">
        <v>0</v>
      </c>
      <c r="AY179" s="1528">
        <v>0</v>
      </c>
      <c r="AZ179" s="840"/>
      <c r="BC179" s="793"/>
      <c r="BD179" s="805" t="s">
        <v>952</v>
      </c>
      <c r="BE179" s="832">
        <f t="shared" si="165"/>
        <v>4</v>
      </c>
      <c r="BF179" s="833">
        <f>BE179/BE181%</f>
        <v>2.7397260273972601</v>
      </c>
      <c r="BG179" s="834">
        <v>0</v>
      </c>
      <c r="BH179" s="834">
        <v>0</v>
      </c>
      <c r="BI179" s="806">
        <v>0</v>
      </c>
      <c r="BJ179" s="807">
        <v>0</v>
      </c>
      <c r="BK179" s="806">
        <v>0</v>
      </c>
      <c r="BL179" s="807">
        <v>0</v>
      </c>
      <c r="BM179" s="806">
        <v>0</v>
      </c>
      <c r="BN179" s="807">
        <v>0</v>
      </c>
      <c r="BO179" s="806">
        <v>2</v>
      </c>
      <c r="BP179" s="807">
        <v>8</v>
      </c>
      <c r="BQ179" s="806">
        <v>0</v>
      </c>
      <c r="BR179" s="807">
        <v>0</v>
      </c>
      <c r="BS179" s="806">
        <v>0</v>
      </c>
      <c r="BT179" s="807">
        <v>0</v>
      </c>
      <c r="BU179" s="808">
        <v>1</v>
      </c>
      <c r="BV179" s="807">
        <v>12</v>
      </c>
      <c r="BW179" s="806">
        <v>1</v>
      </c>
      <c r="BX179" s="807">
        <v>34</v>
      </c>
      <c r="BY179" s="806">
        <v>0</v>
      </c>
      <c r="BZ179" s="807">
        <v>0</v>
      </c>
      <c r="CA179" s="840"/>
      <c r="CD179" s="1611"/>
      <c r="CE179" s="1619" t="s">
        <v>952</v>
      </c>
      <c r="CF179" s="1553">
        <f t="shared" si="166"/>
        <v>1</v>
      </c>
      <c r="CG179" s="1554">
        <f>CF179/CF181%</f>
        <v>0.7407407407407407</v>
      </c>
      <c r="CH179" s="1620">
        <v>0</v>
      </c>
      <c r="CI179" s="1620">
        <v>0</v>
      </c>
      <c r="CJ179" s="1621">
        <v>0</v>
      </c>
      <c r="CK179" s="1622">
        <v>0</v>
      </c>
      <c r="CL179" s="1621">
        <v>0</v>
      </c>
      <c r="CM179" s="1622">
        <v>0</v>
      </c>
      <c r="CN179" s="1621">
        <v>1</v>
      </c>
      <c r="CO179" s="1622">
        <v>10</v>
      </c>
      <c r="CP179" s="1621">
        <v>0</v>
      </c>
      <c r="CQ179" s="1622">
        <v>0</v>
      </c>
      <c r="CR179" s="1621">
        <v>0</v>
      </c>
      <c r="CS179" s="1622">
        <v>0</v>
      </c>
      <c r="CT179" s="1621">
        <v>0</v>
      </c>
      <c r="CU179" s="1622">
        <v>0</v>
      </c>
      <c r="CV179" s="1623">
        <v>0</v>
      </c>
      <c r="CW179" s="1622">
        <v>0</v>
      </c>
      <c r="CX179" s="1621">
        <v>0</v>
      </c>
      <c r="CY179" s="1622">
        <v>0</v>
      </c>
      <c r="CZ179" s="1621">
        <v>0</v>
      </c>
      <c r="DA179" s="1622">
        <v>0</v>
      </c>
      <c r="DB179" s="853"/>
      <c r="DE179" s="789"/>
      <c r="DF179" s="938" t="s">
        <v>952</v>
      </c>
      <c r="DG179" s="832">
        <f t="shared" si="167"/>
        <v>1</v>
      </c>
      <c r="DH179" s="833">
        <f>DG179/DG181%</f>
        <v>0.75187969924812026</v>
      </c>
      <c r="DI179" s="861">
        <v>0</v>
      </c>
      <c r="DJ179" s="873">
        <v>0</v>
      </c>
      <c r="DK179" s="861">
        <v>0</v>
      </c>
      <c r="DL179" s="862">
        <v>0</v>
      </c>
      <c r="DM179" s="863">
        <v>0</v>
      </c>
      <c r="DN179" s="873">
        <v>0</v>
      </c>
      <c r="DO179" s="861">
        <v>1</v>
      </c>
      <c r="DP179" s="862">
        <v>8</v>
      </c>
      <c r="DQ179" s="863">
        <v>0</v>
      </c>
      <c r="DR179" s="873">
        <v>0</v>
      </c>
      <c r="DS179" s="861">
        <v>0</v>
      </c>
      <c r="DT179" s="862">
        <v>0</v>
      </c>
      <c r="DU179" s="863">
        <v>0</v>
      </c>
      <c r="DV179" s="873">
        <v>0</v>
      </c>
      <c r="DW179" s="861">
        <v>0</v>
      </c>
      <c r="DX179" s="862">
        <v>0</v>
      </c>
      <c r="DY179" s="863">
        <v>0</v>
      </c>
      <c r="DZ179" s="873">
        <v>0</v>
      </c>
      <c r="EA179" s="861">
        <v>0</v>
      </c>
      <c r="EB179" s="862">
        <v>0</v>
      </c>
      <c r="EC179" s="853"/>
    </row>
    <row r="180" spans="1:133" ht="45.75" thickBot="1">
      <c r="A180" s="793"/>
      <c r="B180" s="2260" t="s">
        <v>953</v>
      </c>
      <c r="C180" s="2249">
        <f t="shared" si="168"/>
        <v>9</v>
      </c>
      <c r="D180" s="2250">
        <f t="shared" si="169"/>
        <v>5.9210526315789469</v>
      </c>
      <c r="E180" s="2261">
        <v>0</v>
      </c>
      <c r="F180" s="2261">
        <v>0</v>
      </c>
      <c r="G180" s="2233">
        <v>3</v>
      </c>
      <c r="H180" s="2234">
        <v>27</v>
      </c>
      <c r="I180" s="2233">
        <v>3</v>
      </c>
      <c r="J180" s="2234">
        <v>9</v>
      </c>
      <c r="K180" s="2233">
        <v>0</v>
      </c>
      <c r="L180" s="2234">
        <v>0</v>
      </c>
      <c r="M180" s="2233">
        <v>2</v>
      </c>
      <c r="N180" s="2234">
        <v>8</v>
      </c>
      <c r="O180" s="2233">
        <v>0</v>
      </c>
      <c r="P180" s="2234">
        <v>0</v>
      </c>
      <c r="Q180" s="2233">
        <v>0</v>
      </c>
      <c r="R180" s="2234">
        <v>0</v>
      </c>
      <c r="S180" s="2235">
        <v>1</v>
      </c>
      <c r="T180" s="2234">
        <v>11</v>
      </c>
      <c r="U180" s="2233">
        <v>0</v>
      </c>
      <c r="V180" s="2234">
        <v>0</v>
      </c>
      <c r="W180" s="2233">
        <v>0</v>
      </c>
      <c r="X180" s="2234">
        <v>0</v>
      </c>
      <c r="Y180" s="840"/>
      <c r="AB180" s="793"/>
      <c r="AC180" s="809" t="s">
        <v>953</v>
      </c>
      <c r="AD180" s="1553">
        <f t="shared" si="170"/>
        <v>9</v>
      </c>
      <c r="AE180" s="1554">
        <f t="shared" si="171"/>
        <v>5.9210526315789469</v>
      </c>
      <c r="AF180" s="1558">
        <v>0</v>
      </c>
      <c r="AG180" s="1558">
        <v>0</v>
      </c>
      <c r="AH180" s="1531">
        <v>3</v>
      </c>
      <c r="AI180" s="1532">
        <v>27</v>
      </c>
      <c r="AJ180" s="1531">
        <v>3</v>
      </c>
      <c r="AK180" s="1532">
        <v>9</v>
      </c>
      <c r="AL180" s="1531">
        <v>0</v>
      </c>
      <c r="AM180" s="1532">
        <v>0</v>
      </c>
      <c r="AN180" s="1531">
        <v>2</v>
      </c>
      <c r="AO180" s="1532">
        <v>8</v>
      </c>
      <c r="AP180" s="1531">
        <v>0</v>
      </c>
      <c r="AQ180" s="1532">
        <v>0</v>
      </c>
      <c r="AR180" s="1531">
        <v>0</v>
      </c>
      <c r="AS180" s="1532">
        <v>0</v>
      </c>
      <c r="AT180" s="1534">
        <v>1</v>
      </c>
      <c r="AU180" s="1532">
        <v>11</v>
      </c>
      <c r="AV180" s="1531">
        <v>0</v>
      </c>
      <c r="AW180" s="1532">
        <v>0</v>
      </c>
      <c r="AX180" s="1531">
        <v>0</v>
      </c>
      <c r="AY180" s="1532">
        <v>0</v>
      </c>
      <c r="AZ180" s="840"/>
      <c r="BC180" s="793"/>
      <c r="BD180" s="809" t="s">
        <v>953</v>
      </c>
      <c r="BE180" s="832">
        <f t="shared" si="165"/>
        <v>6</v>
      </c>
      <c r="BF180" s="833">
        <f>BE180/BE181%</f>
        <v>4.1095890410958908</v>
      </c>
      <c r="BG180" s="843">
        <v>0</v>
      </c>
      <c r="BH180" s="843">
        <v>0</v>
      </c>
      <c r="BI180" s="810">
        <v>1</v>
      </c>
      <c r="BJ180" s="811">
        <v>5</v>
      </c>
      <c r="BK180" s="810">
        <v>4</v>
      </c>
      <c r="BL180" s="811">
        <v>15</v>
      </c>
      <c r="BM180" s="810">
        <v>0</v>
      </c>
      <c r="BN180" s="811">
        <v>0</v>
      </c>
      <c r="BO180" s="810">
        <v>1</v>
      </c>
      <c r="BP180" s="811">
        <v>4</v>
      </c>
      <c r="BQ180" s="810">
        <v>0</v>
      </c>
      <c r="BR180" s="811">
        <v>0</v>
      </c>
      <c r="BS180" s="810">
        <v>0</v>
      </c>
      <c r="BT180" s="811">
        <v>0</v>
      </c>
      <c r="BU180" s="812">
        <v>0</v>
      </c>
      <c r="BV180" s="811">
        <v>0</v>
      </c>
      <c r="BW180" s="810">
        <v>0</v>
      </c>
      <c r="BX180" s="811">
        <v>0</v>
      </c>
      <c r="BY180" s="810">
        <v>0</v>
      </c>
      <c r="BZ180" s="811">
        <v>0</v>
      </c>
      <c r="CA180" s="840"/>
      <c r="CD180" s="1611"/>
      <c r="CE180" s="1624" t="s">
        <v>953</v>
      </c>
      <c r="CF180" s="1553">
        <f t="shared" si="166"/>
        <v>2</v>
      </c>
      <c r="CG180" s="1554">
        <f>CF180/CF181%</f>
        <v>1.4814814814814814</v>
      </c>
      <c r="CH180" s="1625">
        <v>0</v>
      </c>
      <c r="CI180" s="1625">
        <v>0</v>
      </c>
      <c r="CJ180" s="1626">
        <v>0</v>
      </c>
      <c r="CK180" s="1627">
        <v>0</v>
      </c>
      <c r="CL180" s="1626">
        <v>1</v>
      </c>
      <c r="CM180" s="1627">
        <v>3</v>
      </c>
      <c r="CN180" s="1626">
        <v>0</v>
      </c>
      <c r="CO180" s="1627">
        <v>0</v>
      </c>
      <c r="CP180" s="1626">
        <v>0</v>
      </c>
      <c r="CQ180" s="1627">
        <v>0</v>
      </c>
      <c r="CR180" s="1626">
        <v>0</v>
      </c>
      <c r="CS180" s="1627">
        <v>0</v>
      </c>
      <c r="CT180" s="1626">
        <v>1</v>
      </c>
      <c r="CU180" s="1627">
        <v>10</v>
      </c>
      <c r="CV180" s="1628">
        <v>0</v>
      </c>
      <c r="CW180" s="1627">
        <v>0</v>
      </c>
      <c r="CX180" s="1626">
        <v>0</v>
      </c>
      <c r="CY180" s="1627">
        <v>0</v>
      </c>
      <c r="CZ180" s="1626">
        <v>0</v>
      </c>
      <c r="DA180" s="1627">
        <v>0</v>
      </c>
      <c r="DB180" s="853"/>
      <c r="DE180" s="789"/>
      <c r="DF180" s="943" t="s">
        <v>953</v>
      </c>
      <c r="DG180" s="832">
        <f t="shared" si="167"/>
        <v>7</v>
      </c>
      <c r="DH180" s="833">
        <f>DG180/DG181%</f>
        <v>5.2631578947368416</v>
      </c>
      <c r="DI180" s="881">
        <v>0</v>
      </c>
      <c r="DJ180" s="884">
        <v>0</v>
      </c>
      <c r="DK180" s="881">
        <v>2</v>
      </c>
      <c r="DL180" s="882">
        <v>11</v>
      </c>
      <c r="DM180" s="883">
        <v>1</v>
      </c>
      <c r="DN180" s="884">
        <v>3</v>
      </c>
      <c r="DO180" s="881">
        <v>0</v>
      </c>
      <c r="DP180" s="882">
        <v>0</v>
      </c>
      <c r="DQ180" s="883">
        <v>0</v>
      </c>
      <c r="DR180" s="884">
        <v>0</v>
      </c>
      <c r="DS180" s="881">
        <v>1</v>
      </c>
      <c r="DT180" s="882">
        <v>8</v>
      </c>
      <c r="DU180" s="883">
        <v>0</v>
      </c>
      <c r="DV180" s="884">
        <v>0</v>
      </c>
      <c r="DW180" s="881">
        <v>0</v>
      </c>
      <c r="DX180" s="882">
        <v>0</v>
      </c>
      <c r="DY180" s="883">
        <v>1</v>
      </c>
      <c r="DZ180" s="884">
        <v>35</v>
      </c>
      <c r="EA180" s="881">
        <v>2</v>
      </c>
      <c r="EB180" s="882">
        <v>20</v>
      </c>
      <c r="EC180" s="853"/>
    </row>
    <row r="181" spans="1:133" ht="15.75" thickBot="1">
      <c r="A181" s="793"/>
      <c r="B181" s="2262" t="s">
        <v>61</v>
      </c>
      <c r="C181" s="2249">
        <f t="shared" si="168"/>
        <v>152</v>
      </c>
      <c r="D181" s="2250">
        <f t="shared" si="169"/>
        <v>100</v>
      </c>
      <c r="E181" s="2237">
        <v>0</v>
      </c>
      <c r="F181" s="2237">
        <v>0</v>
      </c>
      <c r="G181" s="2237">
        <v>11</v>
      </c>
      <c r="H181" s="2237">
        <v>100</v>
      </c>
      <c r="I181" s="2237">
        <v>32</v>
      </c>
      <c r="J181" s="2237">
        <v>100</v>
      </c>
      <c r="K181" s="2237">
        <v>26</v>
      </c>
      <c r="L181" s="2237">
        <v>100</v>
      </c>
      <c r="M181" s="2237">
        <v>26</v>
      </c>
      <c r="N181" s="2237">
        <v>100</v>
      </c>
      <c r="O181" s="2237">
        <v>15</v>
      </c>
      <c r="P181" s="2237">
        <v>100</v>
      </c>
      <c r="Q181" s="2237">
        <v>13</v>
      </c>
      <c r="R181" s="2237">
        <v>100</v>
      </c>
      <c r="S181" s="2237">
        <v>9</v>
      </c>
      <c r="T181" s="2237">
        <v>100</v>
      </c>
      <c r="U181" s="2237">
        <v>5</v>
      </c>
      <c r="V181" s="2237">
        <v>100</v>
      </c>
      <c r="W181" s="2237">
        <v>15</v>
      </c>
      <c r="X181" s="2237">
        <v>100</v>
      </c>
      <c r="Y181" s="840"/>
      <c r="AB181" s="793"/>
      <c r="AC181" s="813" t="s">
        <v>61</v>
      </c>
      <c r="AD181" s="1553">
        <f t="shared" si="170"/>
        <v>152</v>
      </c>
      <c r="AE181" s="1554">
        <f t="shared" si="171"/>
        <v>100</v>
      </c>
      <c r="AF181" s="1538">
        <v>0</v>
      </c>
      <c r="AG181" s="1538">
        <v>0</v>
      </c>
      <c r="AH181" s="1538">
        <v>11</v>
      </c>
      <c r="AI181" s="1538">
        <v>100</v>
      </c>
      <c r="AJ181" s="1538">
        <v>32</v>
      </c>
      <c r="AK181" s="1538">
        <v>100</v>
      </c>
      <c r="AL181" s="1538">
        <v>26</v>
      </c>
      <c r="AM181" s="1538">
        <v>100</v>
      </c>
      <c r="AN181" s="1538">
        <v>26</v>
      </c>
      <c r="AO181" s="1538">
        <v>100</v>
      </c>
      <c r="AP181" s="1538">
        <v>15</v>
      </c>
      <c r="AQ181" s="1538">
        <v>100</v>
      </c>
      <c r="AR181" s="1538">
        <v>13</v>
      </c>
      <c r="AS181" s="1538">
        <v>100</v>
      </c>
      <c r="AT181" s="1538">
        <v>9</v>
      </c>
      <c r="AU181" s="1538">
        <v>100</v>
      </c>
      <c r="AV181" s="1538">
        <v>5</v>
      </c>
      <c r="AW181" s="1538">
        <v>100</v>
      </c>
      <c r="AX181" s="1538">
        <v>15</v>
      </c>
      <c r="AY181" s="1538">
        <v>100</v>
      </c>
      <c r="AZ181" s="840"/>
      <c r="BC181" s="793"/>
      <c r="BD181" s="813" t="s">
        <v>61</v>
      </c>
      <c r="BE181" s="814">
        <f t="shared" si="165"/>
        <v>146</v>
      </c>
      <c r="BF181" s="826"/>
      <c r="BG181" s="817">
        <f>SUM(BG175:BG180)</f>
        <v>2</v>
      </c>
      <c r="BH181" s="817"/>
      <c r="BI181" s="817">
        <f>SUM(BI175:BI180)</f>
        <v>21</v>
      </c>
      <c r="BJ181" s="817"/>
      <c r="BK181" s="817">
        <f t="shared" ref="BK181:BY181" si="172">SUM(BK175:BK180)</f>
        <v>28</v>
      </c>
      <c r="BL181" s="817"/>
      <c r="BM181" s="817">
        <f t="shared" si="172"/>
        <v>20</v>
      </c>
      <c r="BN181" s="817"/>
      <c r="BO181" s="817">
        <f t="shared" si="172"/>
        <v>24</v>
      </c>
      <c r="BP181" s="817"/>
      <c r="BQ181" s="817">
        <f t="shared" si="172"/>
        <v>16</v>
      </c>
      <c r="BR181" s="817"/>
      <c r="BS181" s="817">
        <f t="shared" si="172"/>
        <v>9</v>
      </c>
      <c r="BT181" s="817"/>
      <c r="BU181" s="817">
        <f t="shared" si="172"/>
        <v>8</v>
      </c>
      <c r="BV181" s="817"/>
      <c r="BW181" s="817">
        <f t="shared" si="172"/>
        <v>3</v>
      </c>
      <c r="BX181" s="817"/>
      <c r="BY181" s="817">
        <f t="shared" si="172"/>
        <v>15</v>
      </c>
      <c r="BZ181" s="817"/>
      <c r="CA181" s="840"/>
      <c r="CD181" s="1611"/>
      <c r="CE181" s="1612" t="s">
        <v>61</v>
      </c>
      <c r="CF181" s="1536">
        <f t="shared" si="166"/>
        <v>135</v>
      </c>
      <c r="CG181" s="1559"/>
      <c r="CH181" s="1629">
        <f>SUM(CH175:CH180)</f>
        <v>0</v>
      </c>
      <c r="CI181" s="1629">
        <f>SUM(CI175:CI180)</f>
        <v>0</v>
      </c>
      <c r="CJ181" s="1629">
        <f>SUM(CJ175:CJ180)</f>
        <v>20</v>
      </c>
      <c r="CK181" s="1629">
        <f t="shared" ref="CK181:DA181" si="173">SUM(CK175:CK180)</f>
        <v>100</v>
      </c>
      <c r="CL181" s="1629">
        <f t="shared" si="173"/>
        <v>23</v>
      </c>
      <c r="CM181" s="1629">
        <f t="shared" si="173"/>
        <v>100</v>
      </c>
      <c r="CN181" s="1630">
        <f t="shared" si="173"/>
        <v>20</v>
      </c>
      <c r="CO181" s="1629">
        <f t="shared" si="173"/>
        <v>100</v>
      </c>
      <c r="CP181" s="1629">
        <f t="shared" si="173"/>
        <v>23</v>
      </c>
      <c r="CQ181" s="1629">
        <f t="shared" si="173"/>
        <v>100</v>
      </c>
      <c r="CR181" s="1629">
        <f t="shared" si="173"/>
        <v>14</v>
      </c>
      <c r="CS181" s="1629">
        <f t="shared" si="173"/>
        <v>100</v>
      </c>
      <c r="CT181" s="1629">
        <f t="shared" si="173"/>
        <v>10</v>
      </c>
      <c r="CU181" s="1629">
        <f t="shared" si="173"/>
        <v>100</v>
      </c>
      <c r="CV181" s="1630">
        <f t="shared" si="173"/>
        <v>9</v>
      </c>
      <c r="CW181" s="1629">
        <f t="shared" si="173"/>
        <v>100</v>
      </c>
      <c r="CX181" s="1629">
        <f t="shared" si="173"/>
        <v>3</v>
      </c>
      <c r="CY181" s="1629">
        <f t="shared" si="173"/>
        <v>100</v>
      </c>
      <c r="CZ181" s="1629">
        <f t="shared" si="173"/>
        <v>13</v>
      </c>
      <c r="DA181" s="1629">
        <f t="shared" si="173"/>
        <v>100</v>
      </c>
      <c r="DB181" s="853"/>
      <c r="DE181" s="789"/>
      <c r="DF181" s="795" t="s">
        <v>61</v>
      </c>
      <c r="DG181" s="814">
        <f t="shared" si="167"/>
        <v>133</v>
      </c>
      <c r="DH181" s="826"/>
      <c r="DI181" s="944">
        <f>SUM(DI175:DI180)</f>
        <v>0</v>
      </c>
      <c r="DJ181" s="944">
        <f>SUM(DJ175:DJ180)</f>
        <v>0</v>
      </c>
      <c r="DK181" s="944">
        <f>SUM(DK175:DK180)</f>
        <v>19</v>
      </c>
      <c r="DL181" s="944">
        <f t="shared" ref="DL181:EB181" si="174">SUM(DL175:DL180)</f>
        <v>100</v>
      </c>
      <c r="DM181" s="944">
        <f t="shared" si="174"/>
        <v>31</v>
      </c>
      <c r="DN181" s="944">
        <f t="shared" si="174"/>
        <v>100</v>
      </c>
      <c r="DO181" s="944">
        <f t="shared" si="174"/>
        <v>14</v>
      </c>
      <c r="DP181" s="944">
        <f t="shared" si="174"/>
        <v>106</v>
      </c>
      <c r="DQ181" s="944">
        <f t="shared" si="174"/>
        <v>23</v>
      </c>
      <c r="DR181" s="944">
        <f t="shared" si="174"/>
        <v>102</v>
      </c>
      <c r="DS181" s="944">
        <f t="shared" si="174"/>
        <v>12</v>
      </c>
      <c r="DT181" s="944">
        <f t="shared" si="174"/>
        <v>100</v>
      </c>
      <c r="DU181" s="944">
        <f t="shared" si="174"/>
        <v>10</v>
      </c>
      <c r="DV181" s="944">
        <f t="shared" si="174"/>
        <v>100</v>
      </c>
      <c r="DW181" s="944">
        <f t="shared" si="174"/>
        <v>11</v>
      </c>
      <c r="DX181" s="944">
        <f t="shared" si="174"/>
        <v>100</v>
      </c>
      <c r="DY181" s="944">
        <f t="shared" si="174"/>
        <v>3</v>
      </c>
      <c r="DZ181" s="944">
        <f t="shared" si="174"/>
        <v>100</v>
      </c>
      <c r="EA181" s="944">
        <f t="shared" si="174"/>
        <v>10</v>
      </c>
      <c r="EB181" s="944">
        <f t="shared" si="174"/>
        <v>100</v>
      </c>
      <c r="EC181" s="853"/>
    </row>
    <row r="182" spans="1:133">
      <c r="A182" s="793"/>
      <c r="B182" s="2238"/>
      <c r="C182" s="2238"/>
      <c r="D182" s="2238"/>
      <c r="E182" s="2238"/>
      <c r="F182" s="2238"/>
      <c r="G182" s="2238"/>
      <c r="H182" s="2238"/>
      <c r="I182" s="2238"/>
      <c r="J182" s="2238"/>
      <c r="K182" s="2238"/>
      <c r="L182" s="2238"/>
      <c r="M182" s="2238"/>
      <c r="N182" s="2238"/>
      <c r="O182" s="2238"/>
      <c r="P182" s="2238"/>
      <c r="Q182" s="2238"/>
      <c r="R182" s="2238"/>
      <c r="S182" s="2238"/>
      <c r="T182" s="2238"/>
      <c r="U182" s="2238"/>
      <c r="V182" s="2238"/>
      <c r="W182" s="2238"/>
      <c r="X182" s="2238"/>
      <c r="Y182" s="840"/>
      <c r="AB182" s="793"/>
      <c r="AC182" s="793"/>
      <c r="AD182" s="1539"/>
      <c r="AE182" s="1539"/>
      <c r="AF182" s="1539"/>
      <c r="AG182" s="1539"/>
      <c r="AH182" s="1539"/>
      <c r="AI182" s="1539"/>
      <c r="AJ182" s="1539"/>
      <c r="AK182" s="1539"/>
      <c r="AL182" s="1539"/>
      <c r="AM182" s="1539"/>
      <c r="AN182" s="1539"/>
      <c r="AO182" s="1539"/>
      <c r="AP182" s="1539"/>
      <c r="AQ182" s="1539"/>
      <c r="AR182" s="1539"/>
      <c r="AS182" s="1539"/>
      <c r="AT182" s="1539"/>
      <c r="AU182" s="1539"/>
      <c r="AV182" s="1539"/>
      <c r="AW182" s="1539"/>
      <c r="AX182" s="1539"/>
      <c r="AY182" s="1539"/>
      <c r="AZ182" s="840"/>
      <c r="BC182" s="793"/>
      <c r="BD182" s="793"/>
      <c r="BE182" s="793"/>
      <c r="BF182" s="793"/>
      <c r="BG182" s="793"/>
      <c r="BH182" s="793"/>
      <c r="BI182" s="793"/>
      <c r="BJ182" s="793"/>
      <c r="BK182" s="793"/>
      <c r="BL182" s="793"/>
      <c r="BM182" s="793"/>
      <c r="BN182" s="793"/>
      <c r="BO182" s="793"/>
      <c r="BP182" s="793"/>
      <c r="BQ182" s="793"/>
      <c r="BR182" s="793"/>
      <c r="BS182" s="793"/>
      <c r="BT182" s="793"/>
      <c r="BU182" s="793"/>
      <c r="BV182" s="793"/>
      <c r="BW182" s="793"/>
      <c r="BX182" s="793"/>
      <c r="BY182" s="793"/>
      <c r="BZ182" s="793"/>
      <c r="CA182" s="840"/>
      <c r="CD182" s="1611"/>
      <c r="CE182" s="1631"/>
      <c r="CF182" s="1539"/>
      <c r="CG182" s="1539"/>
      <c r="CH182" s="1631"/>
      <c r="CI182" s="1631"/>
      <c r="CJ182" s="1631"/>
      <c r="CK182" s="1631"/>
      <c r="CL182" s="1631"/>
      <c r="CM182" s="1631"/>
      <c r="CN182" s="1632"/>
      <c r="CO182" s="1631"/>
      <c r="CP182" s="1631"/>
      <c r="CQ182" s="1631"/>
      <c r="CR182" s="1631"/>
      <c r="CS182" s="1631"/>
      <c r="CT182" s="1631"/>
      <c r="CU182" s="1631"/>
      <c r="CV182" s="1632"/>
      <c r="CW182" s="1631"/>
      <c r="CX182" s="1631"/>
      <c r="CY182" s="1631"/>
      <c r="CZ182" s="1631"/>
      <c r="DA182" s="1631"/>
      <c r="DB182" s="853"/>
      <c r="DE182" s="789"/>
      <c r="DF182" s="794"/>
      <c r="DG182" s="793"/>
      <c r="DH182" s="793"/>
      <c r="DI182" s="794"/>
      <c r="DJ182" s="794"/>
      <c r="DK182" s="794"/>
      <c r="DL182" s="794"/>
      <c r="DM182" s="794"/>
      <c r="DN182" s="794"/>
      <c r="DO182" s="794"/>
      <c r="DP182" s="794"/>
      <c r="DQ182" s="794"/>
      <c r="DR182" s="794"/>
      <c r="DS182" s="794"/>
      <c r="DT182" s="794"/>
      <c r="DU182" s="794"/>
      <c r="DV182" s="794"/>
      <c r="DW182" s="794"/>
      <c r="DX182" s="794"/>
      <c r="DY182" s="794"/>
      <c r="DZ182" s="794"/>
      <c r="EA182" s="794"/>
      <c r="EB182" s="794"/>
      <c r="EC182" s="853"/>
    </row>
    <row r="183" spans="1:133" ht="15.75" thickBot="1">
      <c r="A183" s="793"/>
      <c r="B183" s="2238"/>
      <c r="C183" s="2238"/>
      <c r="D183" s="2238"/>
      <c r="E183" s="2238"/>
      <c r="F183" s="2238"/>
      <c r="G183" s="2238"/>
      <c r="H183" s="2238"/>
      <c r="I183" s="2238"/>
      <c r="J183" s="2238"/>
      <c r="K183" s="2238"/>
      <c r="L183" s="2238"/>
      <c r="M183" s="2238"/>
      <c r="N183" s="2238"/>
      <c r="O183" s="2238"/>
      <c r="P183" s="2238"/>
      <c r="Q183" s="2238"/>
      <c r="R183" s="2238"/>
      <c r="S183" s="2238"/>
      <c r="T183" s="2238"/>
      <c r="U183" s="2238"/>
      <c r="V183" s="2238"/>
      <c r="W183" s="2238"/>
      <c r="X183" s="2238"/>
      <c r="Y183" s="840"/>
      <c r="AB183" s="793"/>
      <c r="AC183" s="793"/>
      <c r="AD183" s="1539"/>
      <c r="AE183" s="1539"/>
      <c r="AF183" s="1539"/>
      <c r="AG183" s="1539"/>
      <c r="AH183" s="1539"/>
      <c r="AI183" s="1539"/>
      <c r="AJ183" s="1539"/>
      <c r="AK183" s="1539"/>
      <c r="AL183" s="1539"/>
      <c r="AM183" s="1539"/>
      <c r="AN183" s="1539"/>
      <c r="AO183" s="1539"/>
      <c r="AP183" s="1539"/>
      <c r="AQ183" s="1539"/>
      <c r="AR183" s="1539"/>
      <c r="AS183" s="1539"/>
      <c r="AT183" s="1539"/>
      <c r="AU183" s="1539"/>
      <c r="AV183" s="1539"/>
      <c r="AW183" s="1539"/>
      <c r="AX183" s="1539"/>
      <c r="AY183" s="1539"/>
      <c r="AZ183" s="840"/>
      <c r="BC183" s="793"/>
      <c r="BD183" s="793"/>
      <c r="BE183" s="793"/>
      <c r="BF183" s="793"/>
      <c r="BG183" s="793"/>
      <c r="BH183" s="793"/>
      <c r="BI183" s="793"/>
      <c r="BJ183" s="793"/>
      <c r="BK183" s="793"/>
      <c r="BL183" s="793"/>
      <c r="BM183" s="793"/>
      <c r="BN183" s="793"/>
      <c r="BO183" s="793"/>
      <c r="BP183" s="793"/>
      <c r="BQ183" s="793"/>
      <c r="BR183" s="793"/>
      <c r="BS183" s="793"/>
      <c r="BT183" s="793"/>
      <c r="BU183" s="793"/>
      <c r="BV183" s="793"/>
      <c r="BW183" s="793"/>
      <c r="BX183" s="793"/>
      <c r="BY183" s="793"/>
      <c r="BZ183" s="793"/>
      <c r="CA183" s="840"/>
      <c r="CD183" s="1611"/>
      <c r="CE183" s="1631"/>
      <c r="CF183" s="1539"/>
      <c r="CG183" s="1539"/>
      <c r="CH183" s="1631"/>
      <c r="CI183" s="1631"/>
      <c r="CJ183" s="1631"/>
      <c r="CK183" s="1631"/>
      <c r="CL183" s="1631"/>
      <c r="CM183" s="1631"/>
      <c r="CN183" s="1631"/>
      <c r="CO183" s="1631"/>
      <c r="CP183" s="1631"/>
      <c r="CQ183" s="1631"/>
      <c r="CR183" s="1631"/>
      <c r="CS183" s="1631"/>
      <c r="CT183" s="1631"/>
      <c r="CU183" s="1631"/>
      <c r="CV183" s="1631"/>
      <c r="CW183" s="1631"/>
      <c r="CX183" s="1631"/>
      <c r="CY183" s="1631"/>
      <c r="CZ183" s="1631"/>
      <c r="DA183" s="1631"/>
      <c r="DB183" s="853"/>
      <c r="DE183" s="789"/>
      <c r="DF183" s="794"/>
      <c r="DG183" s="793"/>
      <c r="DH183" s="793"/>
      <c r="DI183" s="794"/>
      <c r="DJ183" s="794"/>
      <c r="DK183" s="794"/>
      <c r="DL183" s="794"/>
      <c r="DM183" s="794"/>
      <c r="DN183" s="794"/>
      <c r="DO183" s="794"/>
      <c r="DP183" s="794"/>
      <c r="DQ183" s="794"/>
      <c r="DR183" s="794"/>
      <c r="DS183" s="794"/>
      <c r="DT183" s="794"/>
      <c r="DU183" s="794"/>
      <c r="DV183" s="794"/>
      <c r="DW183" s="794"/>
      <c r="DX183" s="794"/>
      <c r="DY183" s="794"/>
      <c r="DZ183" s="794"/>
      <c r="EA183" s="794"/>
      <c r="EB183" s="794"/>
      <c r="EC183" s="853"/>
    </row>
    <row r="184" spans="1:133" ht="45.75" thickBot="1">
      <c r="A184" s="793"/>
      <c r="B184" s="2264" t="s">
        <v>954</v>
      </c>
      <c r="C184" s="2473" t="s">
        <v>58</v>
      </c>
      <c r="D184" s="2474"/>
      <c r="E184" s="2473" t="s">
        <v>956</v>
      </c>
      <c r="F184" s="2474"/>
      <c r="G184" s="2473" t="s">
        <v>957</v>
      </c>
      <c r="H184" s="2474"/>
      <c r="I184" s="2473" t="s">
        <v>943</v>
      </c>
      <c r="J184" s="2474"/>
      <c r="K184" s="2473" t="s">
        <v>944</v>
      </c>
      <c r="L184" s="2474"/>
      <c r="M184" s="2473" t="s">
        <v>945</v>
      </c>
      <c r="N184" s="2474"/>
      <c r="O184" s="2475" t="s">
        <v>946</v>
      </c>
      <c r="P184" s="2475"/>
      <c r="Q184" s="2473" t="s">
        <v>947</v>
      </c>
      <c r="R184" s="2474"/>
      <c r="S184" s="2475" t="s">
        <v>948</v>
      </c>
      <c r="T184" s="2475"/>
      <c r="U184" s="2473" t="s">
        <v>949</v>
      </c>
      <c r="V184" s="2474"/>
      <c r="W184" s="2475" t="s">
        <v>950</v>
      </c>
      <c r="X184" s="2474"/>
      <c r="Y184" s="840"/>
      <c r="AB184" s="793"/>
      <c r="AC184" s="819" t="s">
        <v>954</v>
      </c>
      <c r="AD184" s="2479" t="s">
        <v>58</v>
      </c>
      <c r="AE184" s="2481"/>
      <c r="AF184" s="2479" t="s">
        <v>956</v>
      </c>
      <c r="AG184" s="2481"/>
      <c r="AH184" s="2479" t="s">
        <v>957</v>
      </c>
      <c r="AI184" s="2481"/>
      <c r="AJ184" s="2479" t="s">
        <v>943</v>
      </c>
      <c r="AK184" s="2481"/>
      <c r="AL184" s="2479" t="s">
        <v>944</v>
      </c>
      <c r="AM184" s="2481"/>
      <c r="AN184" s="2479" t="s">
        <v>945</v>
      </c>
      <c r="AO184" s="2481"/>
      <c r="AP184" s="2482" t="s">
        <v>946</v>
      </c>
      <c r="AQ184" s="2482"/>
      <c r="AR184" s="2479" t="s">
        <v>947</v>
      </c>
      <c r="AS184" s="2481"/>
      <c r="AT184" s="2482" t="s">
        <v>948</v>
      </c>
      <c r="AU184" s="2482"/>
      <c r="AV184" s="2479" t="s">
        <v>949</v>
      </c>
      <c r="AW184" s="2481"/>
      <c r="AX184" s="2482" t="s">
        <v>950</v>
      </c>
      <c r="AY184" s="2481"/>
      <c r="AZ184" s="840"/>
      <c r="BC184" s="793"/>
      <c r="BD184" s="819" t="s">
        <v>954</v>
      </c>
      <c r="BE184" s="2484" t="s">
        <v>58</v>
      </c>
      <c r="BF184" s="2485"/>
      <c r="BG184" s="2484" t="s">
        <v>956</v>
      </c>
      <c r="BH184" s="2485"/>
      <c r="BI184" s="2484" t="s">
        <v>942</v>
      </c>
      <c r="BJ184" s="2486"/>
      <c r="BK184" s="2484" t="s">
        <v>943</v>
      </c>
      <c r="BL184" s="2485"/>
      <c r="BM184" s="2484" t="s">
        <v>944</v>
      </c>
      <c r="BN184" s="2485"/>
      <c r="BO184" s="2484" t="s">
        <v>945</v>
      </c>
      <c r="BP184" s="2485"/>
      <c r="BQ184" s="2486" t="s">
        <v>946</v>
      </c>
      <c r="BR184" s="2486"/>
      <c r="BS184" s="2484" t="s">
        <v>947</v>
      </c>
      <c r="BT184" s="2485"/>
      <c r="BU184" s="2486" t="s">
        <v>948</v>
      </c>
      <c r="BV184" s="2486"/>
      <c r="BW184" s="2484" t="s">
        <v>949</v>
      </c>
      <c r="BX184" s="2485"/>
      <c r="BY184" s="2486" t="s">
        <v>950</v>
      </c>
      <c r="BZ184" s="2485"/>
      <c r="CA184" s="840"/>
      <c r="CD184" s="1633"/>
      <c r="CE184" s="1634" t="s">
        <v>954</v>
      </c>
      <c r="CF184" s="2479" t="s">
        <v>58</v>
      </c>
      <c r="CG184" s="2481"/>
      <c r="CH184" s="2495" t="s">
        <v>956</v>
      </c>
      <c r="CI184" s="2496"/>
      <c r="CJ184" s="2495" t="s">
        <v>971</v>
      </c>
      <c r="CK184" s="2494"/>
      <c r="CL184" s="2495" t="s">
        <v>943</v>
      </c>
      <c r="CM184" s="2496"/>
      <c r="CN184" s="2495" t="s">
        <v>944</v>
      </c>
      <c r="CO184" s="2496"/>
      <c r="CP184" s="2495" t="s">
        <v>945</v>
      </c>
      <c r="CQ184" s="2496"/>
      <c r="CR184" s="2494" t="s">
        <v>946</v>
      </c>
      <c r="CS184" s="2494"/>
      <c r="CT184" s="2495" t="s">
        <v>947</v>
      </c>
      <c r="CU184" s="2496"/>
      <c r="CV184" s="2494" t="s">
        <v>948</v>
      </c>
      <c r="CW184" s="2494"/>
      <c r="CX184" s="2495" t="s">
        <v>949</v>
      </c>
      <c r="CY184" s="2496"/>
      <c r="CZ184" s="2494" t="s">
        <v>950</v>
      </c>
      <c r="DA184" s="2496"/>
      <c r="DB184" s="871"/>
      <c r="DE184" s="789"/>
      <c r="DF184" s="819" t="s">
        <v>954</v>
      </c>
      <c r="DG184" s="2484" t="s">
        <v>58</v>
      </c>
      <c r="DH184" s="2485"/>
      <c r="DI184" s="2484" t="s">
        <v>956</v>
      </c>
      <c r="DJ184" s="2485"/>
      <c r="DK184" s="2484" t="s">
        <v>942</v>
      </c>
      <c r="DL184" s="2486"/>
      <c r="DM184" s="2484" t="s">
        <v>943</v>
      </c>
      <c r="DN184" s="2485"/>
      <c r="DO184" s="2484" t="s">
        <v>944</v>
      </c>
      <c r="DP184" s="2485"/>
      <c r="DQ184" s="2484" t="s">
        <v>945</v>
      </c>
      <c r="DR184" s="2485"/>
      <c r="DS184" s="2486" t="s">
        <v>946</v>
      </c>
      <c r="DT184" s="2486"/>
      <c r="DU184" s="2484" t="s">
        <v>947</v>
      </c>
      <c r="DV184" s="2485"/>
      <c r="DW184" s="2486" t="s">
        <v>948</v>
      </c>
      <c r="DX184" s="2486"/>
      <c r="DY184" s="2484" t="s">
        <v>949</v>
      </c>
      <c r="DZ184" s="2485"/>
      <c r="EA184" s="2486" t="s">
        <v>950</v>
      </c>
      <c r="EB184" s="2485"/>
      <c r="EC184" s="853"/>
    </row>
    <row r="185" spans="1:133" ht="15.75" thickBot="1">
      <c r="A185" s="793"/>
      <c r="B185" s="2265"/>
      <c r="C185" s="2239" t="s">
        <v>899</v>
      </c>
      <c r="D185" s="2240" t="s">
        <v>170</v>
      </c>
      <c r="E185" s="2239" t="s">
        <v>899</v>
      </c>
      <c r="F185" s="2240" t="s">
        <v>170</v>
      </c>
      <c r="G185" s="2239" t="s">
        <v>899</v>
      </c>
      <c r="H185" s="2242" t="s">
        <v>170</v>
      </c>
      <c r="I185" s="2239" t="s">
        <v>899</v>
      </c>
      <c r="J185" s="2240" t="s">
        <v>170</v>
      </c>
      <c r="K185" s="2239" t="s">
        <v>899</v>
      </c>
      <c r="L185" s="2240" t="s">
        <v>170</v>
      </c>
      <c r="M185" s="2239" t="s">
        <v>899</v>
      </c>
      <c r="N185" s="2240" t="s">
        <v>170</v>
      </c>
      <c r="O185" s="2241" t="s">
        <v>899</v>
      </c>
      <c r="P185" s="2242" t="s">
        <v>170</v>
      </c>
      <c r="Q185" s="2239" t="s">
        <v>899</v>
      </c>
      <c r="R185" s="2240" t="s">
        <v>170</v>
      </c>
      <c r="S185" s="2241" t="s">
        <v>899</v>
      </c>
      <c r="T185" s="2242" t="s">
        <v>170</v>
      </c>
      <c r="U185" s="2239" t="s">
        <v>899</v>
      </c>
      <c r="V185" s="2240" t="s">
        <v>170</v>
      </c>
      <c r="W185" s="2241" t="s">
        <v>899</v>
      </c>
      <c r="X185" s="2240" t="s">
        <v>170</v>
      </c>
      <c r="Y185" s="840"/>
      <c r="AB185" s="793"/>
      <c r="AC185" s="820"/>
      <c r="AD185" s="1540" t="s">
        <v>899</v>
      </c>
      <c r="AE185" s="1541" t="s">
        <v>170</v>
      </c>
      <c r="AF185" s="1540" t="s">
        <v>899</v>
      </c>
      <c r="AG185" s="1541" t="s">
        <v>170</v>
      </c>
      <c r="AH185" s="1540" t="s">
        <v>899</v>
      </c>
      <c r="AI185" s="1546" t="s">
        <v>170</v>
      </c>
      <c r="AJ185" s="1540" t="s">
        <v>899</v>
      </c>
      <c r="AK185" s="1541" t="s">
        <v>170</v>
      </c>
      <c r="AL185" s="1540" t="s">
        <v>899</v>
      </c>
      <c r="AM185" s="1541" t="s">
        <v>170</v>
      </c>
      <c r="AN185" s="1540" t="s">
        <v>899</v>
      </c>
      <c r="AO185" s="1541" t="s">
        <v>170</v>
      </c>
      <c r="AP185" s="1545" t="s">
        <v>899</v>
      </c>
      <c r="AQ185" s="1546" t="s">
        <v>170</v>
      </c>
      <c r="AR185" s="1540" t="s">
        <v>899</v>
      </c>
      <c r="AS185" s="1541" t="s">
        <v>170</v>
      </c>
      <c r="AT185" s="1545" t="s">
        <v>899</v>
      </c>
      <c r="AU185" s="1546" t="s">
        <v>170</v>
      </c>
      <c r="AV185" s="1540" t="s">
        <v>899</v>
      </c>
      <c r="AW185" s="1541" t="s">
        <v>170</v>
      </c>
      <c r="AX185" s="1545" t="s">
        <v>899</v>
      </c>
      <c r="AY185" s="1541" t="s">
        <v>170</v>
      </c>
      <c r="AZ185" s="840"/>
      <c r="BC185" s="793"/>
      <c r="BD185" s="820"/>
      <c r="BE185" s="797" t="s">
        <v>899</v>
      </c>
      <c r="BF185" s="798" t="s">
        <v>170</v>
      </c>
      <c r="BG185" s="797" t="s">
        <v>899</v>
      </c>
      <c r="BH185" s="798" t="s">
        <v>170</v>
      </c>
      <c r="BI185" s="797" t="s">
        <v>899</v>
      </c>
      <c r="BJ185" s="821" t="s">
        <v>170</v>
      </c>
      <c r="BK185" s="797" t="s">
        <v>899</v>
      </c>
      <c r="BL185" s="798" t="s">
        <v>170</v>
      </c>
      <c r="BM185" s="797" t="s">
        <v>899</v>
      </c>
      <c r="BN185" s="798" t="s">
        <v>170</v>
      </c>
      <c r="BO185" s="797" t="s">
        <v>899</v>
      </c>
      <c r="BP185" s="798" t="s">
        <v>170</v>
      </c>
      <c r="BQ185" s="822" t="s">
        <v>899</v>
      </c>
      <c r="BR185" s="821" t="s">
        <v>170</v>
      </c>
      <c r="BS185" s="797" t="s">
        <v>899</v>
      </c>
      <c r="BT185" s="798" t="s">
        <v>170</v>
      </c>
      <c r="BU185" s="822" t="s">
        <v>899</v>
      </c>
      <c r="BV185" s="821" t="s">
        <v>170</v>
      </c>
      <c r="BW185" s="797" t="s">
        <v>899</v>
      </c>
      <c r="BX185" s="798" t="s">
        <v>170</v>
      </c>
      <c r="BY185" s="822" t="s">
        <v>899</v>
      </c>
      <c r="BZ185" s="798" t="s">
        <v>170</v>
      </c>
      <c r="CA185" s="840"/>
      <c r="CD185" s="1611"/>
      <c r="CE185" s="1635"/>
      <c r="CF185" s="1540" t="s">
        <v>899</v>
      </c>
      <c r="CG185" s="1541" t="s">
        <v>170</v>
      </c>
      <c r="CH185" s="1540" t="s">
        <v>899</v>
      </c>
      <c r="CI185" s="1541" t="s">
        <v>170</v>
      </c>
      <c r="CJ185" s="1540" t="s">
        <v>899</v>
      </c>
      <c r="CK185" s="1546" t="s">
        <v>170</v>
      </c>
      <c r="CL185" s="1540" t="s">
        <v>899</v>
      </c>
      <c r="CM185" s="1541" t="s">
        <v>170</v>
      </c>
      <c r="CN185" s="1540" t="s">
        <v>899</v>
      </c>
      <c r="CO185" s="1541" t="s">
        <v>170</v>
      </c>
      <c r="CP185" s="1540" t="s">
        <v>899</v>
      </c>
      <c r="CQ185" s="1541" t="s">
        <v>170</v>
      </c>
      <c r="CR185" s="1545" t="s">
        <v>899</v>
      </c>
      <c r="CS185" s="1546" t="s">
        <v>170</v>
      </c>
      <c r="CT185" s="1540" t="s">
        <v>899</v>
      </c>
      <c r="CU185" s="1541" t="s">
        <v>170</v>
      </c>
      <c r="CV185" s="1545" t="s">
        <v>899</v>
      </c>
      <c r="CW185" s="1546" t="s">
        <v>170</v>
      </c>
      <c r="CX185" s="1540" t="s">
        <v>899</v>
      </c>
      <c r="CY185" s="1541" t="s">
        <v>170</v>
      </c>
      <c r="CZ185" s="1545" t="s">
        <v>899</v>
      </c>
      <c r="DA185" s="1541" t="s">
        <v>170</v>
      </c>
      <c r="DB185" s="853"/>
      <c r="DE185" s="789"/>
      <c r="DF185" s="820"/>
      <c r="DG185" s="797" t="s">
        <v>899</v>
      </c>
      <c r="DH185" s="798" t="s">
        <v>170</v>
      </c>
      <c r="DI185" s="797" t="s">
        <v>899</v>
      </c>
      <c r="DJ185" s="798" t="s">
        <v>170</v>
      </c>
      <c r="DK185" s="797" t="s">
        <v>899</v>
      </c>
      <c r="DL185" s="821" t="s">
        <v>170</v>
      </c>
      <c r="DM185" s="797" t="s">
        <v>899</v>
      </c>
      <c r="DN185" s="798" t="s">
        <v>170</v>
      </c>
      <c r="DO185" s="797" t="s">
        <v>899</v>
      </c>
      <c r="DP185" s="798" t="s">
        <v>170</v>
      </c>
      <c r="DQ185" s="797" t="s">
        <v>899</v>
      </c>
      <c r="DR185" s="798" t="s">
        <v>170</v>
      </c>
      <c r="DS185" s="822" t="s">
        <v>899</v>
      </c>
      <c r="DT185" s="821" t="s">
        <v>170</v>
      </c>
      <c r="DU185" s="797" t="s">
        <v>899</v>
      </c>
      <c r="DV185" s="798" t="s">
        <v>170</v>
      </c>
      <c r="DW185" s="822" t="s">
        <v>899</v>
      </c>
      <c r="DX185" s="821" t="s">
        <v>170</v>
      </c>
      <c r="DY185" s="797" t="s">
        <v>899</v>
      </c>
      <c r="DZ185" s="798" t="s">
        <v>170</v>
      </c>
      <c r="EA185" s="822" t="s">
        <v>899</v>
      </c>
      <c r="EB185" s="798" t="s">
        <v>170</v>
      </c>
      <c r="EC185" s="853"/>
    </row>
    <row r="186" spans="1:133">
      <c r="A186" s="793"/>
      <c r="B186" s="2257" t="s">
        <v>35</v>
      </c>
      <c r="C186" s="2249">
        <f>SUM(E186,G186,I186,K186,M186,O186,Q186,S186,U186,W186)</f>
        <v>3</v>
      </c>
      <c r="D186" s="2250">
        <f>(C186/C$189)*100</f>
        <v>2.1276595744680851</v>
      </c>
      <c r="E186" s="2249">
        <v>0</v>
      </c>
      <c r="F186" s="2249">
        <v>0</v>
      </c>
      <c r="G186" s="2227">
        <v>0</v>
      </c>
      <c r="H186" s="2243">
        <v>0</v>
      </c>
      <c r="I186" s="2227">
        <v>1</v>
      </c>
      <c r="J186" s="2228">
        <v>3</v>
      </c>
      <c r="K186" s="2227">
        <v>1</v>
      </c>
      <c r="L186" s="2228">
        <v>4</v>
      </c>
      <c r="M186" s="2227">
        <v>0</v>
      </c>
      <c r="N186" s="2228">
        <v>0</v>
      </c>
      <c r="O186" s="2229">
        <v>0</v>
      </c>
      <c r="P186" s="2243">
        <v>0</v>
      </c>
      <c r="Q186" s="2227">
        <v>0</v>
      </c>
      <c r="R186" s="2228">
        <v>0</v>
      </c>
      <c r="S186" s="2229">
        <v>0</v>
      </c>
      <c r="T186" s="2243">
        <v>0</v>
      </c>
      <c r="U186" s="2227">
        <v>1</v>
      </c>
      <c r="V186" s="2228">
        <v>20</v>
      </c>
      <c r="W186" s="2229">
        <v>0</v>
      </c>
      <c r="X186" s="2228">
        <v>0</v>
      </c>
      <c r="Y186" s="840"/>
      <c r="AB186" s="793"/>
      <c r="AC186" s="799" t="s">
        <v>35</v>
      </c>
      <c r="AD186" s="1553">
        <f>SUM(AF186,AH186,AJ186,AL186,AN186,AP186,AR186,AT186,AV186,AX186)</f>
        <v>3</v>
      </c>
      <c r="AE186" s="1554">
        <f>(AD186/AD$189)*100</f>
        <v>2.1276595744680851</v>
      </c>
      <c r="AF186" s="1553">
        <v>0</v>
      </c>
      <c r="AG186" s="1553">
        <v>0</v>
      </c>
      <c r="AH186" s="1522">
        <v>0</v>
      </c>
      <c r="AI186" s="1547">
        <v>0</v>
      </c>
      <c r="AJ186" s="1522">
        <v>1</v>
      </c>
      <c r="AK186" s="1523">
        <v>3</v>
      </c>
      <c r="AL186" s="1522">
        <v>1</v>
      </c>
      <c r="AM186" s="1523">
        <v>4</v>
      </c>
      <c r="AN186" s="1522">
        <v>0</v>
      </c>
      <c r="AO186" s="1523">
        <v>0</v>
      </c>
      <c r="AP186" s="1526">
        <v>0</v>
      </c>
      <c r="AQ186" s="1547">
        <v>0</v>
      </c>
      <c r="AR186" s="1522">
        <v>0</v>
      </c>
      <c r="AS186" s="1523">
        <v>0</v>
      </c>
      <c r="AT186" s="1526">
        <v>0</v>
      </c>
      <c r="AU186" s="1547">
        <v>0</v>
      </c>
      <c r="AV186" s="1522">
        <v>1</v>
      </c>
      <c r="AW186" s="1523">
        <v>20</v>
      </c>
      <c r="AX186" s="1526">
        <v>0</v>
      </c>
      <c r="AY186" s="1523">
        <v>0</v>
      </c>
      <c r="AZ186" s="840"/>
      <c r="BC186" s="793"/>
      <c r="BD186" s="799" t="s">
        <v>35</v>
      </c>
      <c r="BE186" s="832">
        <f>BG186+BI186+BK186+BM186+BO186+BQ186+BS186+BU186+BW186+BY186</f>
        <v>3</v>
      </c>
      <c r="BF186" s="833">
        <f>BE186/BE189%</f>
        <v>2.0547945205479454</v>
      </c>
      <c r="BG186" s="832">
        <v>0</v>
      </c>
      <c r="BH186" s="832">
        <v>0</v>
      </c>
      <c r="BI186" s="802">
        <v>0</v>
      </c>
      <c r="BJ186" s="823">
        <v>0</v>
      </c>
      <c r="BK186" s="802">
        <v>1</v>
      </c>
      <c r="BL186" s="803">
        <v>4</v>
      </c>
      <c r="BM186" s="802">
        <v>1</v>
      </c>
      <c r="BN186" s="803">
        <v>5</v>
      </c>
      <c r="BO186" s="802">
        <v>0</v>
      </c>
      <c r="BP186" s="803">
        <v>0</v>
      </c>
      <c r="BQ186" s="804">
        <v>0</v>
      </c>
      <c r="BR186" s="823">
        <v>0</v>
      </c>
      <c r="BS186" s="802">
        <v>0</v>
      </c>
      <c r="BT186" s="803">
        <v>0</v>
      </c>
      <c r="BU186" s="804">
        <v>0</v>
      </c>
      <c r="BV186" s="823">
        <v>0</v>
      </c>
      <c r="BW186" s="802">
        <v>1</v>
      </c>
      <c r="BX186" s="803">
        <v>34</v>
      </c>
      <c r="BY186" s="804">
        <v>0</v>
      </c>
      <c r="BZ186" s="803">
        <v>0</v>
      </c>
      <c r="CA186" s="840"/>
      <c r="CD186" s="1611"/>
      <c r="CE186" s="1614" t="s">
        <v>35</v>
      </c>
      <c r="CF186" s="1553">
        <f>CH186+CJ186+CL186+CN186+CP186+CR186+CT186+CV186+CX186+CZ186</f>
        <v>1</v>
      </c>
      <c r="CG186" s="1554">
        <f>CF186/CF189%</f>
        <v>0.71942446043165476</v>
      </c>
      <c r="CH186" s="1615">
        <v>0</v>
      </c>
      <c r="CI186" s="1615">
        <v>0</v>
      </c>
      <c r="CJ186" s="1616">
        <v>0</v>
      </c>
      <c r="CK186" s="1636">
        <v>0</v>
      </c>
      <c r="CL186" s="1616">
        <v>0</v>
      </c>
      <c r="CM186" s="1617">
        <v>0</v>
      </c>
      <c r="CN186" s="1616">
        <v>0</v>
      </c>
      <c r="CO186" s="1617">
        <v>0</v>
      </c>
      <c r="CP186" s="1616">
        <v>0</v>
      </c>
      <c r="CQ186" s="1617">
        <v>0</v>
      </c>
      <c r="CR186" s="1618">
        <v>0</v>
      </c>
      <c r="CS186" s="1636">
        <v>0</v>
      </c>
      <c r="CT186" s="1616">
        <v>1</v>
      </c>
      <c r="CU186" s="1617">
        <v>10</v>
      </c>
      <c r="CV186" s="1618">
        <v>0</v>
      </c>
      <c r="CW186" s="1636">
        <v>0</v>
      </c>
      <c r="CX186" s="1616">
        <v>0</v>
      </c>
      <c r="CY186" s="1617">
        <v>0</v>
      </c>
      <c r="CZ186" s="1618">
        <v>0</v>
      </c>
      <c r="DA186" s="1617">
        <v>0</v>
      </c>
      <c r="DB186" s="853"/>
      <c r="DE186" s="789"/>
      <c r="DF186" s="854" t="s">
        <v>35</v>
      </c>
      <c r="DG186" s="832">
        <f>DI186+DK186+DM186+DO186+DQ186+DS186+DU186+DW186+DY186+EA186</f>
        <v>3</v>
      </c>
      <c r="DH186" s="833">
        <f>DG186/DG189%</f>
        <v>2.255639097744361</v>
      </c>
      <c r="DI186" s="855">
        <v>0</v>
      </c>
      <c r="DJ186" s="855">
        <v>0</v>
      </c>
      <c r="DK186" s="856">
        <v>0</v>
      </c>
      <c r="DL186" s="872">
        <v>0</v>
      </c>
      <c r="DM186" s="856">
        <v>0</v>
      </c>
      <c r="DN186" s="857">
        <v>0</v>
      </c>
      <c r="DO186" s="856">
        <v>0</v>
      </c>
      <c r="DP186" s="857">
        <v>0</v>
      </c>
      <c r="DQ186" s="856">
        <v>1</v>
      </c>
      <c r="DR186" s="857">
        <v>5</v>
      </c>
      <c r="DS186" s="858">
        <v>0</v>
      </c>
      <c r="DT186" s="872">
        <v>0</v>
      </c>
      <c r="DU186" s="856">
        <v>2</v>
      </c>
      <c r="DV186" s="857">
        <v>20</v>
      </c>
      <c r="DW186" s="858">
        <v>0</v>
      </c>
      <c r="DX186" s="872">
        <v>0</v>
      </c>
      <c r="DY186" s="856">
        <v>0</v>
      </c>
      <c r="DZ186" s="857">
        <v>0</v>
      </c>
      <c r="EA186" s="858">
        <v>0</v>
      </c>
      <c r="EB186" s="857">
        <v>0</v>
      </c>
      <c r="EC186" s="853"/>
    </row>
    <row r="187" spans="1:133" ht="30">
      <c r="A187" s="793"/>
      <c r="B187" s="2259" t="s">
        <v>955</v>
      </c>
      <c r="C187" s="2249">
        <f t="shared" ref="C187:C189" si="175">SUM(E187,G187,I187,K187,M187,O187,Q187,S187,U187,W187)</f>
        <v>132</v>
      </c>
      <c r="D187" s="2250">
        <f t="shared" ref="D187:D189" si="176">(C187/C$189)*100</f>
        <v>93.61702127659575</v>
      </c>
      <c r="E187" s="2251">
        <v>0</v>
      </c>
      <c r="F187" s="2251">
        <v>0</v>
      </c>
      <c r="G187" s="2230">
        <v>0</v>
      </c>
      <c r="H187" s="2244">
        <v>0</v>
      </c>
      <c r="I187" s="2230">
        <v>28</v>
      </c>
      <c r="J187" s="2231">
        <v>88</v>
      </c>
      <c r="K187" s="2230">
        <v>25</v>
      </c>
      <c r="L187" s="2231">
        <v>96</v>
      </c>
      <c r="M187" s="2230">
        <v>24</v>
      </c>
      <c r="N187" s="2231">
        <v>92</v>
      </c>
      <c r="O187" s="2232">
        <v>15</v>
      </c>
      <c r="P187" s="2244">
        <v>100</v>
      </c>
      <c r="Q187" s="2230">
        <v>13</v>
      </c>
      <c r="R187" s="2231">
        <v>100</v>
      </c>
      <c r="S187" s="2232">
        <v>8</v>
      </c>
      <c r="T187" s="2244">
        <v>89</v>
      </c>
      <c r="U187" s="2230">
        <v>4</v>
      </c>
      <c r="V187" s="2231">
        <v>80</v>
      </c>
      <c r="W187" s="2232">
        <v>15</v>
      </c>
      <c r="X187" s="2231">
        <v>100</v>
      </c>
      <c r="Y187" s="840"/>
      <c r="AB187" s="793"/>
      <c r="AC187" s="805" t="s">
        <v>955</v>
      </c>
      <c r="AD187" s="1553">
        <f t="shared" ref="AD187:AD189" si="177">SUM(AF187,AH187,AJ187,AL187,AN187,AP187,AR187,AT187,AV187,AX187)</f>
        <v>132</v>
      </c>
      <c r="AE187" s="1554">
        <f t="shared" ref="AE187:AE189" si="178">(AD187/AD$189)*100</f>
        <v>93.61702127659575</v>
      </c>
      <c r="AF187" s="1555">
        <v>0</v>
      </c>
      <c r="AG187" s="1555">
        <v>0</v>
      </c>
      <c r="AH187" s="1527">
        <v>0</v>
      </c>
      <c r="AI187" s="1548">
        <v>0</v>
      </c>
      <c r="AJ187" s="1527">
        <v>28</v>
      </c>
      <c r="AK187" s="1528">
        <v>88</v>
      </c>
      <c r="AL187" s="1527">
        <v>25</v>
      </c>
      <c r="AM187" s="1528">
        <v>96</v>
      </c>
      <c r="AN187" s="1527">
        <v>24</v>
      </c>
      <c r="AO187" s="1528">
        <v>92</v>
      </c>
      <c r="AP187" s="1530">
        <v>15</v>
      </c>
      <c r="AQ187" s="1548">
        <v>100</v>
      </c>
      <c r="AR187" s="1527">
        <v>13</v>
      </c>
      <c r="AS187" s="1528">
        <v>100</v>
      </c>
      <c r="AT187" s="1530">
        <v>8</v>
      </c>
      <c r="AU187" s="1548">
        <v>89</v>
      </c>
      <c r="AV187" s="1527">
        <v>4</v>
      </c>
      <c r="AW187" s="1528">
        <v>80</v>
      </c>
      <c r="AX187" s="1530">
        <v>15</v>
      </c>
      <c r="AY187" s="1528">
        <v>100</v>
      </c>
      <c r="AZ187" s="840"/>
      <c r="BC187" s="793"/>
      <c r="BD187" s="805" t="s">
        <v>955</v>
      </c>
      <c r="BE187" s="832">
        <f>BG187+BI187+BK187+BM187+BO187+BQ187+BS187+BU187+BW187+BY187</f>
        <v>138</v>
      </c>
      <c r="BF187" s="833">
        <f>BE187/BE189%</f>
        <v>94.520547945205479</v>
      </c>
      <c r="BG187" s="834">
        <v>2</v>
      </c>
      <c r="BH187" s="834">
        <v>100</v>
      </c>
      <c r="BI187" s="806">
        <v>21</v>
      </c>
      <c r="BJ187" s="824">
        <v>100</v>
      </c>
      <c r="BK187" s="806">
        <v>23</v>
      </c>
      <c r="BL187" s="807">
        <v>81</v>
      </c>
      <c r="BM187" s="806">
        <v>19</v>
      </c>
      <c r="BN187" s="807">
        <v>95</v>
      </c>
      <c r="BO187" s="806">
        <v>23</v>
      </c>
      <c r="BP187" s="807">
        <v>96</v>
      </c>
      <c r="BQ187" s="808">
        <v>16</v>
      </c>
      <c r="BR187" s="824">
        <v>100</v>
      </c>
      <c r="BS187" s="806">
        <v>9</v>
      </c>
      <c r="BT187" s="807">
        <v>100</v>
      </c>
      <c r="BU187" s="808">
        <v>8</v>
      </c>
      <c r="BV187" s="824">
        <v>100</v>
      </c>
      <c r="BW187" s="806">
        <v>2</v>
      </c>
      <c r="BX187" s="807">
        <v>66</v>
      </c>
      <c r="BY187" s="808">
        <v>15</v>
      </c>
      <c r="BZ187" s="807">
        <v>100</v>
      </c>
      <c r="CA187" s="840"/>
      <c r="CD187" s="1611"/>
      <c r="CE187" s="1619" t="s">
        <v>955</v>
      </c>
      <c r="CF187" s="1553">
        <f>CH187+CJ187+CL187+CN187+CP187+CR187+CT187+CV187+CX187+CZ187</f>
        <v>111</v>
      </c>
      <c r="CG187" s="1554">
        <f>CF187/CF189%</f>
        <v>79.856115107913681</v>
      </c>
      <c r="CH187" s="1620">
        <v>0</v>
      </c>
      <c r="CI187" s="1620">
        <v>0</v>
      </c>
      <c r="CJ187" s="1621">
        <v>12</v>
      </c>
      <c r="CK187" s="1637">
        <v>60</v>
      </c>
      <c r="CL187" s="1621">
        <v>20</v>
      </c>
      <c r="CM187" s="1622">
        <v>87</v>
      </c>
      <c r="CN187" s="1621">
        <v>17</v>
      </c>
      <c r="CO187" s="1622">
        <v>71</v>
      </c>
      <c r="CP187" s="1621">
        <v>19</v>
      </c>
      <c r="CQ187" s="1622">
        <v>83</v>
      </c>
      <c r="CR187" s="1623">
        <v>13</v>
      </c>
      <c r="CS187" s="1637">
        <v>93</v>
      </c>
      <c r="CT187" s="1621">
        <v>8</v>
      </c>
      <c r="CU187" s="1622">
        <v>80</v>
      </c>
      <c r="CV187" s="1623">
        <v>9</v>
      </c>
      <c r="CW187" s="1637">
        <v>90</v>
      </c>
      <c r="CX187" s="1621">
        <v>3</v>
      </c>
      <c r="CY187" s="1622">
        <v>100</v>
      </c>
      <c r="CZ187" s="1623">
        <v>10</v>
      </c>
      <c r="DA187" s="1622">
        <v>77</v>
      </c>
      <c r="DB187" s="853"/>
      <c r="DE187" s="789"/>
      <c r="DF187" s="859" t="s">
        <v>955</v>
      </c>
      <c r="DG187" s="832">
        <f>DI187+DK187+DM187+DO187+DQ187+DS187+DU187+DW187+DY187+EA187</f>
        <v>107</v>
      </c>
      <c r="DH187" s="833">
        <f>DG187/DG189%</f>
        <v>80.451127819548873</v>
      </c>
      <c r="DI187" s="860">
        <v>0</v>
      </c>
      <c r="DJ187" s="860">
        <v>0</v>
      </c>
      <c r="DK187" s="861">
        <v>13</v>
      </c>
      <c r="DL187" s="873">
        <v>68</v>
      </c>
      <c r="DM187" s="861">
        <v>29</v>
      </c>
      <c r="DN187" s="862">
        <v>93</v>
      </c>
      <c r="DO187" s="861">
        <v>11</v>
      </c>
      <c r="DP187" s="862">
        <v>69</v>
      </c>
      <c r="DQ187" s="861">
        <v>17</v>
      </c>
      <c r="DR187" s="862">
        <v>74</v>
      </c>
      <c r="DS187" s="863">
        <v>12</v>
      </c>
      <c r="DT187" s="873">
        <v>100</v>
      </c>
      <c r="DU187" s="861">
        <v>7</v>
      </c>
      <c r="DV187" s="862">
        <v>70</v>
      </c>
      <c r="DW187" s="863">
        <v>11</v>
      </c>
      <c r="DX187" s="873">
        <v>100</v>
      </c>
      <c r="DY187" s="861">
        <v>1</v>
      </c>
      <c r="DZ187" s="862">
        <v>34</v>
      </c>
      <c r="EA187" s="863">
        <v>6</v>
      </c>
      <c r="EB187" s="862">
        <v>60</v>
      </c>
      <c r="EC187" s="853"/>
    </row>
    <row r="188" spans="1:133" ht="45.75" thickBot="1">
      <c r="A188" s="793"/>
      <c r="B188" s="2260" t="s">
        <v>953</v>
      </c>
      <c r="C188" s="2249">
        <f t="shared" si="175"/>
        <v>6</v>
      </c>
      <c r="D188" s="2250">
        <f t="shared" si="176"/>
        <v>4.2553191489361701</v>
      </c>
      <c r="E188" s="2251">
        <v>0</v>
      </c>
      <c r="F188" s="2251">
        <v>0</v>
      </c>
      <c r="G188" s="2233">
        <v>0</v>
      </c>
      <c r="H188" s="2245">
        <v>0</v>
      </c>
      <c r="I188" s="2233">
        <v>3</v>
      </c>
      <c r="J188" s="2234">
        <v>9</v>
      </c>
      <c r="K188" s="2233">
        <v>0</v>
      </c>
      <c r="L188" s="2234">
        <v>0</v>
      </c>
      <c r="M188" s="2233">
        <v>2</v>
      </c>
      <c r="N188" s="2234">
        <v>8</v>
      </c>
      <c r="O188" s="2235">
        <v>0</v>
      </c>
      <c r="P188" s="2245">
        <v>0</v>
      </c>
      <c r="Q188" s="2233">
        <v>0</v>
      </c>
      <c r="R188" s="2234">
        <v>0</v>
      </c>
      <c r="S188" s="2235">
        <v>1</v>
      </c>
      <c r="T188" s="2245">
        <v>11</v>
      </c>
      <c r="U188" s="2233">
        <v>0</v>
      </c>
      <c r="V188" s="2234">
        <v>0</v>
      </c>
      <c r="W188" s="2235">
        <v>0</v>
      </c>
      <c r="X188" s="2234">
        <v>0</v>
      </c>
      <c r="Y188" s="840"/>
      <c r="AB188" s="793"/>
      <c r="AC188" s="809" t="s">
        <v>953</v>
      </c>
      <c r="AD188" s="1553">
        <f t="shared" si="177"/>
        <v>6</v>
      </c>
      <c r="AE188" s="1554">
        <f t="shared" si="178"/>
        <v>4.2553191489361701</v>
      </c>
      <c r="AF188" s="1555">
        <v>0</v>
      </c>
      <c r="AG188" s="1555">
        <v>0</v>
      </c>
      <c r="AH188" s="1531">
        <v>0</v>
      </c>
      <c r="AI188" s="1549">
        <v>0</v>
      </c>
      <c r="AJ188" s="1531">
        <v>3</v>
      </c>
      <c r="AK188" s="1532">
        <v>9</v>
      </c>
      <c r="AL188" s="1531">
        <v>0</v>
      </c>
      <c r="AM188" s="1532">
        <v>0</v>
      </c>
      <c r="AN188" s="1531">
        <v>2</v>
      </c>
      <c r="AO188" s="1532">
        <v>8</v>
      </c>
      <c r="AP188" s="1534">
        <v>0</v>
      </c>
      <c r="AQ188" s="1549">
        <v>0</v>
      </c>
      <c r="AR188" s="1531">
        <v>0</v>
      </c>
      <c r="AS188" s="1532">
        <v>0</v>
      </c>
      <c r="AT188" s="1534">
        <v>1</v>
      </c>
      <c r="AU188" s="1549">
        <v>11</v>
      </c>
      <c r="AV188" s="1531">
        <v>0</v>
      </c>
      <c r="AW188" s="1532">
        <v>0</v>
      </c>
      <c r="AX188" s="1534">
        <v>0</v>
      </c>
      <c r="AY188" s="1532">
        <v>0</v>
      </c>
      <c r="AZ188" s="840"/>
      <c r="BC188" s="793"/>
      <c r="BD188" s="809" t="s">
        <v>953</v>
      </c>
      <c r="BE188" s="832">
        <f>BG188+BI188+BK188+BM188+BO188+BQ188+BS188+BU188+BW188+BY188</f>
        <v>5</v>
      </c>
      <c r="BF188" s="833">
        <f>BE188/BE189%</f>
        <v>3.4246575342465753</v>
      </c>
      <c r="BG188" s="834">
        <v>0</v>
      </c>
      <c r="BH188" s="834">
        <v>0</v>
      </c>
      <c r="BI188" s="810">
        <v>0</v>
      </c>
      <c r="BJ188" s="825">
        <v>0</v>
      </c>
      <c r="BK188" s="810">
        <v>4</v>
      </c>
      <c r="BL188" s="811">
        <v>15</v>
      </c>
      <c r="BM188" s="810">
        <v>0</v>
      </c>
      <c r="BN188" s="811">
        <v>0</v>
      </c>
      <c r="BO188" s="810">
        <v>1</v>
      </c>
      <c r="BP188" s="811">
        <v>4</v>
      </c>
      <c r="BQ188" s="812">
        <v>0</v>
      </c>
      <c r="BR188" s="825">
        <v>0</v>
      </c>
      <c r="BS188" s="810">
        <v>0</v>
      </c>
      <c r="BT188" s="811">
        <v>0</v>
      </c>
      <c r="BU188" s="812">
        <v>0</v>
      </c>
      <c r="BV188" s="825">
        <v>0</v>
      </c>
      <c r="BW188" s="810">
        <v>0</v>
      </c>
      <c r="BX188" s="811">
        <v>0</v>
      </c>
      <c r="BY188" s="812">
        <v>0</v>
      </c>
      <c r="BZ188" s="811">
        <v>0</v>
      </c>
      <c r="CA188" s="840"/>
      <c r="CD188" s="1611"/>
      <c r="CE188" s="1624" t="s">
        <v>953</v>
      </c>
      <c r="CF188" s="1553">
        <f>CH188+CJ188+CL188+CN188+CP188+CR188+CT188+CV188+CX188+CZ188</f>
        <v>27</v>
      </c>
      <c r="CG188" s="1554">
        <f>CF188/CF189%</f>
        <v>19.424460431654676</v>
      </c>
      <c r="CH188" s="1620">
        <v>0</v>
      </c>
      <c r="CI188" s="1620">
        <v>0</v>
      </c>
      <c r="CJ188" s="1638">
        <v>7</v>
      </c>
      <c r="CK188" s="1639">
        <v>40</v>
      </c>
      <c r="CL188" s="1626">
        <v>3</v>
      </c>
      <c r="CM188" s="1627">
        <v>13</v>
      </c>
      <c r="CN188" s="1626">
        <v>7</v>
      </c>
      <c r="CO188" s="1627">
        <v>29</v>
      </c>
      <c r="CP188" s="1626">
        <v>4</v>
      </c>
      <c r="CQ188" s="1627">
        <v>17</v>
      </c>
      <c r="CR188" s="1628">
        <v>1</v>
      </c>
      <c r="CS188" s="1639">
        <v>7</v>
      </c>
      <c r="CT188" s="1626">
        <v>1</v>
      </c>
      <c r="CU188" s="1627">
        <v>10</v>
      </c>
      <c r="CV188" s="1628">
        <v>1</v>
      </c>
      <c r="CW188" s="1639">
        <v>10</v>
      </c>
      <c r="CX188" s="1626">
        <v>0</v>
      </c>
      <c r="CY188" s="1627">
        <v>0</v>
      </c>
      <c r="CZ188" s="1628">
        <v>3</v>
      </c>
      <c r="DA188" s="1627">
        <v>23</v>
      </c>
      <c r="DB188" s="853"/>
      <c r="DE188" s="789"/>
      <c r="DF188" s="864" t="s">
        <v>953</v>
      </c>
      <c r="DG188" s="832">
        <f>DI188+DK188+DM188+DO188+DQ188+DS188+DU188+DW188+DY188+EA188</f>
        <v>23</v>
      </c>
      <c r="DH188" s="833">
        <f>DG188/DG189%</f>
        <v>17.293233082706767</v>
      </c>
      <c r="DI188" s="860">
        <v>0</v>
      </c>
      <c r="DJ188" s="860">
        <v>0</v>
      </c>
      <c r="DK188" s="866">
        <v>6</v>
      </c>
      <c r="DL188" s="874">
        <v>32</v>
      </c>
      <c r="DM188" s="866">
        <v>2</v>
      </c>
      <c r="DN188" s="867">
        <v>7</v>
      </c>
      <c r="DO188" s="866">
        <v>3</v>
      </c>
      <c r="DP188" s="867">
        <v>31</v>
      </c>
      <c r="DQ188" s="866">
        <v>5</v>
      </c>
      <c r="DR188" s="867">
        <v>21</v>
      </c>
      <c r="DS188" s="868">
        <v>0</v>
      </c>
      <c r="DT188" s="874">
        <v>0</v>
      </c>
      <c r="DU188" s="866">
        <v>1</v>
      </c>
      <c r="DV188" s="867">
        <v>10</v>
      </c>
      <c r="DW188" s="868">
        <v>0</v>
      </c>
      <c r="DX188" s="874">
        <v>0</v>
      </c>
      <c r="DY188" s="866">
        <v>2</v>
      </c>
      <c r="DZ188" s="867">
        <v>66</v>
      </c>
      <c r="EA188" s="868">
        <v>4</v>
      </c>
      <c r="EB188" s="867">
        <v>40</v>
      </c>
      <c r="EC188" s="853"/>
    </row>
    <row r="189" spans="1:133" ht="15.75" thickBot="1">
      <c r="A189" s="793"/>
      <c r="B189" s="2262" t="s">
        <v>61</v>
      </c>
      <c r="C189" s="2249">
        <f t="shared" si="175"/>
        <v>141</v>
      </c>
      <c r="D189" s="2250">
        <f t="shared" si="176"/>
        <v>100</v>
      </c>
      <c r="E189" s="2236">
        <v>0</v>
      </c>
      <c r="F189" s="2236">
        <v>0</v>
      </c>
      <c r="G189" s="2236">
        <v>0</v>
      </c>
      <c r="H189" s="2266">
        <v>0</v>
      </c>
      <c r="I189" s="2236">
        <v>32</v>
      </c>
      <c r="J189" s="2267">
        <v>100</v>
      </c>
      <c r="K189" s="2236">
        <v>26</v>
      </c>
      <c r="L189" s="2267">
        <v>100</v>
      </c>
      <c r="M189" s="2236">
        <v>26</v>
      </c>
      <c r="N189" s="2267">
        <v>100</v>
      </c>
      <c r="O189" s="2246">
        <v>15</v>
      </c>
      <c r="P189" s="2266">
        <v>100</v>
      </c>
      <c r="Q189" s="2236">
        <v>13</v>
      </c>
      <c r="R189" s="2267">
        <v>100</v>
      </c>
      <c r="S189" s="2246">
        <v>9</v>
      </c>
      <c r="T189" s="2266">
        <v>100</v>
      </c>
      <c r="U189" s="2236">
        <v>5</v>
      </c>
      <c r="V189" s="2267">
        <v>100</v>
      </c>
      <c r="W189" s="2246">
        <v>15</v>
      </c>
      <c r="X189" s="2267">
        <v>100</v>
      </c>
      <c r="Y189" s="840"/>
      <c r="AB189" s="793"/>
      <c r="AC189" s="813" t="s">
        <v>61</v>
      </c>
      <c r="AD189" s="1553">
        <f t="shared" si="177"/>
        <v>141</v>
      </c>
      <c r="AE189" s="1554">
        <f t="shared" si="178"/>
        <v>100</v>
      </c>
      <c r="AF189" s="1536">
        <v>0</v>
      </c>
      <c r="AG189" s="1536">
        <v>0</v>
      </c>
      <c r="AH189" s="1536">
        <v>0</v>
      </c>
      <c r="AI189" s="1560">
        <v>0</v>
      </c>
      <c r="AJ189" s="1536">
        <v>32</v>
      </c>
      <c r="AK189" s="1561">
        <v>100</v>
      </c>
      <c r="AL189" s="1536">
        <v>26</v>
      </c>
      <c r="AM189" s="1561">
        <v>100</v>
      </c>
      <c r="AN189" s="1536">
        <v>26</v>
      </c>
      <c r="AO189" s="1561">
        <v>100</v>
      </c>
      <c r="AP189" s="1550">
        <v>15</v>
      </c>
      <c r="AQ189" s="1560">
        <v>100</v>
      </c>
      <c r="AR189" s="1536">
        <v>13</v>
      </c>
      <c r="AS189" s="1561">
        <v>100</v>
      </c>
      <c r="AT189" s="1550">
        <v>9</v>
      </c>
      <c r="AU189" s="1560">
        <v>100</v>
      </c>
      <c r="AV189" s="1536">
        <v>5</v>
      </c>
      <c r="AW189" s="1561">
        <v>100</v>
      </c>
      <c r="AX189" s="1550">
        <v>15</v>
      </c>
      <c r="AY189" s="1561">
        <v>100</v>
      </c>
      <c r="AZ189" s="840"/>
      <c r="BC189" s="793"/>
      <c r="BD189" s="813" t="s">
        <v>61</v>
      </c>
      <c r="BE189" s="814">
        <f>BG189+BI189+BK189+BM189+BO189+BQ189+BS189+BU189+BW189+BY189</f>
        <v>146</v>
      </c>
      <c r="BF189" s="826"/>
      <c r="BG189" s="814">
        <f t="shared" ref="BG189" si="179">SUM(BG186:BG188)</f>
        <v>2</v>
      </c>
      <c r="BH189" s="814"/>
      <c r="BI189" s="814">
        <f>SUM(BI186:BI188)</f>
        <v>21</v>
      </c>
      <c r="BJ189" s="827"/>
      <c r="BK189" s="814">
        <f t="shared" ref="BK189:BY189" si="180">SUM(BK186:BK188)</f>
        <v>28</v>
      </c>
      <c r="BL189" s="828"/>
      <c r="BM189" s="814">
        <f t="shared" si="180"/>
        <v>20</v>
      </c>
      <c r="BN189" s="828"/>
      <c r="BO189" s="814">
        <f t="shared" si="180"/>
        <v>24</v>
      </c>
      <c r="BP189" s="828"/>
      <c r="BQ189" s="829">
        <f t="shared" si="180"/>
        <v>16</v>
      </c>
      <c r="BR189" s="827"/>
      <c r="BS189" s="814">
        <f t="shared" si="180"/>
        <v>9</v>
      </c>
      <c r="BT189" s="828"/>
      <c r="BU189" s="829">
        <f t="shared" si="180"/>
        <v>8</v>
      </c>
      <c r="BV189" s="827"/>
      <c r="BW189" s="814">
        <f t="shared" si="180"/>
        <v>3</v>
      </c>
      <c r="BX189" s="828"/>
      <c r="BY189" s="829">
        <f t="shared" si="180"/>
        <v>15</v>
      </c>
      <c r="BZ189" s="828"/>
      <c r="CA189" s="840"/>
      <c r="CD189" s="1611"/>
      <c r="CE189" s="1612" t="s">
        <v>61</v>
      </c>
      <c r="CF189" s="1536">
        <f>CH189+CJ189+CL189+CN189+CP189+CR189+CT189+CV189+CX189+CZ189</f>
        <v>139</v>
      </c>
      <c r="CG189" s="1559"/>
      <c r="CH189" s="1640">
        <f t="shared" ref="CH189:CI189" si="181">SUM(CH186:CH188)</f>
        <v>0</v>
      </c>
      <c r="CI189" s="1640">
        <f t="shared" si="181"/>
        <v>0</v>
      </c>
      <c r="CJ189" s="1630">
        <f>SUM(CJ186:CJ188)</f>
        <v>19</v>
      </c>
      <c r="CK189" s="1641">
        <f t="shared" ref="CK189:DA189" si="182">SUM(CK186:CK188)</f>
        <v>100</v>
      </c>
      <c r="CL189" s="1640">
        <f t="shared" si="182"/>
        <v>23</v>
      </c>
      <c r="CM189" s="1642">
        <f t="shared" si="182"/>
        <v>100</v>
      </c>
      <c r="CN189" s="1640">
        <f t="shared" si="182"/>
        <v>24</v>
      </c>
      <c r="CO189" s="1642">
        <f t="shared" si="182"/>
        <v>100</v>
      </c>
      <c r="CP189" s="1640">
        <f t="shared" si="182"/>
        <v>23</v>
      </c>
      <c r="CQ189" s="1642">
        <f t="shared" si="182"/>
        <v>100</v>
      </c>
      <c r="CR189" s="1643">
        <f t="shared" si="182"/>
        <v>14</v>
      </c>
      <c r="CS189" s="1641">
        <f t="shared" si="182"/>
        <v>100</v>
      </c>
      <c r="CT189" s="1640">
        <f t="shared" si="182"/>
        <v>10</v>
      </c>
      <c r="CU189" s="1642">
        <f t="shared" si="182"/>
        <v>100</v>
      </c>
      <c r="CV189" s="1643">
        <f t="shared" si="182"/>
        <v>10</v>
      </c>
      <c r="CW189" s="1641">
        <f t="shared" si="182"/>
        <v>100</v>
      </c>
      <c r="CX189" s="1640">
        <f t="shared" si="182"/>
        <v>3</v>
      </c>
      <c r="CY189" s="1642">
        <f t="shared" si="182"/>
        <v>100</v>
      </c>
      <c r="CZ189" s="1643">
        <f t="shared" si="182"/>
        <v>13</v>
      </c>
      <c r="DA189" s="1642">
        <f t="shared" si="182"/>
        <v>100</v>
      </c>
      <c r="DB189" s="853"/>
      <c r="DE189" s="789"/>
      <c r="DF189" s="795" t="s">
        <v>61</v>
      </c>
      <c r="DG189" s="814">
        <f>DI189+DK189+DM189+DO189+DQ189+DS189+DU189+DW189+DY189+EA189</f>
        <v>133</v>
      </c>
      <c r="DH189" s="826"/>
      <c r="DI189" s="875">
        <f t="shared" ref="DI189:DJ189" si="183">SUM(DI186:DI188)</f>
        <v>0</v>
      </c>
      <c r="DJ189" s="875">
        <f t="shared" si="183"/>
        <v>0</v>
      </c>
      <c r="DK189" s="875">
        <f>SUM(DK186:DK188)</f>
        <v>19</v>
      </c>
      <c r="DL189" s="876">
        <f t="shared" ref="DL189:EB189" si="184">SUM(DL186:DL188)</f>
        <v>100</v>
      </c>
      <c r="DM189" s="875">
        <f t="shared" si="184"/>
        <v>31</v>
      </c>
      <c r="DN189" s="877">
        <f t="shared" si="184"/>
        <v>100</v>
      </c>
      <c r="DO189" s="875">
        <f t="shared" si="184"/>
        <v>14</v>
      </c>
      <c r="DP189" s="877">
        <f t="shared" si="184"/>
        <v>100</v>
      </c>
      <c r="DQ189" s="875">
        <f t="shared" si="184"/>
        <v>23</v>
      </c>
      <c r="DR189" s="877">
        <f t="shared" si="184"/>
        <v>100</v>
      </c>
      <c r="DS189" s="878">
        <f t="shared" si="184"/>
        <v>12</v>
      </c>
      <c r="DT189" s="876">
        <f t="shared" si="184"/>
        <v>100</v>
      </c>
      <c r="DU189" s="875">
        <f t="shared" si="184"/>
        <v>10</v>
      </c>
      <c r="DV189" s="877">
        <f t="shared" si="184"/>
        <v>100</v>
      </c>
      <c r="DW189" s="878">
        <f t="shared" si="184"/>
        <v>11</v>
      </c>
      <c r="DX189" s="876">
        <f t="shared" si="184"/>
        <v>100</v>
      </c>
      <c r="DY189" s="875">
        <f t="shared" si="184"/>
        <v>3</v>
      </c>
      <c r="DZ189" s="877">
        <f t="shared" si="184"/>
        <v>100</v>
      </c>
      <c r="EA189" s="878">
        <f t="shared" si="184"/>
        <v>10</v>
      </c>
      <c r="EB189" s="877">
        <f t="shared" si="184"/>
        <v>100</v>
      </c>
      <c r="EC189" s="853"/>
    </row>
    <row r="190" spans="1:133">
      <c r="A190" s="793"/>
      <c r="B190" s="2238"/>
      <c r="C190" s="2238"/>
      <c r="D190" s="2238"/>
      <c r="E190" s="2238"/>
      <c r="F190" s="2238"/>
      <c r="G190" s="2238"/>
      <c r="H190" s="2238"/>
      <c r="I190" s="2238"/>
      <c r="J190" s="2238"/>
      <c r="K190" s="2238"/>
      <c r="L190" s="2238"/>
      <c r="M190" s="2238"/>
      <c r="N190" s="2238"/>
      <c r="O190" s="2238"/>
      <c r="P190" s="2238"/>
      <c r="Q190" s="2238"/>
      <c r="R190" s="2238"/>
      <c r="S190" s="2238"/>
      <c r="T190" s="2238"/>
      <c r="U190" s="2238"/>
      <c r="V190" s="2238"/>
      <c r="W190" s="2238"/>
      <c r="X190" s="2238"/>
      <c r="Y190" s="840"/>
      <c r="AB190" s="793"/>
      <c r="AC190" s="793"/>
      <c r="AD190" s="1539"/>
      <c r="AE190" s="1539"/>
      <c r="AF190" s="1539"/>
      <c r="AG190" s="1539"/>
      <c r="AH190" s="1539"/>
      <c r="AI190" s="1539"/>
      <c r="AJ190" s="1539"/>
      <c r="AK190" s="1539"/>
      <c r="AL190" s="1539"/>
      <c r="AM190" s="1539"/>
      <c r="AN190" s="1539"/>
      <c r="AO190" s="1539"/>
      <c r="AP190" s="1539"/>
      <c r="AQ190" s="1539"/>
      <c r="AR190" s="1539"/>
      <c r="AS190" s="1539"/>
      <c r="AT190" s="1539"/>
      <c r="AU190" s="1539"/>
      <c r="AV190" s="1539"/>
      <c r="AW190" s="1539"/>
      <c r="AX190" s="1539"/>
      <c r="AY190" s="1539"/>
      <c r="AZ190" s="840"/>
      <c r="BC190" s="793"/>
      <c r="BD190" s="793"/>
      <c r="BE190" s="793"/>
      <c r="BF190" s="793"/>
      <c r="BG190" s="793"/>
      <c r="BH190" s="793"/>
      <c r="BI190" s="793"/>
      <c r="BJ190" s="793"/>
      <c r="BK190" s="793"/>
      <c r="BL190" s="793"/>
      <c r="BM190" s="793"/>
      <c r="BN190" s="793"/>
      <c r="BO190" s="793"/>
      <c r="BP190" s="793"/>
      <c r="BQ190" s="793"/>
      <c r="BR190" s="793"/>
      <c r="BS190" s="793"/>
      <c r="BT190" s="793"/>
      <c r="BU190" s="793"/>
      <c r="BV190" s="793"/>
      <c r="BW190" s="793"/>
      <c r="BX190" s="793"/>
      <c r="BY190" s="793"/>
      <c r="BZ190" s="793"/>
      <c r="CA190" s="840"/>
      <c r="CD190" s="1611"/>
      <c r="CE190" s="1631"/>
      <c r="CF190" s="1539"/>
      <c r="CG190" s="1539"/>
      <c r="CH190" s="1631"/>
      <c r="CI190" s="1631"/>
      <c r="CJ190" s="1632"/>
      <c r="CK190" s="1631"/>
      <c r="CL190" s="1631"/>
      <c r="CM190" s="1631"/>
      <c r="CN190" s="1631"/>
      <c r="CO190" s="1631"/>
      <c r="CP190" s="1631"/>
      <c r="CQ190" s="1631"/>
      <c r="CR190" s="1631"/>
      <c r="CS190" s="1631"/>
      <c r="CT190" s="1631"/>
      <c r="CU190" s="1631"/>
      <c r="CV190" s="1631"/>
      <c r="CW190" s="1631"/>
      <c r="CX190" s="1631"/>
      <c r="CY190" s="1631"/>
      <c r="CZ190" s="1631"/>
      <c r="DA190" s="1631"/>
      <c r="DB190" s="853"/>
      <c r="DE190" s="789"/>
      <c r="DF190" s="794"/>
      <c r="DG190" s="793"/>
      <c r="DH190" s="793"/>
      <c r="DI190" s="794"/>
      <c r="DJ190" s="794"/>
      <c r="DK190" s="794"/>
      <c r="DL190" s="794"/>
      <c r="DM190" s="794"/>
      <c r="DN190" s="794"/>
      <c r="DO190" s="794"/>
      <c r="DP190" s="794"/>
      <c r="DQ190" s="794"/>
      <c r="DR190" s="794"/>
      <c r="DS190" s="794"/>
      <c r="DT190" s="794"/>
      <c r="DU190" s="794"/>
      <c r="DV190" s="794"/>
      <c r="DW190" s="794"/>
      <c r="DX190" s="794"/>
      <c r="DY190" s="794"/>
      <c r="DZ190" s="794"/>
      <c r="EA190" s="794"/>
      <c r="EB190" s="794"/>
      <c r="EC190" s="853"/>
    </row>
    <row r="191" spans="1:133" ht="15.75" thickBot="1">
      <c r="A191" s="793"/>
      <c r="B191" s="2238"/>
      <c r="C191" s="2238"/>
      <c r="D191" s="2238"/>
      <c r="E191" s="2238"/>
      <c r="F191" s="2238"/>
      <c r="G191" s="2238"/>
      <c r="H191" s="2238"/>
      <c r="I191" s="2238"/>
      <c r="J191" s="2238"/>
      <c r="K191" s="2238"/>
      <c r="L191" s="2238"/>
      <c r="M191" s="2238"/>
      <c r="N191" s="2238"/>
      <c r="O191" s="2238"/>
      <c r="P191" s="2238"/>
      <c r="Q191" s="2238"/>
      <c r="R191" s="2238"/>
      <c r="S191" s="2238"/>
      <c r="T191" s="2238"/>
      <c r="U191" s="2238"/>
      <c r="V191" s="2238"/>
      <c r="W191" s="2238"/>
      <c r="X191" s="2238"/>
      <c r="Y191" s="840"/>
      <c r="AB191" s="793"/>
      <c r="AC191" s="793"/>
      <c r="AD191" s="1539"/>
      <c r="AE191" s="1539"/>
      <c r="AF191" s="1539"/>
      <c r="AG191" s="1539"/>
      <c r="AH191" s="1539"/>
      <c r="AI191" s="1539"/>
      <c r="AJ191" s="1539"/>
      <c r="AK191" s="1539"/>
      <c r="AL191" s="1539"/>
      <c r="AM191" s="1539"/>
      <c r="AN191" s="1539"/>
      <c r="AO191" s="1539"/>
      <c r="AP191" s="1539"/>
      <c r="AQ191" s="1539"/>
      <c r="AR191" s="1539"/>
      <c r="AS191" s="1539"/>
      <c r="AT191" s="1539"/>
      <c r="AU191" s="1539"/>
      <c r="AV191" s="1539"/>
      <c r="AW191" s="1539"/>
      <c r="AX191" s="1539"/>
      <c r="AY191" s="1539"/>
      <c r="AZ191" s="840"/>
      <c r="BC191" s="793"/>
      <c r="BD191" s="793"/>
      <c r="BE191" s="793"/>
      <c r="BF191" s="793"/>
      <c r="BG191" s="793"/>
      <c r="BH191" s="793"/>
      <c r="BI191" s="793"/>
      <c r="BJ191" s="793"/>
      <c r="BK191" s="793"/>
      <c r="BL191" s="793"/>
      <c r="BM191" s="793"/>
      <c r="BN191" s="793"/>
      <c r="BO191" s="793"/>
      <c r="BP191" s="793"/>
      <c r="BQ191" s="793"/>
      <c r="BR191" s="793"/>
      <c r="BS191" s="793"/>
      <c r="BT191" s="793"/>
      <c r="BU191" s="793"/>
      <c r="BV191" s="793"/>
      <c r="BW191" s="793"/>
      <c r="BX191" s="793"/>
      <c r="BY191" s="793"/>
      <c r="BZ191" s="793"/>
      <c r="CA191" s="840"/>
      <c r="CD191" s="1611"/>
      <c r="CE191" s="1631"/>
      <c r="CF191" s="1539"/>
      <c r="CG191" s="1539"/>
      <c r="CH191" s="1631"/>
      <c r="CI191" s="1631"/>
      <c r="CJ191" s="1631"/>
      <c r="CK191" s="1631"/>
      <c r="CL191" s="1631"/>
      <c r="CM191" s="1631"/>
      <c r="CN191" s="1631"/>
      <c r="CO191" s="1631"/>
      <c r="CP191" s="1631"/>
      <c r="CQ191" s="1631"/>
      <c r="CR191" s="1631"/>
      <c r="CS191" s="1631"/>
      <c r="CT191" s="1631"/>
      <c r="CU191" s="1631"/>
      <c r="CV191" s="1631"/>
      <c r="CW191" s="1631"/>
      <c r="CX191" s="1631"/>
      <c r="CY191" s="1631"/>
      <c r="CZ191" s="1631"/>
      <c r="DA191" s="1631"/>
      <c r="DB191" s="853"/>
      <c r="DE191" s="789"/>
      <c r="DF191" s="794"/>
      <c r="DG191" s="793"/>
      <c r="DH191" s="793"/>
      <c r="DI191" s="794"/>
      <c r="DJ191" s="794"/>
      <c r="DK191" s="794"/>
      <c r="DL191" s="794"/>
      <c r="DM191" s="794"/>
      <c r="DN191" s="794"/>
      <c r="DO191" s="794"/>
      <c r="DP191" s="794"/>
      <c r="DQ191" s="794"/>
      <c r="DR191" s="794"/>
      <c r="DS191" s="794"/>
      <c r="DT191" s="794"/>
      <c r="DU191" s="794"/>
      <c r="DV191" s="794"/>
      <c r="DW191" s="794"/>
      <c r="DX191" s="794"/>
      <c r="DY191" s="794"/>
      <c r="DZ191" s="794"/>
      <c r="EA191" s="794"/>
      <c r="EB191" s="794"/>
      <c r="EC191" s="853"/>
    </row>
    <row r="192" spans="1:133" ht="15.75" thickBot="1">
      <c r="A192" s="793">
        <v>35</v>
      </c>
      <c r="B192" s="2255" t="s">
        <v>641</v>
      </c>
      <c r="C192" s="2473" t="s">
        <v>58</v>
      </c>
      <c r="D192" s="2474"/>
      <c r="E192" s="2473" t="s">
        <v>956</v>
      </c>
      <c r="F192" s="2474"/>
      <c r="G192" s="2473" t="s">
        <v>957</v>
      </c>
      <c r="H192" s="2474"/>
      <c r="I192" s="2473" t="s">
        <v>943</v>
      </c>
      <c r="J192" s="2474"/>
      <c r="K192" s="2473" t="s">
        <v>944</v>
      </c>
      <c r="L192" s="2474"/>
      <c r="M192" s="2473" t="s">
        <v>945</v>
      </c>
      <c r="N192" s="2474"/>
      <c r="O192" s="2473" t="s">
        <v>946</v>
      </c>
      <c r="P192" s="2474"/>
      <c r="Q192" s="2473" t="s">
        <v>947</v>
      </c>
      <c r="R192" s="2474"/>
      <c r="S192" s="2473" t="s">
        <v>948</v>
      </c>
      <c r="T192" s="2474"/>
      <c r="U192" s="2473" t="s">
        <v>949</v>
      </c>
      <c r="V192" s="2475"/>
      <c r="W192" s="2473" t="s">
        <v>950</v>
      </c>
      <c r="X192" s="2474"/>
      <c r="Y192" s="840"/>
      <c r="AB192" s="793">
        <v>35</v>
      </c>
      <c r="AC192" s="795" t="s">
        <v>641</v>
      </c>
      <c r="AD192" s="2479" t="s">
        <v>58</v>
      </c>
      <c r="AE192" s="2481"/>
      <c r="AF192" s="2479" t="s">
        <v>956</v>
      </c>
      <c r="AG192" s="2481"/>
      <c r="AH192" s="2479" t="s">
        <v>957</v>
      </c>
      <c r="AI192" s="2481"/>
      <c r="AJ192" s="2479" t="s">
        <v>943</v>
      </c>
      <c r="AK192" s="2481"/>
      <c r="AL192" s="2479" t="s">
        <v>944</v>
      </c>
      <c r="AM192" s="2481"/>
      <c r="AN192" s="2479" t="s">
        <v>945</v>
      </c>
      <c r="AO192" s="2481"/>
      <c r="AP192" s="2479" t="s">
        <v>946</v>
      </c>
      <c r="AQ192" s="2481"/>
      <c r="AR192" s="2479" t="s">
        <v>947</v>
      </c>
      <c r="AS192" s="2481"/>
      <c r="AT192" s="2479" t="s">
        <v>948</v>
      </c>
      <c r="AU192" s="2481"/>
      <c r="AV192" s="2479" t="s">
        <v>949</v>
      </c>
      <c r="AW192" s="2482"/>
      <c r="AX192" s="2479" t="s">
        <v>950</v>
      </c>
      <c r="AY192" s="2481"/>
      <c r="AZ192" s="840"/>
      <c r="BC192" s="793">
        <v>35</v>
      </c>
      <c r="BD192" s="795" t="s">
        <v>641</v>
      </c>
      <c r="BE192" s="2484" t="s">
        <v>58</v>
      </c>
      <c r="BF192" s="2485"/>
      <c r="BG192" s="2484" t="s">
        <v>956</v>
      </c>
      <c r="BH192" s="2485"/>
      <c r="BI192" s="2484" t="s">
        <v>957</v>
      </c>
      <c r="BJ192" s="2485"/>
      <c r="BK192" s="2484" t="s">
        <v>943</v>
      </c>
      <c r="BL192" s="2485"/>
      <c r="BM192" s="2484" t="s">
        <v>944</v>
      </c>
      <c r="BN192" s="2485"/>
      <c r="BO192" s="2484" t="s">
        <v>945</v>
      </c>
      <c r="BP192" s="2485"/>
      <c r="BQ192" s="2484" t="s">
        <v>946</v>
      </c>
      <c r="BR192" s="2485"/>
      <c r="BS192" s="2484" t="s">
        <v>947</v>
      </c>
      <c r="BT192" s="2485"/>
      <c r="BU192" s="2484" t="s">
        <v>948</v>
      </c>
      <c r="BV192" s="2485"/>
      <c r="BW192" s="2484" t="s">
        <v>949</v>
      </c>
      <c r="BX192" s="2486"/>
      <c r="BY192" s="2484" t="s">
        <v>950</v>
      </c>
      <c r="BZ192" s="2485"/>
      <c r="CA192" s="840"/>
      <c r="CD192" s="1611"/>
      <c r="CE192" s="1612" t="s">
        <v>641</v>
      </c>
      <c r="CF192" s="2479" t="s">
        <v>58</v>
      </c>
      <c r="CG192" s="2481"/>
      <c r="CH192" s="2479" t="s">
        <v>956</v>
      </c>
      <c r="CI192" s="2481"/>
      <c r="CJ192" s="2479" t="s">
        <v>957</v>
      </c>
      <c r="CK192" s="2481"/>
      <c r="CL192" s="2479" t="s">
        <v>943</v>
      </c>
      <c r="CM192" s="2481"/>
      <c r="CN192" s="2479" t="s">
        <v>944</v>
      </c>
      <c r="CO192" s="2481"/>
      <c r="CP192" s="2479" t="s">
        <v>945</v>
      </c>
      <c r="CQ192" s="2481"/>
      <c r="CR192" s="2479" t="s">
        <v>946</v>
      </c>
      <c r="CS192" s="2481"/>
      <c r="CT192" s="2479" t="s">
        <v>947</v>
      </c>
      <c r="CU192" s="2481"/>
      <c r="CV192" s="2479" t="s">
        <v>948</v>
      </c>
      <c r="CW192" s="2481"/>
      <c r="CX192" s="2479" t="s">
        <v>949</v>
      </c>
      <c r="CY192" s="2482"/>
      <c r="CZ192" s="2479" t="s">
        <v>950</v>
      </c>
      <c r="DA192" s="2481"/>
      <c r="DB192" s="853"/>
      <c r="DE192" s="789"/>
      <c r="DF192" s="795" t="s">
        <v>641</v>
      </c>
      <c r="DG192" s="2484" t="s">
        <v>58</v>
      </c>
      <c r="DH192" s="2485"/>
      <c r="DI192" s="2484" t="s">
        <v>956</v>
      </c>
      <c r="DJ192" s="2485"/>
      <c r="DK192" s="2484" t="s">
        <v>957</v>
      </c>
      <c r="DL192" s="2485"/>
      <c r="DM192" s="2484" t="s">
        <v>943</v>
      </c>
      <c r="DN192" s="2485"/>
      <c r="DO192" s="2484" t="s">
        <v>944</v>
      </c>
      <c r="DP192" s="2485"/>
      <c r="DQ192" s="2484" t="s">
        <v>945</v>
      </c>
      <c r="DR192" s="2485"/>
      <c r="DS192" s="2484" t="s">
        <v>946</v>
      </c>
      <c r="DT192" s="2485"/>
      <c r="DU192" s="2484" t="s">
        <v>947</v>
      </c>
      <c r="DV192" s="2485"/>
      <c r="DW192" s="2484" t="s">
        <v>948</v>
      </c>
      <c r="DX192" s="2485"/>
      <c r="DY192" s="2484" t="s">
        <v>949</v>
      </c>
      <c r="DZ192" s="2486"/>
      <c r="EA192" s="2484" t="s">
        <v>950</v>
      </c>
      <c r="EB192" s="2485"/>
      <c r="EC192" s="853"/>
    </row>
    <row r="193" spans="1:133" ht="15.75" thickBot="1">
      <c r="A193" s="793"/>
      <c r="B193" s="2256"/>
      <c r="C193" s="2239" t="s">
        <v>899</v>
      </c>
      <c r="D193" s="2240" t="s">
        <v>170</v>
      </c>
      <c r="E193" s="2239" t="s">
        <v>899</v>
      </c>
      <c r="F193" s="2240" t="s">
        <v>170</v>
      </c>
      <c r="G193" s="2239" t="s">
        <v>899</v>
      </c>
      <c r="H193" s="2240" t="s">
        <v>170</v>
      </c>
      <c r="I193" s="2239" t="s">
        <v>899</v>
      </c>
      <c r="J193" s="2240" t="s">
        <v>170</v>
      </c>
      <c r="K193" s="2239" t="s">
        <v>899</v>
      </c>
      <c r="L193" s="2240" t="s">
        <v>170</v>
      </c>
      <c r="M193" s="2239" t="s">
        <v>899</v>
      </c>
      <c r="N193" s="2240" t="s">
        <v>170</v>
      </c>
      <c r="O193" s="2239" t="s">
        <v>899</v>
      </c>
      <c r="P193" s="2240" t="s">
        <v>170</v>
      </c>
      <c r="Q193" s="2239" t="s">
        <v>899</v>
      </c>
      <c r="R193" s="2240" t="s">
        <v>170</v>
      </c>
      <c r="S193" s="2239" t="s">
        <v>899</v>
      </c>
      <c r="T193" s="2240" t="s">
        <v>170</v>
      </c>
      <c r="U193" s="2239" t="s">
        <v>899</v>
      </c>
      <c r="V193" s="2242" t="s">
        <v>170</v>
      </c>
      <c r="W193" s="2247" t="s">
        <v>899</v>
      </c>
      <c r="X193" s="2248" t="s">
        <v>170</v>
      </c>
      <c r="Y193" s="840"/>
      <c r="AB193" s="793"/>
      <c r="AC193" s="796"/>
      <c r="AD193" s="1540" t="s">
        <v>899</v>
      </c>
      <c r="AE193" s="1541" t="s">
        <v>170</v>
      </c>
      <c r="AF193" s="1540" t="s">
        <v>899</v>
      </c>
      <c r="AG193" s="1541" t="s">
        <v>170</v>
      </c>
      <c r="AH193" s="1540" t="s">
        <v>899</v>
      </c>
      <c r="AI193" s="1541" t="s">
        <v>170</v>
      </c>
      <c r="AJ193" s="1540" t="s">
        <v>899</v>
      </c>
      <c r="AK193" s="1541" t="s">
        <v>170</v>
      </c>
      <c r="AL193" s="1540" t="s">
        <v>899</v>
      </c>
      <c r="AM193" s="1541" t="s">
        <v>170</v>
      </c>
      <c r="AN193" s="1540" t="s">
        <v>899</v>
      </c>
      <c r="AO193" s="1541" t="s">
        <v>170</v>
      </c>
      <c r="AP193" s="1540" t="s">
        <v>899</v>
      </c>
      <c r="AQ193" s="1541" t="s">
        <v>170</v>
      </c>
      <c r="AR193" s="1540" t="s">
        <v>899</v>
      </c>
      <c r="AS193" s="1541" t="s">
        <v>170</v>
      </c>
      <c r="AT193" s="1540" t="s">
        <v>899</v>
      </c>
      <c r="AU193" s="1541" t="s">
        <v>170</v>
      </c>
      <c r="AV193" s="1540" t="s">
        <v>899</v>
      </c>
      <c r="AW193" s="1546" t="s">
        <v>170</v>
      </c>
      <c r="AX193" s="1551" t="s">
        <v>899</v>
      </c>
      <c r="AY193" s="1552" t="s">
        <v>170</v>
      </c>
      <c r="AZ193" s="840"/>
      <c r="BC193" s="793"/>
      <c r="BD193" s="796"/>
      <c r="BE193" s="797" t="s">
        <v>899</v>
      </c>
      <c r="BF193" s="798" t="s">
        <v>170</v>
      </c>
      <c r="BG193" s="797" t="s">
        <v>899</v>
      </c>
      <c r="BH193" s="798" t="s">
        <v>170</v>
      </c>
      <c r="BI193" s="797" t="s">
        <v>899</v>
      </c>
      <c r="BJ193" s="798" t="s">
        <v>170</v>
      </c>
      <c r="BK193" s="797" t="s">
        <v>899</v>
      </c>
      <c r="BL193" s="798" t="s">
        <v>170</v>
      </c>
      <c r="BM193" s="797" t="s">
        <v>899</v>
      </c>
      <c r="BN193" s="798" t="s">
        <v>170</v>
      </c>
      <c r="BO193" s="797" t="s">
        <v>899</v>
      </c>
      <c r="BP193" s="798" t="s">
        <v>170</v>
      </c>
      <c r="BQ193" s="797" t="s">
        <v>899</v>
      </c>
      <c r="BR193" s="798" t="s">
        <v>170</v>
      </c>
      <c r="BS193" s="797" t="s">
        <v>899</v>
      </c>
      <c r="BT193" s="798" t="s">
        <v>170</v>
      </c>
      <c r="BU193" s="797" t="s">
        <v>899</v>
      </c>
      <c r="BV193" s="798" t="s">
        <v>170</v>
      </c>
      <c r="BW193" s="797" t="s">
        <v>899</v>
      </c>
      <c r="BX193" s="821" t="s">
        <v>170</v>
      </c>
      <c r="BY193" s="830" t="s">
        <v>899</v>
      </c>
      <c r="BZ193" s="831" t="s">
        <v>170</v>
      </c>
      <c r="CA193" s="840"/>
      <c r="CD193" s="1611"/>
      <c r="CE193" s="1613"/>
      <c r="CF193" s="1540" t="s">
        <v>899</v>
      </c>
      <c r="CG193" s="1541" t="s">
        <v>170</v>
      </c>
      <c r="CH193" s="1540" t="s">
        <v>899</v>
      </c>
      <c r="CI193" s="1541" t="s">
        <v>170</v>
      </c>
      <c r="CJ193" s="1540" t="s">
        <v>899</v>
      </c>
      <c r="CK193" s="1541" t="s">
        <v>170</v>
      </c>
      <c r="CL193" s="1540" t="s">
        <v>899</v>
      </c>
      <c r="CM193" s="1541" t="s">
        <v>170</v>
      </c>
      <c r="CN193" s="1540" t="s">
        <v>899</v>
      </c>
      <c r="CO193" s="1541" t="s">
        <v>170</v>
      </c>
      <c r="CP193" s="1540" t="s">
        <v>899</v>
      </c>
      <c r="CQ193" s="1541" t="s">
        <v>170</v>
      </c>
      <c r="CR193" s="1540" t="s">
        <v>899</v>
      </c>
      <c r="CS193" s="1541" t="s">
        <v>170</v>
      </c>
      <c r="CT193" s="1540" t="s">
        <v>899</v>
      </c>
      <c r="CU193" s="1541" t="s">
        <v>170</v>
      </c>
      <c r="CV193" s="1540" t="s">
        <v>899</v>
      </c>
      <c r="CW193" s="1541" t="s">
        <v>170</v>
      </c>
      <c r="CX193" s="1540" t="s">
        <v>899</v>
      </c>
      <c r="CY193" s="1546" t="s">
        <v>170</v>
      </c>
      <c r="CZ193" s="1551" t="s">
        <v>899</v>
      </c>
      <c r="DA193" s="1552" t="s">
        <v>170</v>
      </c>
      <c r="DB193" s="853"/>
      <c r="DE193" s="789"/>
      <c r="DF193" s="796"/>
      <c r="DG193" s="797" t="s">
        <v>899</v>
      </c>
      <c r="DH193" s="798" t="s">
        <v>170</v>
      </c>
      <c r="DI193" s="797" t="s">
        <v>899</v>
      </c>
      <c r="DJ193" s="798" t="s">
        <v>170</v>
      </c>
      <c r="DK193" s="797" t="s">
        <v>899</v>
      </c>
      <c r="DL193" s="798" t="s">
        <v>170</v>
      </c>
      <c r="DM193" s="797" t="s">
        <v>899</v>
      </c>
      <c r="DN193" s="798" t="s">
        <v>170</v>
      </c>
      <c r="DO193" s="797" t="s">
        <v>899</v>
      </c>
      <c r="DP193" s="798" t="s">
        <v>170</v>
      </c>
      <c r="DQ193" s="797" t="s">
        <v>899</v>
      </c>
      <c r="DR193" s="798" t="s">
        <v>170</v>
      </c>
      <c r="DS193" s="797" t="s">
        <v>899</v>
      </c>
      <c r="DT193" s="798" t="s">
        <v>170</v>
      </c>
      <c r="DU193" s="797" t="s">
        <v>899</v>
      </c>
      <c r="DV193" s="798" t="s">
        <v>170</v>
      </c>
      <c r="DW193" s="797" t="s">
        <v>899</v>
      </c>
      <c r="DX193" s="798" t="s">
        <v>170</v>
      </c>
      <c r="DY193" s="797" t="s">
        <v>899</v>
      </c>
      <c r="DZ193" s="821" t="s">
        <v>170</v>
      </c>
      <c r="EA193" s="830" t="s">
        <v>899</v>
      </c>
      <c r="EB193" s="831" t="s">
        <v>170</v>
      </c>
      <c r="EC193" s="853"/>
    </row>
    <row r="194" spans="1:133">
      <c r="A194" s="793"/>
      <c r="B194" s="2257" t="s">
        <v>112</v>
      </c>
      <c r="C194" s="2249">
        <f>SUM(E194,G194,I194,K194,M194,O194,Q194,S194,U194,W194)</f>
        <v>89</v>
      </c>
      <c r="D194" s="2250">
        <f>(C194/C$196)*100</f>
        <v>60.544217687074834</v>
      </c>
      <c r="E194" s="2227">
        <v>0</v>
      </c>
      <c r="F194" s="2228">
        <v>0</v>
      </c>
      <c r="G194" s="2227">
        <v>8</v>
      </c>
      <c r="H194" s="2228">
        <v>73</v>
      </c>
      <c r="I194" s="2227">
        <v>19</v>
      </c>
      <c r="J194" s="2228">
        <v>59</v>
      </c>
      <c r="K194" s="2227">
        <v>21</v>
      </c>
      <c r="L194" s="2228">
        <v>81</v>
      </c>
      <c r="M194" s="2227">
        <v>15</v>
      </c>
      <c r="N194" s="2228">
        <v>58</v>
      </c>
      <c r="O194" s="2227">
        <v>7</v>
      </c>
      <c r="P194" s="2228">
        <v>47</v>
      </c>
      <c r="Q194" s="2229">
        <v>7</v>
      </c>
      <c r="R194" s="2228">
        <v>54</v>
      </c>
      <c r="S194" s="2227">
        <v>4</v>
      </c>
      <c r="T194" s="2228">
        <v>44</v>
      </c>
      <c r="U194" s="2227">
        <v>3</v>
      </c>
      <c r="V194" s="2243">
        <v>60</v>
      </c>
      <c r="W194" s="2230">
        <v>5</v>
      </c>
      <c r="X194" s="2231">
        <v>50</v>
      </c>
      <c r="Y194" s="840"/>
      <c r="AB194" s="793"/>
      <c r="AC194" s="799" t="s">
        <v>112</v>
      </c>
      <c r="AD194" s="1553">
        <f>SUM(AF194,AH194,AJ194,AL194,AN194,AP194,AR194,AT194,AV194,AX194)</f>
        <v>89</v>
      </c>
      <c r="AE194" s="1554">
        <f>(AD194/AD$196)*100</f>
        <v>60.544217687074834</v>
      </c>
      <c r="AF194" s="1522">
        <v>0</v>
      </c>
      <c r="AG194" s="1523">
        <v>0</v>
      </c>
      <c r="AH194" s="1522">
        <v>8</v>
      </c>
      <c r="AI194" s="1523">
        <v>73</v>
      </c>
      <c r="AJ194" s="1522">
        <v>19</v>
      </c>
      <c r="AK194" s="1523">
        <v>59</v>
      </c>
      <c r="AL194" s="1522">
        <v>21</v>
      </c>
      <c r="AM194" s="1523">
        <v>81</v>
      </c>
      <c r="AN194" s="1522">
        <v>15</v>
      </c>
      <c r="AO194" s="1523">
        <v>58</v>
      </c>
      <c r="AP194" s="1522">
        <v>7</v>
      </c>
      <c r="AQ194" s="1523">
        <v>47</v>
      </c>
      <c r="AR194" s="1526">
        <v>7</v>
      </c>
      <c r="AS194" s="1523">
        <v>54</v>
      </c>
      <c r="AT194" s="1522">
        <v>4</v>
      </c>
      <c r="AU194" s="1523">
        <v>44</v>
      </c>
      <c r="AV194" s="1522">
        <v>3</v>
      </c>
      <c r="AW194" s="1547">
        <v>60</v>
      </c>
      <c r="AX194" s="1527">
        <v>5</v>
      </c>
      <c r="AY194" s="1528">
        <v>50</v>
      </c>
      <c r="AZ194" s="840"/>
      <c r="BC194" s="793"/>
      <c r="BD194" s="799" t="s">
        <v>112</v>
      </c>
      <c r="BE194" s="832">
        <f>BG194+BI194+BK194+BM194+BO194+BQ194+BS194+BU194+BW194+BY194</f>
        <v>88</v>
      </c>
      <c r="BF194" s="833">
        <f>BE194/BE196%</f>
        <v>60.273972602739725</v>
      </c>
      <c r="BG194" s="802">
        <v>1</v>
      </c>
      <c r="BH194" s="803">
        <v>50</v>
      </c>
      <c r="BI194" s="802">
        <v>13</v>
      </c>
      <c r="BJ194" s="803">
        <v>62</v>
      </c>
      <c r="BK194" s="802">
        <v>22</v>
      </c>
      <c r="BL194" s="803">
        <v>82</v>
      </c>
      <c r="BM194" s="802">
        <v>15</v>
      </c>
      <c r="BN194" s="803">
        <v>75</v>
      </c>
      <c r="BO194" s="802">
        <v>15</v>
      </c>
      <c r="BP194" s="803">
        <v>63</v>
      </c>
      <c r="BQ194" s="802">
        <v>7</v>
      </c>
      <c r="BR194" s="803">
        <v>44</v>
      </c>
      <c r="BS194" s="804">
        <v>4</v>
      </c>
      <c r="BT194" s="803">
        <v>45</v>
      </c>
      <c r="BU194" s="802">
        <v>5</v>
      </c>
      <c r="BV194" s="803">
        <v>63</v>
      </c>
      <c r="BW194" s="802">
        <v>2</v>
      </c>
      <c r="BX194" s="823">
        <v>66</v>
      </c>
      <c r="BY194" s="806">
        <v>4</v>
      </c>
      <c r="BZ194" s="807">
        <v>27</v>
      </c>
      <c r="CA194" s="840"/>
      <c r="CD194" s="1611"/>
      <c r="CE194" s="1614" t="s">
        <v>112</v>
      </c>
      <c r="CF194" s="1553">
        <f>CH194+CJ194+CL194+CN194+CP194+CR194+CT194+CV194+CX194+CZ194</f>
        <v>92</v>
      </c>
      <c r="CG194" s="1554">
        <f>CF194/CF196%</f>
        <v>65.714285714285722</v>
      </c>
      <c r="CH194" s="1616">
        <v>0</v>
      </c>
      <c r="CI194" s="1617">
        <v>0</v>
      </c>
      <c r="CJ194" s="1616">
        <v>18</v>
      </c>
      <c r="CK194" s="1617">
        <v>90</v>
      </c>
      <c r="CL194" s="1616">
        <v>17</v>
      </c>
      <c r="CM194" s="1617">
        <v>74</v>
      </c>
      <c r="CN194" s="1616">
        <v>19</v>
      </c>
      <c r="CO194" s="1617">
        <v>79</v>
      </c>
      <c r="CP194" s="1616">
        <v>16</v>
      </c>
      <c r="CQ194" s="1617">
        <v>70</v>
      </c>
      <c r="CR194" s="1616">
        <v>7</v>
      </c>
      <c r="CS194" s="1617">
        <v>50</v>
      </c>
      <c r="CT194" s="1618">
        <v>6</v>
      </c>
      <c r="CU194" s="1617">
        <v>60</v>
      </c>
      <c r="CV194" s="1616">
        <v>4</v>
      </c>
      <c r="CW194" s="1617">
        <v>40</v>
      </c>
      <c r="CX194" s="1616">
        <v>3</v>
      </c>
      <c r="CY194" s="1636">
        <v>100</v>
      </c>
      <c r="CZ194" s="1621">
        <v>2</v>
      </c>
      <c r="DA194" s="1622">
        <v>15</v>
      </c>
      <c r="DB194" s="853"/>
      <c r="DE194" s="789"/>
      <c r="DF194" s="854" t="s">
        <v>112</v>
      </c>
      <c r="DG194" s="832">
        <f>DI194+DK194+DM194+DO194+DQ194+DS194+DU194+DW194+DY194+EA194</f>
        <v>91</v>
      </c>
      <c r="DH194" s="833">
        <f>DG194/DG196%</f>
        <v>68.421052631578945</v>
      </c>
      <c r="DI194" s="856">
        <v>0</v>
      </c>
      <c r="DJ194" s="857">
        <v>0</v>
      </c>
      <c r="DK194" s="856">
        <v>17</v>
      </c>
      <c r="DL194" s="857">
        <v>89</v>
      </c>
      <c r="DM194" s="856">
        <v>24</v>
      </c>
      <c r="DN194" s="857">
        <v>77</v>
      </c>
      <c r="DO194" s="856">
        <v>11</v>
      </c>
      <c r="DP194" s="857">
        <v>63</v>
      </c>
      <c r="DQ194" s="856">
        <v>14</v>
      </c>
      <c r="DR194" s="857">
        <v>61</v>
      </c>
      <c r="DS194" s="856">
        <v>8</v>
      </c>
      <c r="DT194" s="857">
        <v>65</v>
      </c>
      <c r="DU194" s="858">
        <v>6</v>
      </c>
      <c r="DV194" s="857">
        <v>60</v>
      </c>
      <c r="DW194" s="856">
        <v>7</v>
      </c>
      <c r="DX194" s="857">
        <v>64</v>
      </c>
      <c r="DY194" s="856">
        <v>2</v>
      </c>
      <c r="DZ194" s="872">
        <v>65</v>
      </c>
      <c r="EA194" s="861">
        <v>2</v>
      </c>
      <c r="EB194" s="862">
        <v>20</v>
      </c>
      <c r="EC194" s="853"/>
    </row>
    <row r="195" spans="1:133" ht="15.75" thickBot="1">
      <c r="A195" s="793"/>
      <c r="B195" s="2259" t="s">
        <v>113</v>
      </c>
      <c r="C195" s="2249">
        <f t="shared" ref="C195:C196" si="185">SUM(E195,G195,I195,K195,M195,O195,Q195,S195,U195,W195)</f>
        <v>58</v>
      </c>
      <c r="D195" s="2250">
        <f t="shared" ref="D195:D196" si="186">(C195/C$196)*100</f>
        <v>39.455782312925166</v>
      </c>
      <c r="E195" s="2230">
        <v>0</v>
      </c>
      <c r="F195" s="2231">
        <v>0</v>
      </c>
      <c r="G195" s="2230">
        <v>3</v>
      </c>
      <c r="H195" s="2231">
        <v>27</v>
      </c>
      <c r="I195" s="2230">
        <v>13</v>
      </c>
      <c r="J195" s="2231">
        <v>41</v>
      </c>
      <c r="K195" s="2230">
        <v>5</v>
      </c>
      <c r="L195" s="2231">
        <v>19</v>
      </c>
      <c r="M195" s="2230">
        <v>11</v>
      </c>
      <c r="N195" s="2231">
        <v>42</v>
      </c>
      <c r="O195" s="2230">
        <v>8</v>
      </c>
      <c r="P195" s="2231">
        <v>53</v>
      </c>
      <c r="Q195" s="2232">
        <v>6</v>
      </c>
      <c r="R195" s="2231">
        <v>46</v>
      </c>
      <c r="S195" s="2230">
        <v>5</v>
      </c>
      <c r="T195" s="2231">
        <v>56</v>
      </c>
      <c r="U195" s="2230">
        <v>2</v>
      </c>
      <c r="V195" s="2244">
        <v>40</v>
      </c>
      <c r="W195" s="2230">
        <v>5</v>
      </c>
      <c r="X195" s="2231">
        <v>50</v>
      </c>
      <c r="Y195" s="840"/>
      <c r="AB195" s="793"/>
      <c r="AC195" s="805" t="s">
        <v>113</v>
      </c>
      <c r="AD195" s="1553">
        <f t="shared" ref="AD195:AD196" si="187">SUM(AF195,AH195,AJ195,AL195,AN195,AP195,AR195,AT195,AV195,AX195)</f>
        <v>58</v>
      </c>
      <c r="AE195" s="1554">
        <f t="shared" ref="AE195:AE196" si="188">(AD195/AD$196)*100</f>
        <v>39.455782312925166</v>
      </c>
      <c r="AF195" s="1527">
        <v>0</v>
      </c>
      <c r="AG195" s="1528">
        <v>0</v>
      </c>
      <c r="AH195" s="1527">
        <v>3</v>
      </c>
      <c r="AI195" s="1528">
        <v>27</v>
      </c>
      <c r="AJ195" s="1527">
        <v>13</v>
      </c>
      <c r="AK195" s="1528">
        <v>41</v>
      </c>
      <c r="AL195" s="1527">
        <v>5</v>
      </c>
      <c r="AM195" s="1528">
        <v>19</v>
      </c>
      <c r="AN195" s="1527">
        <v>11</v>
      </c>
      <c r="AO195" s="1528">
        <v>42</v>
      </c>
      <c r="AP195" s="1527">
        <v>8</v>
      </c>
      <c r="AQ195" s="1528">
        <v>53</v>
      </c>
      <c r="AR195" s="1530">
        <v>6</v>
      </c>
      <c r="AS195" s="1528">
        <v>46</v>
      </c>
      <c r="AT195" s="1527">
        <v>5</v>
      </c>
      <c r="AU195" s="1528">
        <v>56</v>
      </c>
      <c r="AV195" s="1527">
        <v>2</v>
      </c>
      <c r="AW195" s="1548">
        <v>40</v>
      </c>
      <c r="AX195" s="1527">
        <v>5</v>
      </c>
      <c r="AY195" s="1528">
        <v>50</v>
      </c>
      <c r="AZ195" s="840"/>
      <c r="BC195" s="793"/>
      <c r="BD195" s="805" t="s">
        <v>113</v>
      </c>
      <c r="BE195" s="832">
        <f>BG195+BI195+BK195+BM195+BO195+BQ195+BS195+BU195+BW195+BY195</f>
        <v>58</v>
      </c>
      <c r="BF195" s="833">
        <f>BE195/BE196%</f>
        <v>39.726027397260275</v>
      </c>
      <c r="BG195" s="806">
        <v>1</v>
      </c>
      <c r="BH195" s="807">
        <v>50</v>
      </c>
      <c r="BI195" s="806">
        <v>8</v>
      </c>
      <c r="BJ195" s="807">
        <v>38</v>
      </c>
      <c r="BK195" s="806">
        <v>6</v>
      </c>
      <c r="BL195" s="807">
        <v>28</v>
      </c>
      <c r="BM195" s="806">
        <v>5</v>
      </c>
      <c r="BN195" s="807">
        <v>25</v>
      </c>
      <c r="BO195" s="806">
        <v>9</v>
      </c>
      <c r="BP195" s="807">
        <v>37</v>
      </c>
      <c r="BQ195" s="806">
        <v>9</v>
      </c>
      <c r="BR195" s="807">
        <v>56</v>
      </c>
      <c r="BS195" s="808">
        <v>5</v>
      </c>
      <c r="BT195" s="807">
        <v>55</v>
      </c>
      <c r="BU195" s="806">
        <v>3</v>
      </c>
      <c r="BV195" s="807">
        <v>37</v>
      </c>
      <c r="BW195" s="806">
        <v>1</v>
      </c>
      <c r="BX195" s="824">
        <v>34</v>
      </c>
      <c r="BY195" s="806">
        <v>11</v>
      </c>
      <c r="BZ195" s="807">
        <v>73</v>
      </c>
      <c r="CA195" s="840"/>
      <c r="CD195" s="1611"/>
      <c r="CE195" s="1619" t="s">
        <v>113</v>
      </c>
      <c r="CF195" s="1553">
        <f>CH195+CJ195+CL195+CN195+CP195+CR195+CT195+CV195+CX195+CZ195</f>
        <v>48</v>
      </c>
      <c r="CG195" s="1554">
        <f>CF195/CF196%</f>
        <v>34.285714285714285</v>
      </c>
      <c r="CH195" s="1621">
        <v>0</v>
      </c>
      <c r="CI195" s="1622">
        <v>0</v>
      </c>
      <c r="CJ195" s="1621">
        <v>2</v>
      </c>
      <c r="CK195" s="1622">
        <v>10</v>
      </c>
      <c r="CL195" s="1621">
        <v>6</v>
      </c>
      <c r="CM195" s="1622">
        <v>26</v>
      </c>
      <c r="CN195" s="1621">
        <v>5</v>
      </c>
      <c r="CO195" s="1622">
        <v>21</v>
      </c>
      <c r="CP195" s="1621">
        <v>7</v>
      </c>
      <c r="CQ195" s="1622">
        <v>30</v>
      </c>
      <c r="CR195" s="1621">
        <v>7</v>
      </c>
      <c r="CS195" s="1622">
        <v>50</v>
      </c>
      <c r="CT195" s="1623">
        <v>4</v>
      </c>
      <c r="CU195" s="1622">
        <v>40</v>
      </c>
      <c r="CV195" s="1621">
        <v>6</v>
      </c>
      <c r="CW195" s="1622">
        <v>60</v>
      </c>
      <c r="CX195" s="1621">
        <v>0</v>
      </c>
      <c r="CY195" s="1637">
        <v>0</v>
      </c>
      <c r="CZ195" s="1621">
        <v>11</v>
      </c>
      <c r="DA195" s="1622">
        <v>85</v>
      </c>
      <c r="DB195" s="853"/>
      <c r="DE195" s="789"/>
      <c r="DF195" s="859" t="s">
        <v>113</v>
      </c>
      <c r="DG195" s="832">
        <f>DI195+DK195+DM195+DO195+DQ195+DS195+DU195+DW195+DY195+EA195</f>
        <v>42</v>
      </c>
      <c r="DH195" s="833">
        <f>DG195/DG196%</f>
        <v>31.578947368421051</v>
      </c>
      <c r="DI195" s="861">
        <v>0</v>
      </c>
      <c r="DJ195" s="862">
        <v>0</v>
      </c>
      <c r="DK195" s="861">
        <v>2</v>
      </c>
      <c r="DL195" s="862">
        <v>11</v>
      </c>
      <c r="DM195" s="861">
        <v>7</v>
      </c>
      <c r="DN195" s="862">
        <v>23</v>
      </c>
      <c r="DO195" s="861">
        <v>3</v>
      </c>
      <c r="DP195" s="862">
        <v>37</v>
      </c>
      <c r="DQ195" s="861">
        <v>9</v>
      </c>
      <c r="DR195" s="862">
        <v>39</v>
      </c>
      <c r="DS195" s="861">
        <v>4</v>
      </c>
      <c r="DT195" s="862">
        <v>35</v>
      </c>
      <c r="DU195" s="863">
        <v>4</v>
      </c>
      <c r="DV195" s="862">
        <v>40</v>
      </c>
      <c r="DW195" s="861">
        <v>4</v>
      </c>
      <c r="DX195" s="862">
        <v>36</v>
      </c>
      <c r="DY195" s="861">
        <v>1</v>
      </c>
      <c r="DZ195" s="873">
        <v>35</v>
      </c>
      <c r="EA195" s="861">
        <v>8</v>
      </c>
      <c r="EB195" s="862">
        <v>80</v>
      </c>
      <c r="EC195" s="853"/>
    </row>
    <row r="196" spans="1:133" ht="15.75" thickBot="1">
      <c r="A196" s="793"/>
      <c r="B196" s="2269" t="s">
        <v>61</v>
      </c>
      <c r="C196" s="2249">
        <f t="shared" si="185"/>
        <v>147</v>
      </c>
      <c r="D196" s="2250">
        <f t="shared" si="186"/>
        <v>100</v>
      </c>
      <c r="E196" s="2252">
        <v>0</v>
      </c>
      <c r="F196" s="2270">
        <v>0</v>
      </c>
      <c r="G196" s="2252">
        <v>11</v>
      </c>
      <c r="H196" s="2270">
        <v>100</v>
      </c>
      <c r="I196" s="2252">
        <v>32</v>
      </c>
      <c r="J196" s="2270">
        <v>100</v>
      </c>
      <c r="K196" s="2252">
        <v>26</v>
      </c>
      <c r="L196" s="2270">
        <v>100</v>
      </c>
      <c r="M196" s="2252">
        <v>26</v>
      </c>
      <c r="N196" s="2270">
        <v>100</v>
      </c>
      <c r="O196" s="2252">
        <v>15</v>
      </c>
      <c r="P196" s="2270">
        <v>100</v>
      </c>
      <c r="Q196" s="2253">
        <v>13</v>
      </c>
      <c r="R196" s="2270">
        <v>100</v>
      </c>
      <c r="S196" s="2252">
        <v>9</v>
      </c>
      <c r="T196" s="2270">
        <v>100</v>
      </c>
      <c r="U196" s="2252">
        <v>5</v>
      </c>
      <c r="V196" s="2271">
        <v>100</v>
      </c>
      <c r="W196" s="2252">
        <v>10</v>
      </c>
      <c r="X196" s="2270">
        <v>100</v>
      </c>
      <c r="Y196" s="840"/>
      <c r="AB196" s="793"/>
      <c r="AC196" s="835" t="s">
        <v>61</v>
      </c>
      <c r="AD196" s="1553">
        <f t="shared" si="187"/>
        <v>147</v>
      </c>
      <c r="AE196" s="1554">
        <f t="shared" si="188"/>
        <v>100</v>
      </c>
      <c r="AF196" s="1556">
        <v>0</v>
      </c>
      <c r="AG196" s="1580">
        <v>0</v>
      </c>
      <c r="AH196" s="1556">
        <v>11</v>
      </c>
      <c r="AI196" s="1580">
        <v>100</v>
      </c>
      <c r="AJ196" s="1556">
        <v>32</v>
      </c>
      <c r="AK196" s="1580">
        <v>100</v>
      </c>
      <c r="AL196" s="1556">
        <v>26</v>
      </c>
      <c r="AM196" s="1580">
        <v>100</v>
      </c>
      <c r="AN196" s="1556">
        <v>26</v>
      </c>
      <c r="AO196" s="1580">
        <v>100</v>
      </c>
      <c r="AP196" s="1556">
        <v>15</v>
      </c>
      <c r="AQ196" s="1580">
        <v>100</v>
      </c>
      <c r="AR196" s="1557">
        <v>13</v>
      </c>
      <c r="AS196" s="1580">
        <v>100</v>
      </c>
      <c r="AT196" s="1556">
        <v>9</v>
      </c>
      <c r="AU196" s="1580">
        <v>100</v>
      </c>
      <c r="AV196" s="1556">
        <v>5</v>
      </c>
      <c r="AW196" s="1581">
        <v>100</v>
      </c>
      <c r="AX196" s="1556">
        <v>10</v>
      </c>
      <c r="AY196" s="1580">
        <v>100</v>
      </c>
      <c r="AZ196" s="840"/>
      <c r="BC196" s="793"/>
      <c r="BD196" s="835" t="s">
        <v>61</v>
      </c>
      <c r="BE196" s="814">
        <f>BG196+BI196+BK196+BM196+BO196+BQ196+BS196+BU196+BW196+BY196</f>
        <v>146</v>
      </c>
      <c r="BF196" s="826"/>
      <c r="BG196" s="836">
        <f>SUM(BG194:BG195)</f>
        <v>2</v>
      </c>
      <c r="BH196" s="837"/>
      <c r="BI196" s="836">
        <f t="shared" ref="BI196:BY196" si="189">SUM(BI194:BI195)</f>
        <v>21</v>
      </c>
      <c r="BJ196" s="837"/>
      <c r="BK196" s="836">
        <f t="shared" si="189"/>
        <v>28</v>
      </c>
      <c r="BL196" s="837"/>
      <c r="BM196" s="836">
        <f t="shared" si="189"/>
        <v>20</v>
      </c>
      <c r="BN196" s="837"/>
      <c r="BO196" s="836">
        <f t="shared" si="189"/>
        <v>24</v>
      </c>
      <c r="BP196" s="837"/>
      <c r="BQ196" s="836">
        <f t="shared" si="189"/>
        <v>16</v>
      </c>
      <c r="BR196" s="837"/>
      <c r="BS196" s="838">
        <f t="shared" si="189"/>
        <v>9</v>
      </c>
      <c r="BT196" s="837"/>
      <c r="BU196" s="836">
        <f t="shared" si="189"/>
        <v>8</v>
      </c>
      <c r="BV196" s="837"/>
      <c r="BW196" s="836">
        <f t="shared" si="189"/>
        <v>3</v>
      </c>
      <c r="BX196" s="839"/>
      <c r="BY196" s="836">
        <f t="shared" si="189"/>
        <v>15</v>
      </c>
      <c r="BZ196" s="837"/>
      <c r="CA196" s="840"/>
      <c r="CD196" s="1611"/>
      <c r="CE196" s="1644" t="s">
        <v>61</v>
      </c>
      <c r="CF196" s="1536">
        <f>CH196+CJ196+CL196+CN196+CP196+CR196+CT196+CV196+CX196+CZ196</f>
        <v>140</v>
      </c>
      <c r="CG196" s="1559"/>
      <c r="CH196" s="1645">
        <f>SUM(CH194:CH195)</f>
        <v>0</v>
      </c>
      <c r="CI196" s="1646">
        <f t="shared" ref="CI196:DA196" si="190">SUM(CI194:CI195)</f>
        <v>0</v>
      </c>
      <c r="CJ196" s="1645">
        <f t="shared" si="190"/>
        <v>20</v>
      </c>
      <c r="CK196" s="1646">
        <f t="shared" si="190"/>
        <v>100</v>
      </c>
      <c r="CL196" s="1645">
        <f t="shared" si="190"/>
        <v>23</v>
      </c>
      <c r="CM196" s="1646">
        <f t="shared" si="190"/>
        <v>100</v>
      </c>
      <c r="CN196" s="1645">
        <f t="shared" si="190"/>
        <v>24</v>
      </c>
      <c r="CO196" s="1646">
        <f t="shared" si="190"/>
        <v>100</v>
      </c>
      <c r="CP196" s="1645">
        <f t="shared" si="190"/>
        <v>23</v>
      </c>
      <c r="CQ196" s="1646">
        <f t="shared" si="190"/>
        <v>100</v>
      </c>
      <c r="CR196" s="1645">
        <f t="shared" si="190"/>
        <v>14</v>
      </c>
      <c r="CS196" s="1646">
        <f t="shared" si="190"/>
        <v>100</v>
      </c>
      <c r="CT196" s="1647">
        <f t="shared" si="190"/>
        <v>10</v>
      </c>
      <c r="CU196" s="1646">
        <f t="shared" si="190"/>
        <v>100</v>
      </c>
      <c r="CV196" s="1645">
        <f t="shared" si="190"/>
        <v>10</v>
      </c>
      <c r="CW196" s="1646">
        <f t="shared" si="190"/>
        <v>100</v>
      </c>
      <c r="CX196" s="1645">
        <f t="shared" si="190"/>
        <v>3</v>
      </c>
      <c r="CY196" s="1648">
        <f t="shared" si="190"/>
        <v>100</v>
      </c>
      <c r="CZ196" s="1645">
        <f t="shared" si="190"/>
        <v>13</v>
      </c>
      <c r="DA196" s="1646">
        <f t="shared" si="190"/>
        <v>100</v>
      </c>
      <c r="DB196" s="853"/>
      <c r="DE196" s="789"/>
      <c r="DF196" s="880" t="s">
        <v>61</v>
      </c>
      <c r="DG196" s="814">
        <f>DI196+DK196+DM196+DO196+DQ196+DS196+DU196+DW196+DY196+EA196</f>
        <v>133</v>
      </c>
      <c r="DH196" s="826"/>
      <c r="DI196" s="881">
        <f>SUM(DI194:DI195)</f>
        <v>0</v>
      </c>
      <c r="DJ196" s="882">
        <f t="shared" ref="DJ196:EB196" si="191">SUM(DJ194:DJ195)</f>
        <v>0</v>
      </c>
      <c r="DK196" s="881">
        <f t="shared" si="191"/>
        <v>19</v>
      </c>
      <c r="DL196" s="882">
        <f t="shared" si="191"/>
        <v>100</v>
      </c>
      <c r="DM196" s="881">
        <f t="shared" si="191"/>
        <v>31</v>
      </c>
      <c r="DN196" s="882">
        <f t="shared" si="191"/>
        <v>100</v>
      </c>
      <c r="DO196" s="881">
        <f t="shared" si="191"/>
        <v>14</v>
      </c>
      <c r="DP196" s="882">
        <f t="shared" si="191"/>
        <v>100</v>
      </c>
      <c r="DQ196" s="881">
        <f t="shared" si="191"/>
        <v>23</v>
      </c>
      <c r="DR196" s="882">
        <f t="shared" si="191"/>
        <v>100</v>
      </c>
      <c r="DS196" s="881">
        <f t="shared" si="191"/>
        <v>12</v>
      </c>
      <c r="DT196" s="882">
        <f t="shared" si="191"/>
        <v>100</v>
      </c>
      <c r="DU196" s="883">
        <f t="shared" si="191"/>
        <v>10</v>
      </c>
      <c r="DV196" s="882">
        <f t="shared" si="191"/>
        <v>100</v>
      </c>
      <c r="DW196" s="881">
        <f t="shared" si="191"/>
        <v>11</v>
      </c>
      <c r="DX196" s="882">
        <f t="shared" si="191"/>
        <v>100</v>
      </c>
      <c r="DY196" s="881">
        <f t="shared" si="191"/>
        <v>3</v>
      </c>
      <c r="DZ196" s="884">
        <f t="shared" si="191"/>
        <v>100</v>
      </c>
      <c r="EA196" s="881">
        <f t="shared" si="191"/>
        <v>10</v>
      </c>
      <c r="EB196" s="882">
        <f t="shared" si="191"/>
        <v>100</v>
      </c>
      <c r="EC196" s="853"/>
    </row>
    <row r="197" spans="1:133" s="1518" customFormat="1">
      <c r="A197" s="793"/>
      <c r="B197" s="849"/>
      <c r="C197" s="1609"/>
      <c r="D197" s="1610"/>
      <c r="E197" s="840"/>
      <c r="F197" s="840"/>
      <c r="G197" s="840"/>
      <c r="H197" s="840"/>
      <c r="I197" s="840"/>
      <c r="J197" s="840"/>
      <c r="K197" s="840"/>
      <c r="L197" s="840"/>
      <c r="M197" s="840"/>
      <c r="N197" s="840"/>
      <c r="O197" s="840"/>
      <c r="P197" s="840"/>
      <c r="Q197" s="840"/>
      <c r="R197" s="840"/>
      <c r="S197" s="840"/>
      <c r="T197" s="840"/>
      <c r="U197" s="840"/>
      <c r="V197" s="840"/>
      <c r="W197" s="840"/>
      <c r="X197" s="840"/>
      <c r="Y197" s="840"/>
      <c r="Z197" s="2219"/>
      <c r="AA197" s="2219"/>
      <c r="AB197" s="793"/>
      <c r="AC197" s="851"/>
      <c r="AD197" s="1609"/>
      <c r="AE197" s="1610"/>
      <c r="AF197" s="840"/>
      <c r="AG197" s="840"/>
      <c r="AH197" s="840"/>
      <c r="AI197" s="840"/>
      <c r="AJ197" s="840"/>
      <c r="AK197" s="840"/>
      <c r="AL197" s="840"/>
      <c r="AM197" s="840"/>
      <c r="AN197" s="840"/>
      <c r="AO197" s="840"/>
      <c r="AP197" s="840"/>
      <c r="AQ197" s="840"/>
      <c r="AR197" s="840"/>
      <c r="AS197" s="840"/>
      <c r="AT197" s="840"/>
      <c r="AU197" s="840"/>
      <c r="AV197" s="840"/>
      <c r="AW197" s="840"/>
      <c r="AX197" s="840"/>
      <c r="AY197" s="840"/>
      <c r="AZ197" s="840"/>
      <c r="BC197" s="793"/>
      <c r="BD197" s="851"/>
      <c r="BE197" s="852"/>
      <c r="BF197" s="851"/>
      <c r="BG197" s="852"/>
      <c r="BH197" s="852"/>
      <c r="BI197" s="852"/>
      <c r="BJ197" s="852"/>
      <c r="BK197" s="852"/>
      <c r="BL197" s="852"/>
      <c r="BM197" s="852"/>
      <c r="BN197" s="852"/>
      <c r="BO197" s="852"/>
      <c r="BP197" s="852"/>
      <c r="BQ197" s="852"/>
      <c r="BR197" s="852"/>
      <c r="BS197" s="852"/>
      <c r="BT197" s="852"/>
      <c r="BU197" s="852"/>
      <c r="BV197" s="852"/>
      <c r="BW197" s="852"/>
      <c r="BX197" s="852"/>
      <c r="BY197" s="852"/>
      <c r="BZ197" s="852"/>
      <c r="CA197" s="840"/>
      <c r="CD197" s="1611"/>
      <c r="CE197" s="1649"/>
      <c r="CF197" s="840"/>
      <c r="CG197" s="849"/>
      <c r="CH197" s="853"/>
      <c r="CI197" s="853"/>
      <c r="CJ197" s="853"/>
      <c r="CK197" s="853"/>
      <c r="CL197" s="853"/>
      <c r="CM197" s="853"/>
      <c r="CN197" s="853"/>
      <c r="CO197" s="853"/>
      <c r="CP197" s="853"/>
      <c r="CQ197" s="853"/>
      <c r="CR197" s="853"/>
      <c r="CS197" s="853"/>
      <c r="CT197" s="853"/>
      <c r="CU197" s="853"/>
      <c r="CV197" s="853"/>
      <c r="CW197" s="853"/>
      <c r="CX197" s="853"/>
      <c r="CY197" s="853"/>
      <c r="CZ197" s="853"/>
      <c r="DA197" s="853"/>
      <c r="DB197" s="853"/>
      <c r="DF197" s="925"/>
      <c r="DG197" s="852"/>
      <c r="DH197" s="851"/>
      <c r="DI197" s="926"/>
      <c r="DJ197" s="926"/>
      <c r="DK197" s="926"/>
      <c r="DL197" s="926"/>
      <c r="DM197" s="926"/>
      <c r="DN197" s="926"/>
      <c r="DO197" s="926"/>
      <c r="DP197" s="926"/>
      <c r="DQ197" s="926"/>
      <c r="DR197" s="926"/>
      <c r="DS197" s="926"/>
      <c r="DT197" s="926"/>
      <c r="DU197" s="926"/>
      <c r="DV197" s="926"/>
      <c r="DW197" s="926"/>
      <c r="DX197" s="926"/>
      <c r="DY197" s="926"/>
      <c r="DZ197" s="926"/>
      <c r="EA197" s="926"/>
      <c r="EB197" s="926"/>
      <c r="EC197" s="853"/>
    </row>
    <row r="198" spans="1:133">
      <c r="A198" s="793"/>
      <c r="B198" s="1539"/>
      <c r="C198" s="1539"/>
      <c r="D198" s="1539"/>
      <c r="E198" s="1539"/>
      <c r="F198" s="1539"/>
      <c r="G198" s="1539"/>
      <c r="H198" s="1539"/>
      <c r="I198" s="1539"/>
      <c r="J198" s="1539"/>
      <c r="K198" s="1539"/>
      <c r="L198" s="1539"/>
      <c r="M198" s="1539"/>
      <c r="N198" s="1539"/>
      <c r="O198" s="1539"/>
      <c r="P198" s="1539"/>
      <c r="Q198" s="1539"/>
      <c r="R198" s="1539"/>
      <c r="S198" s="1539"/>
      <c r="T198" s="1539"/>
      <c r="U198" s="1539"/>
      <c r="V198" s="1539"/>
      <c r="W198" s="1539"/>
      <c r="X198" s="1539"/>
      <c r="Y198" s="793"/>
      <c r="AB198" s="793"/>
      <c r="AC198" s="793"/>
      <c r="AD198" s="793"/>
      <c r="AE198" s="793"/>
      <c r="AF198" s="793"/>
      <c r="AG198" s="793"/>
      <c r="AH198" s="793"/>
      <c r="AI198" s="793"/>
      <c r="AJ198" s="793"/>
      <c r="AK198" s="793"/>
      <c r="AL198" s="793"/>
      <c r="AM198" s="793"/>
      <c r="AN198" s="793"/>
      <c r="AO198" s="793"/>
      <c r="AP198" s="793"/>
      <c r="AQ198" s="793"/>
      <c r="AR198" s="793"/>
      <c r="AS198" s="793"/>
      <c r="AT198" s="793"/>
      <c r="AU198" s="793"/>
      <c r="AV198" s="793"/>
      <c r="AW198" s="793"/>
      <c r="AX198" s="793"/>
      <c r="AY198" s="793"/>
      <c r="AZ198" s="793"/>
      <c r="BC198" s="793"/>
      <c r="BD198" s="793"/>
      <c r="BE198" s="793"/>
      <c r="BF198" s="793"/>
      <c r="BG198" s="793"/>
      <c r="BH198" s="793"/>
      <c r="BI198" s="793"/>
      <c r="BJ198" s="793"/>
      <c r="BK198" s="793"/>
      <c r="BL198" s="793"/>
      <c r="BM198" s="793"/>
      <c r="BN198" s="793"/>
      <c r="BO198" s="793"/>
      <c r="BP198" s="793"/>
      <c r="BQ198" s="793"/>
      <c r="BR198" s="793"/>
      <c r="BS198" s="793"/>
      <c r="BT198" s="793"/>
      <c r="BU198" s="793"/>
      <c r="BV198" s="793"/>
      <c r="BW198" s="793"/>
      <c r="BX198" s="793"/>
      <c r="BY198" s="793"/>
      <c r="BZ198" s="793"/>
      <c r="CA198" s="793"/>
      <c r="CD198" s="1611"/>
      <c r="CE198" s="1611"/>
      <c r="CF198" s="1539"/>
      <c r="CG198" s="1539"/>
      <c r="CH198" s="1611"/>
      <c r="CI198" s="1611"/>
      <c r="CJ198" s="1611"/>
      <c r="CK198" s="1611"/>
      <c r="CL198" s="1611"/>
      <c r="CM198" s="1611"/>
      <c r="CN198" s="1611"/>
      <c r="CO198" s="1611"/>
      <c r="CP198" s="1611"/>
      <c r="CQ198" s="1611"/>
      <c r="CR198" s="1611"/>
      <c r="CS198" s="1611"/>
      <c r="CT198" s="1611"/>
      <c r="CU198" s="1611"/>
      <c r="CV198" s="1611"/>
      <c r="CW198" s="1611"/>
      <c r="CX198" s="1611"/>
      <c r="CY198" s="1611"/>
      <c r="CZ198" s="1611"/>
      <c r="DA198" s="1611"/>
      <c r="DB198" s="1611"/>
      <c r="DE198" s="789"/>
      <c r="DF198" s="925"/>
      <c r="DG198" s="793"/>
      <c r="DH198" s="793"/>
      <c r="DI198" s="926"/>
      <c r="DJ198" s="926"/>
      <c r="DK198" s="926"/>
      <c r="DL198" s="926"/>
      <c r="DM198" s="926"/>
      <c r="DN198" s="926"/>
      <c r="DO198" s="926"/>
      <c r="DP198" s="926"/>
      <c r="DQ198" s="926"/>
      <c r="DR198" s="926"/>
      <c r="DS198" s="926"/>
      <c r="DT198" s="926"/>
      <c r="DU198" s="926"/>
      <c r="DV198" s="926"/>
      <c r="DW198" s="926"/>
      <c r="DX198" s="926"/>
      <c r="DY198" s="926"/>
      <c r="DZ198" s="926"/>
      <c r="EA198" s="926"/>
      <c r="EB198" s="926"/>
      <c r="EC198" s="853"/>
    </row>
    <row r="199" spans="1:133">
      <c r="B199" s="2312"/>
      <c r="C199" s="2312"/>
      <c r="D199" s="2312"/>
      <c r="E199" s="2312"/>
      <c r="F199" s="2312"/>
      <c r="G199" s="2312"/>
      <c r="H199" s="2312"/>
      <c r="I199" s="2312"/>
      <c r="J199" s="2312"/>
      <c r="K199" s="2312"/>
      <c r="L199" s="2312"/>
      <c r="M199" s="2312"/>
      <c r="N199" s="2312"/>
      <c r="O199" s="2312"/>
      <c r="P199" s="2312"/>
      <c r="Q199" s="2312"/>
      <c r="R199" s="2312"/>
      <c r="S199" s="2312"/>
      <c r="T199" s="2312"/>
      <c r="U199" s="2312"/>
      <c r="V199" s="2312"/>
      <c r="W199" s="2312"/>
      <c r="X199" s="2312"/>
      <c r="AB199" s="1518"/>
      <c r="AC199" s="1518"/>
      <c r="AD199" s="1518"/>
      <c r="AE199" s="1518"/>
      <c r="AF199" s="1518"/>
      <c r="AG199" s="1518"/>
      <c r="AH199" s="1518"/>
      <c r="AI199" s="1518"/>
      <c r="AJ199" s="1518"/>
      <c r="AK199" s="1518"/>
      <c r="AL199" s="1518"/>
      <c r="AM199" s="1518"/>
      <c r="AN199" s="1518"/>
      <c r="AO199" s="1518"/>
      <c r="AP199" s="1518"/>
      <c r="AQ199" s="1518"/>
      <c r="AR199" s="1518"/>
      <c r="AS199" s="1518"/>
      <c r="AT199" s="1518"/>
      <c r="AU199" s="1518"/>
      <c r="AV199" s="1518"/>
      <c r="AW199" s="1518"/>
      <c r="AX199" s="1518"/>
      <c r="AY199" s="1518"/>
      <c r="AZ199" s="1518"/>
      <c r="BD199"/>
      <c r="BE199"/>
      <c r="CD199" s="788"/>
      <c r="CE199" s="788"/>
      <c r="CG199" s="790"/>
      <c r="CH199" s="788"/>
      <c r="CI199" s="788"/>
      <c r="CJ199" s="788"/>
      <c r="CK199" s="788"/>
      <c r="CL199" s="788"/>
      <c r="CM199" s="788"/>
      <c r="CN199" s="788"/>
      <c r="CO199" s="788"/>
      <c r="CP199" s="788"/>
      <c r="CQ199" s="788"/>
      <c r="CR199" s="788"/>
      <c r="CS199" s="788"/>
      <c r="CT199" s="788"/>
      <c r="CU199" s="788"/>
      <c r="CV199" s="788"/>
      <c r="CW199" s="788"/>
      <c r="CX199" s="788"/>
      <c r="CY199" s="788"/>
      <c r="CZ199" s="788"/>
      <c r="DA199" s="788"/>
      <c r="DB199" s="788"/>
      <c r="DE199" s="789"/>
      <c r="DF199" s="788"/>
      <c r="DG199" s="790"/>
      <c r="DH199" s="790"/>
      <c r="DI199" s="788"/>
      <c r="DJ199" s="788"/>
      <c r="DK199" s="788"/>
      <c r="DL199" s="788"/>
      <c r="DM199" s="788"/>
      <c r="DN199" s="788"/>
      <c r="DO199" s="788"/>
      <c r="DP199" s="788"/>
      <c r="DQ199" s="788"/>
      <c r="DR199" s="788"/>
      <c r="DS199" s="788"/>
      <c r="DT199" s="788"/>
      <c r="DU199" s="788"/>
      <c r="DV199" s="788"/>
      <c r="DW199" s="788"/>
      <c r="DX199" s="788"/>
      <c r="DY199" s="788"/>
      <c r="DZ199" s="788"/>
      <c r="EA199" s="788"/>
      <c r="EB199" s="788"/>
      <c r="EC199" s="788"/>
    </row>
    <row r="200" spans="1:133">
      <c r="A200" s="841"/>
      <c r="B200" s="841"/>
      <c r="C200" s="841"/>
      <c r="D200" s="841"/>
      <c r="E200" s="841"/>
      <c r="F200" s="841"/>
      <c r="G200" s="841"/>
      <c r="H200" s="841"/>
      <c r="I200" s="841"/>
      <c r="J200" s="841"/>
      <c r="K200" s="841"/>
      <c r="L200" s="841"/>
      <c r="M200" s="841"/>
      <c r="N200" s="841"/>
      <c r="O200" s="841"/>
      <c r="P200" s="841"/>
      <c r="Q200" s="841"/>
      <c r="R200" s="841"/>
      <c r="S200" s="841"/>
      <c r="T200" s="841"/>
      <c r="U200" s="841"/>
      <c r="V200" s="841"/>
      <c r="W200" s="841"/>
      <c r="X200" s="841"/>
      <c r="Y200" s="841"/>
      <c r="AB200" s="841"/>
      <c r="AC200" s="841"/>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1"/>
      <c r="AY200" s="841"/>
      <c r="AZ200" s="842"/>
      <c r="BC200" s="841"/>
      <c r="BD200" s="841"/>
      <c r="BE200" s="841"/>
      <c r="BF200" s="841"/>
      <c r="BG200" s="841"/>
      <c r="BH200" s="841"/>
      <c r="BI200" s="841"/>
      <c r="BJ200" s="841"/>
      <c r="BK200" s="841"/>
      <c r="BL200" s="841"/>
      <c r="BM200" s="841"/>
      <c r="BN200" s="841"/>
      <c r="BO200" s="841"/>
      <c r="BP200" s="841"/>
      <c r="BQ200" s="841"/>
      <c r="BR200" s="841"/>
      <c r="BS200" s="841"/>
      <c r="BT200" s="841"/>
      <c r="BU200" s="841"/>
      <c r="BV200" s="841"/>
      <c r="BW200" s="841"/>
      <c r="BX200" s="841"/>
      <c r="BY200" s="841"/>
      <c r="BZ200" s="841"/>
      <c r="CA200" s="842"/>
      <c r="CD200" s="879"/>
      <c r="CE200" s="879"/>
      <c r="CF200" s="841"/>
      <c r="CG200" s="841"/>
      <c r="CH200" s="879"/>
      <c r="CI200" s="879"/>
      <c r="CJ200" s="879"/>
      <c r="CK200" s="879"/>
      <c r="CL200" s="879"/>
      <c r="CM200" s="879"/>
      <c r="CN200" s="879"/>
      <c r="CO200" s="879"/>
      <c r="CP200" s="879"/>
      <c r="CQ200" s="879"/>
      <c r="CR200" s="879"/>
      <c r="CS200" s="879"/>
      <c r="CT200" s="879"/>
      <c r="CU200" s="879"/>
      <c r="CV200" s="879"/>
      <c r="CW200" s="879"/>
      <c r="CX200" s="879"/>
      <c r="CY200" s="879"/>
      <c r="CZ200" s="879"/>
      <c r="DA200" s="879"/>
      <c r="DB200" s="879"/>
      <c r="DE200" s="923"/>
      <c r="DF200" s="923"/>
      <c r="DG200" s="841"/>
      <c r="DH200" s="841"/>
      <c r="DI200" s="923"/>
      <c r="DJ200" s="923"/>
      <c r="DK200" s="923"/>
      <c r="DL200" s="923"/>
      <c r="DM200" s="923"/>
      <c r="DN200" s="923"/>
      <c r="DO200" s="923"/>
      <c r="DP200" s="923"/>
      <c r="DQ200" s="923"/>
      <c r="DR200" s="923"/>
      <c r="DS200" s="923"/>
      <c r="DT200" s="923"/>
      <c r="DU200" s="923"/>
      <c r="DV200" s="923"/>
      <c r="DW200" s="923"/>
      <c r="DX200" s="923"/>
      <c r="DY200" s="923"/>
      <c r="DZ200" s="923"/>
      <c r="EA200" s="923"/>
      <c r="EB200" s="923"/>
      <c r="EC200" s="923"/>
    </row>
    <row r="201" spans="1:133">
      <c r="B201" s="1539"/>
      <c r="C201" s="1539"/>
      <c r="D201" s="1539"/>
      <c r="E201" s="1539"/>
      <c r="F201" s="1539"/>
      <c r="G201" s="1539"/>
      <c r="H201" s="1539"/>
      <c r="I201" s="1539"/>
      <c r="J201" s="1539"/>
      <c r="K201" s="1539"/>
      <c r="L201" s="1539"/>
      <c r="M201" s="1539"/>
      <c r="N201" s="1539"/>
      <c r="O201" s="1539"/>
      <c r="P201" s="1539"/>
      <c r="Q201" s="1539"/>
      <c r="R201" s="1539"/>
      <c r="S201" s="1539"/>
      <c r="T201" s="1539"/>
      <c r="U201" s="1539"/>
      <c r="V201" s="1539"/>
      <c r="W201" s="1539"/>
      <c r="X201" s="1539"/>
      <c r="Y201" s="840"/>
      <c r="AB201" s="1518"/>
      <c r="AC201" s="793"/>
      <c r="AD201" s="793"/>
      <c r="AE201" s="793"/>
      <c r="AF201" s="793"/>
      <c r="AG201" s="793"/>
      <c r="AH201" s="793"/>
      <c r="AI201" s="793"/>
      <c r="AJ201" s="793"/>
      <c r="AK201" s="793"/>
      <c r="AL201" s="793"/>
      <c r="AM201" s="793"/>
      <c r="AN201" s="793"/>
      <c r="AO201" s="793"/>
      <c r="AP201" s="793"/>
      <c r="AQ201" s="793"/>
      <c r="AR201" s="793"/>
      <c r="AS201" s="793"/>
      <c r="AT201" s="793"/>
      <c r="AU201" s="793"/>
      <c r="AV201" s="793"/>
      <c r="AW201" s="793"/>
      <c r="AX201" s="793"/>
      <c r="AY201" s="793"/>
      <c r="AZ201" s="840"/>
      <c r="BD201" s="793"/>
      <c r="BE201" s="793"/>
      <c r="BF201" s="793"/>
      <c r="BG201" s="793"/>
      <c r="BH201" s="793"/>
      <c r="BI201" s="793"/>
      <c r="BJ201" s="793"/>
      <c r="BK201" s="793"/>
      <c r="BL201" s="793"/>
      <c r="BM201" s="793"/>
      <c r="BN201" s="793"/>
      <c r="BO201" s="793"/>
      <c r="BP201" s="793"/>
      <c r="BQ201" s="793"/>
      <c r="BR201" s="793"/>
      <c r="BS201" s="793"/>
      <c r="BT201" s="793"/>
      <c r="BU201" s="793"/>
      <c r="BV201" s="793"/>
      <c r="BW201" s="793"/>
      <c r="BX201" s="793"/>
      <c r="BY201" s="793"/>
      <c r="BZ201" s="793"/>
      <c r="CA201" s="840"/>
      <c r="CE201"/>
      <c r="CF201" s="793"/>
      <c r="CG201" s="793"/>
      <c r="DG201" s="793"/>
      <c r="DH201" s="793"/>
    </row>
    <row r="202" spans="1:133" s="789" customFormat="1" ht="15.75" thickBot="1">
      <c r="A202" s="793" t="s">
        <v>222</v>
      </c>
      <c r="B202" s="1539"/>
      <c r="C202" s="1539"/>
      <c r="D202" s="1539"/>
      <c r="E202" s="1539"/>
      <c r="F202" s="1539"/>
      <c r="G202" s="1539"/>
      <c r="H202" s="1539"/>
      <c r="I202" s="1539"/>
      <c r="J202" s="1539"/>
      <c r="K202" s="1539"/>
      <c r="L202" s="1539"/>
      <c r="M202" s="1539"/>
      <c r="N202" s="1539"/>
      <c r="O202" s="1539"/>
      <c r="P202" s="1539"/>
      <c r="Q202" s="1539"/>
      <c r="R202" s="1539"/>
      <c r="S202" s="1539"/>
      <c r="T202" s="1539"/>
      <c r="U202" s="1539"/>
      <c r="V202" s="1539"/>
      <c r="W202" s="1539"/>
      <c r="X202" s="1539"/>
      <c r="Y202" s="840"/>
      <c r="Z202" s="2219"/>
      <c r="AA202" s="2219"/>
      <c r="AB202" s="793" t="s">
        <v>222</v>
      </c>
      <c r="AC202" s="793"/>
      <c r="AD202" s="793"/>
      <c r="AE202" s="793"/>
      <c r="AF202" s="793"/>
      <c r="AG202" s="793"/>
      <c r="AH202" s="793"/>
      <c r="AI202" s="793"/>
      <c r="AJ202" s="793"/>
      <c r="AK202" s="793"/>
      <c r="AL202" s="793"/>
      <c r="AM202" s="793"/>
      <c r="AN202" s="793"/>
      <c r="AO202" s="793"/>
      <c r="AP202" s="793"/>
      <c r="AQ202" s="793"/>
      <c r="AR202" s="793"/>
      <c r="AS202" s="793"/>
      <c r="AT202" s="793"/>
      <c r="AU202" s="793"/>
      <c r="AV202" s="793"/>
      <c r="AW202" s="793"/>
      <c r="AX202" s="793"/>
      <c r="AY202" s="793"/>
      <c r="AZ202" s="840"/>
      <c r="BA202"/>
      <c r="BB202"/>
      <c r="BC202" s="793" t="s">
        <v>222</v>
      </c>
      <c r="BD202" s="793"/>
      <c r="BE202" s="793"/>
      <c r="BF202" s="793"/>
      <c r="BG202" s="793"/>
      <c r="BH202" s="793"/>
      <c r="BI202" s="793"/>
      <c r="BJ202" s="793"/>
      <c r="BK202" s="793"/>
      <c r="BL202" s="793"/>
      <c r="BM202" s="793"/>
      <c r="BN202" s="793"/>
      <c r="BO202" s="793"/>
      <c r="BP202" s="793"/>
      <c r="BQ202" s="793"/>
      <c r="BR202" s="793"/>
      <c r="BS202" s="793"/>
      <c r="BT202" s="793"/>
      <c r="BU202" s="793"/>
      <c r="BV202" s="793"/>
      <c r="BW202" s="793"/>
      <c r="BX202" s="793"/>
      <c r="BY202" s="793"/>
      <c r="BZ202" s="793"/>
      <c r="CA202" s="840"/>
      <c r="CD202"/>
      <c r="CE202"/>
      <c r="CF202" s="793"/>
      <c r="CG202" s="793"/>
      <c r="CH202"/>
      <c r="CI202"/>
      <c r="CJ202"/>
      <c r="CK202"/>
      <c r="CL202"/>
      <c r="CM202"/>
      <c r="CN202"/>
      <c r="CO202"/>
      <c r="CP202"/>
      <c r="CQ202"/>
      <c r="CR202"/>
      <c r="CS202"/>
      <c r="CT202"/>
      <c r="CU202"/>
      <c r="CV202"/>
      <c r="CW202"/>
      <c r="CX202"/>
      <c r="CY202"/>
      <c r="CZ202"/>
      <c r="DA202"/>
      <c r="DB202"/>
      <c r="DE202" s="789" t="s">
        <v>970</v>
      </c>
      <c r="DG202" s="793"/>
      <c r="DH202" s="793"/>
    </row>
    <row r="203" spans="1:133" ht="15.75" thickBot="1">
      <c r="B203" s="2255" t="s">
        <v>729</v>
      </c>
      <c r="C203" s="2473" t="s">
        <v>58</v>
      </c>
      <c r="D203" s="2474"/>
      <c r="E203" s="2473" t="s">
        <v>956</v>
      </c>
      <c r="F203" s="2474"/>
      <c r="G203" s="2473" t="s">
        <v>957</v>
      </c>
      <c r="H203" s="2474"/>
      <c r="I203" s="2473" t="s">
        <v>943</v>
      </c>
      <c r="J203" s="2474"/>
      <c r="K203" s="2473" t="s">
        <v>944</v>
      </c>
      <c r="L203" s="2474"/>
      <c r="M203" s="2473" t="s">
        <v>945</v>
      </c>
      <c r="N203" s="2474"/>
      <c r="O203" s="2473" t="s">
        <v>946</v>
      </c>
      <c r="P203" s="2474"/>
      <c r="Q203" s="2473" t="s">
        <v>947</v>
      </c>
      <c r="R203" s="2474"/>
      <c r="S203" s="2473" t="s">
        <v>948</v>
      </c>
      <c r="T203" s="2474"/>
      <c r="U203" s="2473" t="s">
        <v>949</v>
      </c>
      <c r="V203" s="2474"/>
      <c r="W203" s="2473" t="s">
        <v>950</v>
      </c>
      <c r="X203" s="2474"/>
      <c r="Y203" s="840"/>
      <c r="AB203" s="1518"/>
      <c r="AC203" s="795" t="s">
        <v>729</v>
      </c>
      <c r="AD203" s="2484" t="s">
        <v>58</v>
      </c>
      <c r="AE203" s="2485"/>
      <c r="AF203" s="2484" t="s">
        <v>956</v>
      </c>
      <c r="AG203" s="2485"/>
      <c r="AH203" s="2484" t="s">
        <v>957</v>
      </c>
      <c r="AI203" s="2485"/>
      <c r="AJ203" s="2484" t="s">
        <v>943</v>
      </c>
      <c r="AK203" s="2485"/>
      <c r="AL203" s="2484" t="s">
        <v>944</v>
      </c>
      <c r="AM203" s="2485"/>
      <c r="AN203" s="2484" t="s">
        <v>945</v>
      </c>
      <c r="AO203" s="2485"/>
      <c r="AP203" s="2484" t="s">
        <v>946</v>
      </c>
      <c r="AQ203" s="2485"/>
      <c r="AR203" s="2484" t="s">
        <v>947</v>
      </c>
      <c r="AS203" s="2485"/>
      <c r="AT203" s="2484" t="s">
        <v>948</v>
      </c>
      <c r="AU203" s="2485"/>
      <c r="AV203" s="2484" t="s">
        <v>949</v>
      </c>
      <c r="AW203" s="2485"/>
      <c r="AX203" s="2484" t="s">
        <v>950</v>
      </c>
      <c r="AY203" s="2485"/>
      <c r="AZ203" s="840"/>
      <c r="BD203" s="795" t="s">
        <v>729</v>
      </c>
      <c r="BE203" s="2484" t="s">
        <v>58</v>
      </c>
      <c r="BF203" s="2485"/>
      <c r="BG203" s="2484" t="s">
        <v>956</v>
      </c>
      <c r="BH203" s="2485"/>
      <c r="BI203" s="2484" t="s">
        <v>942</v>
      </c>
      <c r="BJ203" s="2485"/>
      <c r="BK203" s="2484" t="s">
        <v>943</v>
      </c>
      <c r="BL203" s="2485"/>
      <c r="BM203" s="2484" t="s">
        <v>944</v>
      </c>
      <c r="BN203" s="2485"/>
      <c r="BO203" s="2484" t="s">
        <v>945</v>
      </c>
      <c r="BP203" s="2485"/>
      <c r="BQ203" s="2484" t="s">
        <v>946</v>
      </c>
      <c r="BR203" s="2485"/>
      <c r="BS203" s="2484" t="s">
        <v>947</v>
      </c>
      <c r="BT203" s="2485"/>
      <c r="BU203" s="2484" t="s">
        <v>948</v>
      </c>
      <c r="BV203" s="2485"/>
      <c r="BW203" s="2484" t="s">
        <v>949</v>
      </c>
      <c r="BX203" s="2485"/>
      <c r="BY203" s="2484" t="s">
        <v>950</v>
      </c>
      <c r="BZ203" s="2485"/>
      <c r="CA203" s="840"/>
      <c r="CD203" s="788" t="s">
        <v>970</v>
      </c>
      <c r="CE203" s="795" t="s">
        <v>729</v>
      </c>
      <c r="CF203" s="2484" t="s">
        <v>58</v>
      </c>
      <c r="CG203" s="2485"/>
      <c r="CH203" s="2484" t="s">
        <v>956</v>
      </c>
      <c r="CI203" s="2485"/>
      <c r="CJ203" s="2484" t="s">
        <v>957</v>
      </c>
      <c r="CK203" s="2485"/>
      <c r="CL203" s="2484" t="s">
        <v>943</v>
      </c>
      <c r="CM203" s="2485"/>
      <c r="CN203" s="2484" t="s">
        <v>944</v>
      </c>
      <c r="CO203" s="2485"/>
      <c r="CP203" s="2484" t="s">
        <v>945</v>
      </c>
      <c r="CQ203" s="2485"/>
      <c r="CR203" s="2484" t="s">
        <v>946</v>
      </c>
      <c r="CS203" s="2485"/>
      <c r="CT203" s="2484" t="s">
        <v>947</v>
      </c>
      <c r="CU203" s="2485"/>
      <c r="CV203" s="2484" t="s">
        <v>948</v>
      </c>
      <c r="CW203" s="2485"/>
      <c r="CX203" s="2484" t="s">
        <v>949</v>
      </c>
      <c r="CY203" s="2485"/>
      <c r="CZ203" s="2484" t="s">
        <v>950</v>
      </c>
      <c r="DA203" s="2485"/>
      <c r="DB203" s="853"/>
      <c r="DE203" s="789"/>
      <c r="DF203" s="795" t="s">
        <v>729</v>
      </c>
      <c r="DG203" s="2484" t="s">
        <v>58</v>
      </c>
      <c r="DH203" s="2485"/>
      <c r="DI203" s="2484" t="s">
        <v>956</v>
      </c>
      <c r="DJ203" s="2485"/>
      <c r="DK203" s="2484" t="s">
        <v>942</v>
      </c>
      <c r="DL203" s="2485"/>
      <c r="DM203" s="2484" t="s">
        <v>943</v>
      </c>
      <c r="DN203" s="2485"/>
      <c r="DO203" s="2484" t="s">
        <v>944</v>
      </c>
      <c r="DP203" s="2485"/>
      <c r="DQ203" s="2484" t="s">
        <v>945</v>
      </c>
      <c r="DR203" s="2485"/>
      <c r="DS203" s="2484" t="s">
        <v>946</v>
      </c>
      <c r="DT203" s="2485"/>
      <c r="DU203" s="2484" t="s">
        <v>947</v>
      </c>
      <c r="DV203" s="2485"/>
      <c r="DW203" s="2484" t="s">
        <v>948</v>
      </c>
      <c r="DX203" s="2485"/>
      <c r="DY203" s="2484" t="s">
        <v>949</v>
      </c>
      <c r="DZ203" s="2485"/>
      <c r="EA203" s="2484" t="s">
        <v>950</v>
      </c>
      <c r="EB203" s="2485"/>
      <c r="EC203" s="853"/>
    </row>
    <row r="204" spans="1:133" ht="15.75" thickBot="1">
      <c r="A204" s="793">
        <v>29</v>
      </c>
      <c r="B204" s="2256"/>
      <c r="C204" s="2239" t="s">
        <v>899</v>
      </c>
      <c r="D204" s="2240" t="s">
        <v>170</v>
      </c>
      <c r="E204" s="2239" t="s">
        <v>899</v>
      </c>
      <c r="F204" s="2240" t="s">
        <v>170</v>
      </c>
      <c r="G204" s="2239" t="s">
        <v>899</v>
      </c>
      <c r="H204" s="2240" t="s">
        <v>170</v>
      </c>
      <c r="I204" s="2239" t="s">
        <v>899</v>
      </c>
      <c r="J204" s="2240" t="s">
        <v>170</v>
      </c>
      <c r="K204" s="2239" t="s">
        <v>899</v>
      </c>
      <c r="L204" s="2240" t="s">
        <v>170</v>
      </c>
      <c r="M204" s="2239" t="s">
        <v>899</v>
      </c>
      <c r="N204" s="2240" t="s">
        <v>170</v>
      </c>
      <c r="O204" s="2239" t="s">
        <v>899</v>
      </c>
      <c r="P204" s="2240" t="s">
        <v>170</v>
      </c>
      <c r="Q204" s="2239" t="s">
        <v>899</v>
      </c>
      <c r="R204" s="2240" t="s">
        <v>170</v>
      </c>
      <c r="S204" s="2239" t="s">
        <v>899</v>
      </c>
      <c r="T204" s="2240" t="s">
        <v>170</v>
      </c>
      <c r="U204" s="2239" t="s">
        <v>899</v>
      </c>
      <c r="V204" s="2240" t="s">
        <v>170</v>
      </c>
      <c r="W204" s="2239" t="s">
        <v>899</v>
      </c>
      <c r="X204" s="2240" t="s">
        <v>170</v>
      </c>
      <c r="Y204" s="840"/>
      <c r="AB204" s="793">
        <v>29</v>
      </c>
      <c r="AC204" s="796"/>
      <c r="AD204" s="797" t="s">
        <v>899</v>
      </c>
      <c r="AE204" s="798" t="s">
        <v>170</v>
      </c>
      <c r="AF204" s="797" t="s">
        <v>899</v>
      </c>
      <c r="AG204" s="798" t="s">
        <v>170</v>
      </c>
      <c r="AH204" s="797" t="s">
        <v>899</v>
      </c>
      <c r="AI204" s="798" t="s">
        <v>170</v>
      </c>
      <c r="AJ204" s="797" t="s">
        <v>899</v>
      </c>
      <c r="AK204" s="798" t="s">
        <v>170</v>
      </c>
      <c r="AL204" s="797" t="s">
        <v>899</v>
      </c>
      <c r="AM204" s="798" t="s">
        <v>170</v>
      </c>
      <c r="AN204" s="797" t="s">
        <v>899</v>
      </c>
      <c r="AO204" s="798" t="s">
        <v>170</v>
      </c>
      <c r="AP204" s="797" t="s">
        <v>899</v>
      </c>
      <c r="AQ204" s="798" t="s">
        <v>170</v>
      </c>
      <c r="AR204" s="797" t="s">
        <v>899</v>
      </c>
      <c r="AS204" s="798" t="s">
        <v>170</v>
      </c>
      <c r="AT204" s="797" t="s">
        <v>899</v>
      </c>
      <c r="AU204" s="798" t="s">
        <v>170</v>
      </c>
      <c r="AV204" s="797" t="s">
        <v>899</v>
      </c>
      <c r="AW204" s="798" t="s">
        <v>170</v>
      </c>
      <c r="AX204" s="797" t="s">
        <v>899</v>
      </c>
      <c r="AY204" s="798" t="s">
        <v>170</v>
      </c>
      <c r="AZ204" s="840"/>
      <c r="BC204" s="793">
        <v>29</v>
      </c>
      <c r="BD204" s="796"/>
      <c r="BE204" s="797" t="s">
        <v>899</v>
      </c>
      <c r="BF204" s="798" t="s">
        <v>170</v>
      </c>
      <c r="BG204" s="797" t="s">
        <v>899</v>
      </c>
      <c r="BH204" s="798" t="s">
        <v>170</v>
      </c>
      <c r="BI204" s="797" t="s">
        <v>899</v>
      </c>
      <c r="BJ204" s="798" t="s">
        <v>170</v>
      </c>
      <c r="BK204" s="797" t="s">
        <v>899</v>
      </c>
      <c r="BL204" s="798" t="s">
        <v>170</v>
      </c>
      <c r="BM204" s="797" t="s">
        <v>899</v>
      </c>
      <c r="BN204" s="798" t="s">
        <v>170</v>
      </c>
      <c r="BO204" s="797" t="s">
        <v>899</v>
      </c>
      <c r="BP204" s="798" t="s">
        <v>170</v>
      </c>
      <c r="BQ204" s="797" t="s">
        <v>899</v>
      </c>
      <c r="BR204" s="798" t="s">
        <v>170</v>
      </c>
      <c r="BS204" s="797" t="s">
        <v>899</v>
      </c>
      <c r="BT204" s="798" t="s">
        <v>170</v>
      </c>
      <c r="BU204" s="797" t="s">
        <v>899</v>
      </c>
      <c r="BV204" s="798" t="s">
        <v>170</v>
      </c>
      <c r="BW204" s="797" t="s">
        <v>899</v>
      </c>
      <c r="BX204" s="798" t="s">
        <v>170</v>
      </c>
      <c r="BY204" s="797" t="s">
        <v>899</v>
      </c>
      <c r="BZ204" s="798" t="s">
        <v>170</v>
      </c>
      <c r="CA204" s="840"/>
      <c r="CD204" s="788"/>
      <c r="CE204" s="796"/>
      <c r="CF204" s="797" t="s">
        <v>899</v>
      </c>
      <c r="CG204" s="798" t="s">
        <v>170</v>
      </c>
      <c r="CH204" s="797" t="s">
        <v>899</v>
      </c>
      <c r="CI204" s="798" t="s">
        <v>170</v>
      </c>
      <c r="CJ204" s="797" t="s">
        <v>899</v>
      </c>
      <c r="CK204" s="798" t="s">
        <v>170</v>
      </c>
      <c r="CL204" s="797" t="s">
        <v>899</v>
      </c>
      <c r="CM204" s="798" t="s">
        <v>170</v>
      </c>
      <c r="CN204" s="797" t="s">
        <v>899</v>
      </c>
      <c r="CO204" s="798" t="s">
        <v>170</v>
      </c>
      <c r="CP204" s="797" t="s">
        <v>899</v>
      </c>
      <c r="CQ204" s="798" t="s">
        <v>170</v>
      </c>
      <c r="CR204" s="797" t="s">
        <v>899</v>
      </c>
      <c r="CS204" s="798" t="s">
        <v>170</v>
      </c>
      <c r="CT204" s="797" t="s">
        <v>899</v>
      </c>
      <c r="CU204" s="798" t="s">
        <v>170</v>
      </c>
      <c r="CV204" s="797" t="s">
        <v>899</v>
      </c>
      <c r="CW204" s="798" t="s">
        <v>170</v>
      </c>
      <c r="CX204" s="797" t="s">
        <v>899</v>
      </c>
      <c r="CY204" s="798" t="s">
        <v>170</v>
      </c>
      <c r="CZ204" s="797" t="s">
        <v>899</v>
      </c>
      <c r="DA204" s="798" t="s">
        <v>170</v>
      </c>
      <c r="DB204" s="853"/>
      <c r="DE204" s="789"/>
      <c r="DF204" s="886"/>
      <c r="DG204" s="797" t="s">
        <v>899</v>
      </c>
      <c r="DH204" s="798" t="s">
        <v>170</v>
      </c>
      <c r="DI204" s="887" t="s">
        <v>899</v>
      </c>
      <c r="DJ204" s="888" t="s">
        <v>170</v>
      </c>
      <c r="DK204" s="887" t="s">
        <v>899</v>
      </c>
      <c r="DL204" s="888" t="s">
        <v>170</v>
      </c>
      <c r="DM204" s="887" t="s">
        <v>899</v>
      </c>
      <c r="DN204" s="888" t="s">
        <v>170</v>
      </c>
      <c r="DO204" s="887" t="s">
        <v>899</v>
      </c>
      <c r="DP204" s="888" t="s">
        <v>170</v>
      </c>
      <c r="DQ204" s="887" t="s">
        <v>899</v>
      </c>
      <c r="DR204" s="888" t="s">
        <v>170</v>
      </c>
      <c r="DS204" s="887" t="s">
        <v>899</v>
      </c>
      <c r="DT204" s="888" t="s">
        <v>170</v>
      </c>
      <c r="DU204" s="887" t="s">
        <v>899</v>
      </c>
      <c r="DV204" s="888" t="s">
        <v>170</v>
      </c>
      <c r="DW204" s="887" t="s">
        <v>899</v>
      </c>
      <c r="DX204" s="888" t="s">
        <v>170</v>
      </c>
      <c r="DY204" s="887" t="s">
        <v>899</v>
      </c>
      <c r="DZ204" s="888" t="s">
        <v>170</v>
      </c>
      <c r="EA204" s="887" t="s">
        <v>899</v>
      </c>
      <c r="EB204" s="888" t="s">
        <v>170</v>
      </c>
      <c r="EC204" s="871"/>
    </row>
    <row r="205" spans="1:133">
      <c r="A205" s="793"/>
      <c r="B205" s="2257" t="s">
        <v>734</v>
      </c>
      <c r="C205" s="2249">
        <f>SUM(E205,G205,I205,K205,M205,O205,Q205,S205,U205,W205)</f>
        <v>156</v>
      </c>
      <c r="D205" s="2250">
        <f>(C205/C$211)*100</f>
        <v>2.8513982818497534</v>
      </c>
      <c r="E205" s="2249">
        <v>0</v>
      </c>
      <c r="F205" s="2249">
        <v>0</v>
      </c>
      <c r="G205" s="2227">
        <v>31</v>
      </c>
      <c r="H205" s="2228">
        <v>5.9</v>
      </c>
      <c r="I205" s="2227">
        <v>102</v>
      </c>
      <c r="J205" s="2228">
        <v>2.64</v>
      </c>
      <c r="K205" s="2227">
        <v>18</v>
      </c>
      <c r="L205" s="2228">
        <v>2.38</v>
      </c>
      <c r="M205" s="2227">
        <v>4</v>
      </c>
      <c r="N205" s="2228">
        <v>1.92</v>
      </c>
      <c r="O205" s="2227">
        <v>0</v>
      </c>
      <c r="P205" s="2228">
        <v>0</v>
      </c>
      <c r="Q205" s="2227">
        <v>1</v>
      </c>
      <c r="R205" s="2228">
        <v>7.14</v>
      </c>
      <c r="S205" s="2229">
        <v>0</v>
      </c>
      <c r="T205" s="2228">
        <v>0</v>
      </c>
      <c r="U205" s="2227">
        <v>0</v>
      </c>
      <c r="V205" s="2228">
        <v>0</v>
      </c>
      <c r="W205" s="2227">
        <v>0</v>
      </c>
      <c r="X205" s="2228">
        <v>0</v>
      </c>
      <c r="Y205" s="840"/>
      <c r="AB205" s="793"/>
      <c r="AC205" s="799" t="s">
        <v>734</v>
      </c>
      <c r="AD205" s="1553">
        <f>SUM(AF205,AH205,AJ205,AL205,AN205,AP205,AR205,AT205,AV205,AX205)</f>
        <v>156</v>
      </c>
      <c r="AE205" s="1554">
        <f>(AD205/AD$211)*100</f>
        <v>2.8513982818497534</v>
      </c>
      <c r="AF205" s="1553">
        <v>0</v>
      </c>
      <c r="AG205" s="1553">
        <v>0</v>
      </c>
      <c r="AH205" s="1522">
        <v>31</v>
      </c>
      <c r="AI205" s="1523">
        <v>5.9</v>
      </c>
      <c r="AJ205" s="1522">
        <v>102</v>
      </c>
      <c r="AK205" s="1523">
        <v>2.64</v>
      </c>
      <c r="AL205" s="1522">
        <v>18</v>
      </c>
      <c r="AM205" s="1523">
        <v>2.38</v>
      </c>
      <c r="AN205" s="1522">
        <v>4</v>
      </c>
      <c r="AO205" s="1523">
        <v>1.92</v>
      </c>
      <c r="AP205" s="1522">
        <v>0</v>
      </c>
      <c r="AQ205" s="1523">
        <v>0</v>
      </c>
      <c r="AR205" s="1522">
        <v>1</v>
      </c>
      <c r="AS205" s="1523">
        <v>7.14</v>
      </c>
      <c r="AT205" s="1526">
        <v>0</v>
      </c>
      <c r="AU205" s="1523">
        <v>0</v>
      </c>
      <c r="AV205" s="1522">
        <v>0</v>
      </c>
      <c r="AW205" s="1523">
        <v>0</v>
      </c>
      <c r="AX205" s="1522">
        <v>0</v>
      </c>
      <c r="AY205" s="1523">
        <v>0</v>
      </c>
      <c r="AZ205" s="840"/>
      <c r="BC205" s="793"/>
      <c r="BD205" s="799" t="s">
        <v>734</v>
      </c>
      <c r="BE205" s="832">
        <f t="shared" ref="BE205:BE211" si="192">BG205+BI205+BK205+BM205+BO205+BQ205+BS205+BU205+BW205+BY205</f>
        <v>150</v>
      </c>
      <c r="BF205" s="833">
        <f>BE205/BE211%</f>
        <v>2.6954177897574123</v>
      </c>
      <c r="BG205" s="832">
        <v>0</v>
      </c>
      <c r="BH205" s="832">
        <v>0</v>
      </c>
      <c r="BI205" s="802">
        <v>30</v>
      </c>
      <c r="BJ205" s="803">
        <v>7</v>
      </c>
      <c r="BK205" s="802">
        <v>99</v>
      </c>
      <c r="BL205" s="803">
        <v>2</v>
      </c>
      <c r="BM205" s="802">
        <v>14</v>
      </c>
      <c r="BN205" s="803">
        <v>2</v>
      </c>
      <c r="BO205" s="802">
        <v>5</v>
      </c>
      <c r="BP205" s="803">
        <v>2</v>
      </c>
      <c r="BQ205" s="802">
        <v>1</v>
      </c>
      <c r="BR205" s="803">
        <v>2</v>
      </c>
      <c r="BS205" s="802">
        <v>1</v>
      </c>
      <c r="BT205" s="803">
        <v>5</v>
      </c>
      <c r="BU205" s="804">
        <v>0</v>
      </c>
      <c r="BV205" s="803">
        <v>0</v>
      </c>
      <c r="BW205" s="802">
        <v>0</v>
      </c>
      <c r="BX205" s="803">
        <v>0</v>
      </c>
      <c r="BY205" s="802">
        <v>0</v>
      </c>
      <c r="BZ205" s="803">
        <v>0</v>
      </c>
      <c r="CA205" s="840"/>
      <c r="CD205" s="788"/>
      <c r="CE205" s="854" t="s">
        <v>734</v>
      </c>
      <c r="CF205" s="832">
        <f t="shared" ref="CF205:CF211" si="193">CH205+CJ205+CL205+CN205+CP205+CR205+CT205+CV205+CX205+CZ205</f>
        <v>147</v>
      </c>
      <c r="CG205" s="833">
        <f>CF205/CF211%</f>
        <v>2.5766871165644174</v>
      </c>
      <c r="CH205" s="855">
        <v>1</v>
      </c>
      <c r="CI205" s="855">
        <v>33</v>
      </c>
      <c r="CJ205" s="856">
        <v>28</v>
      </c>
      <c r="CK205" s="857">
        <v>8</v>
      </c>
      <c r="CL205" s="856">
        <v>103</v>
      </c>
      <c r="CM205" s="857">
        <v>2</v>
      </c>
      <c r="CN205" s="856">
        <v>10</v>
      </c>
      <c r="CO205" s="857">
        <v>1</v>
      </c>
      <c r="CP205" s="856">
        <v>4</v>
      </c>
      <c r="CQ205" s="857">
        <v>2</v>
      </c>
      <c r="CR205" s="856">
        <v>1</v>
      </c>
      <c r="CS205" s="857">
        <v>2</v>
      </c>
      <c r="CT205" s="856">
        <v>0</v>
      </c>
      <c r="CU205" s="857">
        <v>0</v>
      </c>
      <c r="CV205" s="858">
        <v>0</v>
      </c>
      <c r="CW205" s="857">
        <v>0</v>
      </c>
      <c r="CX205" s="856">
        <v>0</v>
      </c>
      <c r="CY205" s="857">
        <v>0</v>
      </c>
      <c r="CZ205" s="856">
        <v>0</v>
      </c>
      <c r="DA205" s="857">
        <v>0</v>
      </c>
      <c r="DB205" s="853"/>
      <c r="DE205" s="789"/>
      <c r="DF205" s="889" t="s">
        <v>734</v>
      </c>
      <c r="DG205" s="832">
        <f t="shared" ref="DG205:DG211" si="194">DI205+DK205+DM205+DO205+DQ205+DS205+DU205+DW205+DY205+EA205</f>
        <v>147</v>
      </c>
      <c r="DH205" s="833">
        <f>DG205/DG211%</f>
        <v>2.4623115577889445</v>
      </c>
      <c r="DI205" s="890">
        <v>0</v>
      </c>
      <c r="DJ205" s="890">
        <v>0</v>
      </c>
      <c r="DK205" s="891">
        <v>29</v>
      </c>
      <c r="DL205" s="892">
        <v>9</v>
      </c>
      <c r="DM205" s="891">
        <v>106</v>
      </c>
      <c r="DN205" s="892">
        <v>2</v>
      </c>
      <c r="DO205" s="891">
        <v>8</v>
      </c>
      <c r="DP205" s="892">
        <v>2</v>
      </c>
      <c r="DQ205" s="891">
        <v>3</v>
      </c>
      <c r="DR205" s="892">
        <v>2</v>
      </c>
      <c r="DS205" s="891">
        <v>1</v>
      </c>
      <c r="DT205" s="892">
        <v>2</v>
      </c>
      <c r="DU205" s="891">
        <v>0</v>
      </c>
      <c r="DV205" s="892">
        <v>0</v>
      </c>
      <c r="DW205" s="893">
        <v>0</v>
      </c>
      <c r="DX205" s="892">
        <v>0</v>
      </c>
      <c r="DY205" s="891">
        <v>0</v>
      </c>
      <c r="DZ205" s="892">
        <v>0</v>
      </c>
      <c r="EA205" s="891">
        <v>0</v>
      </c>
      <c r="EB205" s="892">
        <v>0</v>
      </c>
      <c r="EC205" s="871"/>
    </row>
    <row r="206" spans="1:133">
      <c r="A206" s="793"/>
      <c r="B206" s="2259" t="s">
        <v>735</v>
      </c>
      <c r="C206" s="2249">
        <f t="shared" ref="C206:C210" si="195">SUM(E206,G206,I206,K206,M206,O206,Q206,S206,U206,W206)</f>
        <v>379</v>
      </c>
      <c r="D206" s="2250">
        <f t="shared" ref="D206:D211" si="196">(C206/C$211)*100</f>
        <v>6.9274355693657457</v>
      </c>
      <c r="E206" s="2251">
        <v>0</v>
      </c>
      <c r="F206" s="2251">
        <v>0</v>
      </c>
      <c r="G206" s="2230">
        <v>68</v>
      </c>
      <c r="H206" s="2231">
        <v>12.95</v>
      </c>
      <c r="I206" s="2230">
        <v>263</v>
      </c>
      <c r="J206" s="2231">
        <v>6.81</v>
      </c>
      <c r="K206" s="2230">
        <v>31</v>
      </c>
      <c r="L206" s="2231">
        <v>4.0999999999999996</v>
      </c>
      <c r="M206" s="2230">
        <v>12</v>
      </c>
      <c r="N206" s="2231">
        <v>5.77</v>
      </c>
      <c r="O206" s="2230">
        <v>3</v>
      </c>
      <c r="P206" s="2231">
        <v>4.76</v>
      </c>
      <c r="Q206" s="2230">
        <v>0</v>
      </c>
      <c r="R206" s="2231">
        <v>0</v>
      </c>
      <c r="S206" s="2232">
        <v>2</v>
      </c>
      <c r="T206" s="2231">
        <v>8</v>
      </c>
      <c r="U206" s="2230">
        <v>0</v>
      </c>
      <c r="V206" s="2231">
        <v>0</v>
      </c>
      <c r="W206" s="2230">
        <v>0</v>
      </c>
      <c r="X206" s="2231">
        <v>0</v>
      </c>
      <c r="Y206" s="840"/>
      <c r="AB206" s="793"/>
      <c r="AC206" s="805" t="s">
        <v>735</v>
      </c>
      <c r="AD206" s="1553">
        <f t="shared" ref="AD206:AD210" si="197">SUM(AF206,AH206,AJ206,AL206,AN206,AP206,AR206,AT206,AV206,AX206)</f>
        <v>379</v>
      </c>
      <c r="AE206" s="1554">
        <f t="shared" ref="AE206:AE211" si="198">(AD206/AD$211)*100</f>
        <v>6.9274355693657457</v>
      </c>
      <c r="AF206" s="1555">
        <v>0</v>
      </c>
      <c r="AG206" s="1555">
        <v>0</v>
      </c>
      <c r="AH206" s="1527">
        <v>68</v>
      </c>
      <c r="AI206" s="1528">
        <v>12.95</v>
      </c>
      <c r="AJ206" s="1527">
        <v>263</v>
      </c>
      <c r="AK206" s="1528">
        <v>6.81</v>
      </c>
      <c r="AL206" s="1527">
        <v>31</v>
      </c>
      <c r="AM206" s="1528">
        <v>4.0999999999999996</v>
      </c>
      <c r="AN206" s="1527">
        <v>12</v>
      </c>
      <c r="AO206" s="1528">
        <v>5.77</v>
      </c>
      <c r="AP206" s="1527">
        <v>3</v>
      </c>
      <c r="AQ206" s="1528">
        <v>4.76</v>
      </c>
      <c r="AR206" s="1527">
        <v>0</v>
      </c>
      <c r="AS206" s="1528">
        <v>0</v>
      </c>
      <c r="AT206" s="1530">
        <v>2</v>
      </c>
      <c r="AU206" s="1528">
        <v>8</v>
      </c>
      <c r="AV206" s="1527">
        <v>0</v>
      </c>
      <c r="AW206" s="1528">
        <v>0</v>
      </c>
      <c r="AX206" s="1527">
        <v>0</v>
      </c>
      <c r="AY206" s="1528">
        <v>0</v>
      </c>
      <c r="AZ206" s="840"/>
      <c r="BC206" s="793"/>
      <c r="BD206" s="805" t="s">
        <v>735</v>
      </c>
      <c r="BE206" s="832">
        <f t="shared" si="192"/>
        <v>381</v>
      </c>
      <c r="BF206" s="833">
        <f>BE206/BE211%</f>
        <v>6.8463611859838274</v>
      </c>
      <c r="BG206" s="834">
        <v>0</v>
      </c>
      <c r="BH206" s="834">
        <v>0</v>
      </c>
      <c r="BI206" s="806">
        <v>55</v>
      </c>
      <c r="BJ206" s="807">
        <v>13</v>
      </c>
      <c r="BK206" s="806">
        <v>282</v>
      </c>
      <c r="BL206" s="807">
        <v>7</v>
      </c>
      <c r="BM206" s="806">
        <v>28</v>
      </c>
      <c r="BN206" s="807">
        <v>4</v>
      </c>
      <c r="BO206" s="806">
        <v>13</v>
      </c>
      <c r="BP206" s="807">
        <v>6</v>
      </c>
      <c r="BQ206" s="806">
        <v>1</v>
      </c>
      <c r="BR206" s="807">
        <v>2</v>
      </c>
      <c r="BS206" s="806">
        <v>1</v>
      </c>
      <c r="BT206" s="807">
        <v>5</v>
      </c>
      <c r="BU206" s="808">
        <v>1</v>
      </c>
      <c r="BV206" s="807">
        <v>8</v>
      </c>
      <c r="BW206" s="806">
        <v>0</v>
      </c>
      <c r="BX206" s="807">
        <v>0</v>
      </c>
      <c r="BY206" s="806">
        <v>0</v>
      </c>
      <c r="BZ206" s="807">
        <v>0</v>
      </c>
      <c r="CA206" s="840"/>
      <c r="CD206" s="788"/>
      <c r="CE206" s="859" t="s">
        <v>735</v>
      </c>
      <c r="CF206" s="832">
        <f t="shared" si="193"/>
        <v>383</v>
      </c>
      <c r="CG206" s="833">
        <f>CF206/CF211%</f>
        <v>6.7134092900964069</v>
      </c>
      <c r="CH206" s="860">
        <v>0</v>
      </c>
      <c r="CI206" s="860">
        <v>0</v>
      </c>
      <c r="CJ206" s="861">
        <v>48</v>
      </c>
      <c r="CK206" s="862">
        <v>14</v>
      </c>
      <c r="CL206" s="861">
        <v>291</v>
      </c>
      <c r="CM206" s="862">
        <v>7</v>
      </c>
      <c r="CN206" s="861">
        <v>28</v>
      </c>
      <c r="CO206" s="862">
        <v>4</v>
      </c>
      <c r="CP206" s="861">
        <v>13</v>
      </c>
      <c r="CQ206" s="862">
        <v>7</v>
      </c>
      <c r="CR206" s="861">
        <v>1</v>
      </c>
      <c r="CS206" s="862">
        <v>2</v>
      </c>
      <c r="CT206" s="861">
        <v>2</v>
      </c>
      <c r="CU206" s="862">
        <v>12</v>
      </c>
      <c r="CV206" s="863">
        <v>0</v>
      </c>
      <c r="CW206" s="862">
        <v>0</v>
      </c>
      <c r="CX206" s="861">
        <v>0</v>
      </c>
      <c r="CY206" s="862">
        <v>0</v>
      </c>
      <c r="CZ206" s="861">
        <v>0</v>
      </c>
      <c r="DA206" s="862">
        <v>0</v>
      </c>
      <c r="DB206" s="853"/>
      <c r="DE206" s="789"/>
      <c r="DF206" s="894" t="s">
        <v>735</v>
      </c>
      <c r="DG206" s="832">
        <f t="shared" si="194"/>
        <v>397</v>
      </c>
      <c r="DH206" s="833">
        <f>DG206/DG211%</f>
        <v>6.6499162479061971</v>
      </c>
      <c r="DI206" s="895">
        <v>1</v>
      </c>
      <c r="DJ206" s="895">
        <v>33</v>
      </c>
      <c r="DK206" s="896">
        <v>57</v>
      </c>
      <c r="DL206" s="897">
        <v>18</v>
      </c>
      <c r="DM206" s="896">
        <v>302</v>
      </c>
      <c r="DN206" s="897">
        <v>6</v>
      </c>
      <c r="DO206" s="896">
        <v>25</v>
      </c>
      <c r="DP206" s="897">
        <v>5</v>
      </c>
      <c r="DQ206" s="896">
        <v>9</v>
      </c>
      <c r="DR206" s="897">
        <v>5</v>
      </c>
      <c r="DS206" s="896">
        <v>0</v>
      </c>
      <c r="DT206" s="897">
        <v>0</v>
      </c>
      <c r="DU206" s="896">
        <v>2</v>
      </c>
      <c r="DV206" s="897">
        <v>8</v>
      </c>
      <c r="DW206" s="898">
        <v>1</v>
      </c>
      <c r="DX206" s="897">
        <v>11</v>
      </c>
      <c r="DY206" s="896">
        <v>0</v>
      </c>
      <c r="DZ206" s="897">
        <v>0</v>
      </c>
      <c r="EA206" s="896">
        <v>0</v>
      </c>
      <c r="EB206" s="897">
        <v>0</v>
      </c>
      <c r="EC206" s="871"/>
    </row>
    <row r="207" spans="1:133">
      <c r="A207" s="793"/>
      <c r="B207" s="2259" t="s">
        <v>223</v>
      </c>
      <c r="C207" s="2249">
        <f t="shared" si="195"/>
        <v>4550</v>
      </c>
      <c r="D207" s="2250">
        <f t="shared" si="196"/>
        <v>83.165783220617811</v>
      </c>
      <c r="E207" s="2251">
        <v>1</v>
      </c>
      <c r="F207" s="2251">
        <v>100</v>
      </c>
      <c r="G207" s="2230">
        <v>366</v>
      </c>
      <c r="H207" s="2231">
        <v>69.709999999999994</v>
      </c>
      <c r="I207" s="2230">
        <v>3241</v>
      </c>
      <c r="J207" s="2231">
        <v>83.96</v>
      </c>
      <c r="K207" s="2230">
        <v>655</v>
      </c>
      <c r="L207" s="2231">
        <v>86.64</v>
      </c>
      <c r="M207" s="2230">
        <v>178</v>
      </c>
      <c r="N207" s="2231">
        <v>85.58</v>
      </c>
      <c r="O207" s="2230">
        <v>57</v>
      </c>
      <c r="P207" s="2231">
        <v>90.48</v>
      </c>
      <c r="Q207" s="2230">
        <v>13</v>
      </c>
      <c r="R207" s="2231">
        <v>92.86</v>
      </c>
      <c r="S207" s="2232">
        <v>21</v>
      </c>
      <c r="T207" s="2231">
        <v>84</v>
      </c>
      <c r="U207" s="2230">
        <v>4</v>
      </c>
      <c r="V207" s="2231">
        <v>100</v>
      </c>
      <c r="W207" s="2230">
        <v>14</v>
      </c>
      <c r="X207" s="2231">
        <v>93.33</v>
      </c>
      <c r="Y207" s="840"/>
      <c r="AB207" s="793"/>
      <c r="AC207" s="805" t="s">
        <v>223</v>
      </c>
      <c r="AD207" s="1553">
        <f t="shared" si="197"/>
        <v>4550</v>
      </c>
      <c r="AE207" s="1554">
        <f t="shared" si="198"/>
        <v>83.165783220617811</v>
      </c>
      <c r="AF207" s="1555">
        <v>1</v>
      </c>
      <c r="AG207" s="1555">
        <v>100</v>
      </c>
      <c r="AH207" s="1527">
        <v>366</v>
      </c>
      <c r="AI207" s="1528">
        <v>69.709999999999994</v>
      </c>
      <c r="AJ207" s="1527">
        <v>3241</v>
      </c>
      <c r="AK207" s="1528">
        <v>83.96</v>
      </c>
      <c r="AL207" s="1527">
        <v>655</v>
      </c>
      <c r="AM207" s="1528">
        <v>86.64</v>
      </c>
      <c r="AN207" s="1527">
        <v>178</v>
      </c>
      <c r="AO207" s="1528">
        <v>85.58</v>
      </c>
      <c r="AP207" s="1527">
        <v>57</v>
      </c>
      <c r="AQ207" s="1528">
        <v>90.48</v>
      </c>
      <c r="AR207" s="1527">
        <v>13</v>
      </c>
      <c r="AS207" s="1528">
        <v>92.86</v>
      </c>
      <c r="AT207" s="1530">
        <v>21</v>
      </c>
      <c r="AU207" s="1528">
        <v>84</v>
      </c>
      <c r="AV207" s="1527">
        <v>4</v>
      </c>
      <c r="AW207" s="1528">
        <v>100</v>
      </c>
      <c r="AX207" s="1527">
        <v>14</v>
      </c>
      <c r="AY207" s="1528">
        <v>93.33</v>
      </c>
      <c r="AZ207" s="840"/>
      <c r="BC207" s="793"/>
      <c r="BD207" s="805" t="s">
        <v>223</v>
      </c>
      <c r="BE207" s="832">
        <f t="shared" si="192"/>
        <v>4645</v>
      </c>
      <c r="BF207" s="833">
        <f>BE207/BE211%</f>
        <v>83.468104222821211</v>
      </c>
      <c r="BG207" s="834">
        <v>2</v>
      </c>
      <c r="BH207" s="834">
        <v>67</v>
      </c>
      <c r="BI207" s="806">
        <v>281</v>
      </c>
      <c r="BJ207" s="807">
        <v>69</v>
      </c>
      <c r="BK207" s="806">
        <v>3482</v>
      </c>
      <c r="BL207" s="807">
        <v>84</v>
      </c>
      <c r="BM207" s="806">
        <v>603</v>
      </c>
      <c r="BN207" s="807">
        <v>87</v>
      </c>
      <c r="BO207" s="806">
        <v>179</v>
      </c>
      <c r="BP207" s="807">
        <v>87</v>
      </c>
      <c r="BQ207" s="806">
        <v>54</v>
      </c>
      <c r="BR207" s="807">
        <v>90</v>
      </c>
      <c r="BS207" s="806">
        <v>18</v>
      </c>
      <c r="BT207" s="807">
        <v>86</v>
      </c>
      <c r="BU207" s="808">
        <v>11</v>
      </c>
      <c r="BV207" s="807">
        <v>85</v>
      </c>
      <c r="BW207" s="806">
        <v>4</v>
      </c>
      <c r="BX207" s="807">
        <v>100</v>
      </c>
      <c r="BY207" s="806">
        <v>11</v>
      </c>
      <c r="BZ207" s="807">
        <v>100</v>
      </c>
      <c r="CA207" s="840"/>
      <c r="CD207" s="788"/>
      <c r="CE207" s="859" t="s">
        <v>223</v>
      </c>
      <c r="CF207" s="832">
        <f t="shared" si="193"/>
        <v>4785</v>
      </c>
      <c r="CG207" s="833">
        <f>CF207/CF211%</f>
        <v>83.873794916739712</v>
      </c>
      <c r="CH207" s="860">
        <v>0</v>
      </c>
      <c r="CI207" s="860">
        <v>0</v>
      </c>
      <c r="CJ207" s="861">
        <v>231</v>
      </c>
      <c r="CK207" s="862">
        <v>69</v>
      </c>
      <c r="CL207" s="861">
        <v>3714</v>
      </c>
      <c r="CM207" s="862">
        <v>84</v>
      </c>
      <c r="CN207" s="861">
        <v>590</v>
      </c>
      <c r="CO207" s="862">
        <v>88</v>
      </c>
      <c r="CP207" s="861">
        <v>153</v>
      </c>
      <c r="CQ207" s="862">
        <v>86</v>
      </c>
      <c r="CR207" s="861">
        <v>55</v>
      </c>
      <c r="CS207" s="862">
        <v>92</v>
      </c>
      <c r="CT207" s="861">
        <v>14</v>
      </c>
      <c r="CU207" s="862">
        <v>82</v>
      </c>
      <c r="CV207" s="863">
        <v>13</v>
      </c>
      <c r="CW207" s="862">
        <v>93</v>
      </c>
      <c r="CX207" s="861">
        <v>4</v>
      </c>
      <c r="CY207" s="862">
        <v>100</v>
      </c>
      <c r="CZ207" s="861">
        <v>11</v>
      </c>
      <c r="DA207" s="862">
        <v>100</v>
      </c>
      <c r="DB207" s="853"/>
      <c r="DE207" s="789"/>
      <c r="DF207" s="894" t="s">
        <v>223</v>
      </c>
      <c r="DG207" s="832">
        <f t="shared" si="194"/>
        <v>5028</v>
      </c>
      <c r="DH207" s="833">
        <f>DG207/DG211%</f>
        <v>84.221105527638187</v>
      </c>
      <c r="DI207" s="895">
        <v>2</v>
      </c>
      <c r="DJ207" s="895">
        <v>67</v>
      </c>
      <c r="DK207" s="896">
        <v>214</v>
      </c>
      <c r="DL207" s="897">
        <v>67</v>
      </c>
      <c r="DM207" s="896">
        <v>4102</v>
      </c>
      <c r="DN207" s="897">
        <v>85</v>
      </c>
      <c r="DO207" s="896">
        <v>426</v>
      </c>
      <c r="DP207" s="897">
        <v>87</v>
      </c>
      <c r="DQ207" s="896">
        <v>181</v>
      </c>
      <c r="DR207" s="897">
        <v>91</v>
      </c>
      <c r="DS207" s="896">
        <v>60</v>
      </c>
      <c r="DT207" s="897">
        <v>94</v>
      </c>
      <c r="DU207" s="896">
        <v>20</v>
      </c>
      <c r="DV207" s="897">
        <v>83</v>
      </c>
      <c r="DW207" s="898">
        <v>8</v>
      </c>
      <c r="DX207" s="897">
        <v>89</v>
      </c>
      <c r="DY207" s="896">
        <v>2</v>
      </c>
      <c r="DZ207" s="897">
        <v>100</v>
      </c>
      <c r="EA207" s="896">
        <v>13</v>
      </c>
      <c r="EB207" s="897">
        <v>100</v>
      </c>
      <c r="EC207" s="871"/>
    </row>
    <row r="208" spans="1:133">
      <c r="A208" s="793"/>
      <c r="B208" s="2259" t="s">
        <v>951</v>
      </c>
      <c r="C208" s="2249">
        <f t="shared" si="195"/>
        <v>248</v>
      </c>
      <c r="D208" s="2250">
        <f t="shared" si="196"/>
        <v>4.532992140376531</v>
      </c>
      <c r="E208" s="2251">
        <v>0</v>
      </c>
      <c r="F208" s="2251">
        <v>0</v>
      </c>
      <c r="G208" s="2230">
        <v>33</v>
      </c>
      <c r="H208" s="2231">
        <v>6.29</v>
      </c>
      <c r="I208" s="2230">
        <v>171</v>
      </c>
      <c r="J208" s="2231">
        <v>4.43</v>
      </c>
      <c r="K208" s="2230">
        <v>30</v>
      </c>
      <c r="L208" s="2231">
        <v>3.97</v>
      </c>
      <c r="M208" s="2230">
        <v>10</v>
      </c>
      <c r="N208" s="2231">
        <v>4.8099999999999996</v>
      </c>
      <c r="O208" s="2230">
        <v>2</v>
      </c>
      <c r="P208" s="2231">
        <v>3.17</v>
      </c>
      <c r="Q208" s="2230">
        <v>0</v>
      </c>
      <c r="R208" s="2231">
        <v>0</v>
      </c>
      <c r="S208" s="2232">
        <v>2</v>
      </c>
      <c r="T208" s="2231">
        <v>8</v>
      </c>
      <c r="U208" s="2230">
        <v>0</v>
      </c>
      <c r="V208" s="2231">
        <v>0</v>
      </c>
      <c r="W208" s="2230">
        <v>0</v>
      </c>
      <c r="X208" s="2231">
        <v>0</v>
      </c>
      <c r="Y208" s="840"/>
      <c r="AB208" s="793"/>
      <c r="AC208" s="805" t="s">
        <v>951</v>
      </c>
      <c r="AD208" s="1553">
        <f t="shared" si="197"/>
        <v>248</v>
      </c>
      <c r="AE208" s="1554">
        <f t="shared" si="198"/>
        <v>4.532992140376531</v>
      </c>
      <c r="AF208" s="1555">
        <v>0</v>
      </c>
      <c r="AG208" s="1555">
        <v>0</v>
      </c>
      <c r="AH208" s="1527">
        <v>33</v>
      </c>
      <c r="AI208" s="1528">
        <v>6.29</v>
      </c>
      <c r="AJ208" s="1527">
        <v>171</v>
      </c>
      <c r="AK208" s="1528">
        <v>4.43</v>
      </c>
      <c r="AL208" s="1527">
        <v>30</v>
      </c>
      <c r="AM208" s="1528">
        <v>3.97</v>
      </c>
      <c r="AN208" s="1527">
        <v>10</v>
      </c>
      <c r="AO208" s="1528">
        <v>4.8099999999999996</v>
      </c>
      <c r="AP208" s="1527">
        <v>2</v>
      </c>
      <c r="AQ208" s="1528">
        <v>3.17</v>
      </c>
      <c r="AR208" s="1527">
        <v>0</v>
      </c>
      <c r="AS208" s="1528">
        <v>0</v>
      </c>
      <c r="AT208" s="1530">
        <v>2</v>
      </c>
      <c r="AU208" s="1528">
        <v>8</v>
      </c>
      <c r="AV208" s="1527">
        <v>0</v>
      </c>
      <c r="AW208" s="1528">
        <v>0</v>
      </c>
      <c r="AX208" s="1527">
        <v>0</v>
      </c>
      <c r="AY208" s="1528">
        <v>0</v>
      </c>
      <c r="AZ208" s="840"/>
      <c r="BC208" s="793"/>
      <c r="BD208" s="805" t="s">
        <v>951</v>
      </c>
      <c r="BE208" s="832">
        <f t="shared" si="192"/>
        <v>240</v>
      </c>
      <c r="BF208" s="833">
        <f>BE208/BE211%</f>
        <v>4.3126684636118595</v>
      </c>
      <c r="BG208" s="834">
        <v>1</v>
      </c>
      <c r="BH208" s="834">
        <v>33</v>
      </c>
      <c r="BI208" s="806">
        <v>26</v>
      </c>
      <c r="BJ208" s="807">
        <v>6</v>
      </c>
      <c r="BK208" s="806">
        <v>179</v>
      </c>
      <c r="BL208" s="807">
        <v>4</v>
      </c>
      <c r="BM208" s="806">
        <v>24</v>
      </c>
      <c r="BN208" s="807">
        <v>3</v>
      </c>
      <c r="BO208" s="806">
        <v>6</v>
      </c>
      <c r="BP208" s="807">
        <v>3</v>
      </c>
      <c r="BQ208" s="806">
        <v>3</v>
      </c>
      <c r="BR208" s="807">
        <v>5</v>
      </c>
      <c r="BS208" s="806">
        <v>1</v>
      </c>
      <c r="BT208" s="807">
        <v>5</v>
      </c>
      <c r="BU208" s="808">
        <v>0</v>
      </c>
      <c r="BV208" s="807">
        <v>0</v>
      </c>
      <c r="BW208" s="806">
        <v>0</v>
      </c>
      <c r="BX208" s="807">
        <v>0</v>
      </c>
      <c r="BY208" s="806">
        <v>0</v>
      </c>
      <c r="BZ208" s="807">
        <v>0</v>
      </c>
      <c r="CA208" s="840"/>
      <c r="CD208" s="788"/>
      <c r="CE208" s="859" t="s">
        <v>951</v>
      </c>
      <c r="CF208" s="832">
        <f t="shared" si="193"/>
        <v>227</v>
      </c>
      <c r="CG208" s="833">
        <f>CF208/CF211%</f>
        <v>3.9789658194566173</v>
      </c>
      <c r="CH208" s="860">
        <v>2</v>
      </c>
      <c r="CI208" s="860">
        <v>67</v>
      </c>
      <c r="CJ208" s="861">
        <v>14</v>
      </c>
      <c r="CK208" s="862">
        <v>4</v>
      </c>
      <c r="CL208" s="861">
        <v>185</v>
      </c>
      <c r="CM208" s="862">
        <v>4</v>
      </c>
      <c r="CN208" s="861">
        <v>18</v>
      </c>
      <c r="CO208" s="862">
        <v>3</v>
      </c>
      <c r="CP208" s="861">
        <v>5</v>
      </c>
      <c r="CQ208" s="862">
        <v>3</v>
      </c>
      <c r="CR208" s="861">
        <v>2</v>
      </c>
      <c r="CS208" s="862">
        <v>3</v>
      </c>
      <c r="CT208" s="861">
        <v>1</v>
      </c>
      <c r="CU208" s="862">
        <v>6</v>
      </c>
      <c r="CV208" s="863">
        <v>0</v>
      </c>
      <c r="CW208" s="862">
        <v>0</v>
      </c>
      <c r="CX208" s="861">
        <v>0</v>
      </c>
      <c r="CY208" s="862">
        <v>0</v>
      </c>
      <c r="CZ208" s="861">
        <v>0</v>
      </c>
      <c r="DA208" s="862">
        <v>0</v>
      </c>
      <c r="DB208" s="853"/>
      <c r="DE208" s="789"/>
      <c r="DF208" s="894" t="s">
        <v>951</v>
      </c>
      <c r="DG208" s="832">
        <f t="shared" si="194"/>
        <v>227</v>
      </c>
      <c r="DH208" s="833">
        <f>DG208/DG211%</f>
        <v>3.8023450586264653</v>
      </c>
      <c r="DI208" s="895">
        <v>0</v>
      </c>
      <c r="DJ208" s="895">
        <v>0</v>
      </c>
      <c r="DK208" s="896">
        <v>13</v>
      </c>
      <c r="DL208" s="897">
        <v>4</v>
      </c>
      <c r="DM208" s="896">
        <v>195</v>
      </c>
      <c r="DN208" s="897">
        <v>4</v>
      </c>
      <c r="DO208" s="896">
        <v>12</v>
      </c>
      <c r="DP208" s="897">
        <v>2</v>
      </c>
      <c r="DQ208" s="896">
        <v>3</v>
      </c>
      <c r="DR208" s="897">
        <v>2</v>
      </c>
      <c r="DS208" s="896">
        <v>3</v>
      </c>
      <c r="DT208" s="897">
        <v>5</v>
      </c>
      <c r="DU208" s="896">
        <v>1</v>
      </c>
      <c r="DV208" s="897">
        <v>4</v>
      </c>
      <c r="DW208" s="898">
        <v>0</v>
      </c>
      <c r="DX208" s="897">
        <v>0</v>
      </c>
      <c r="DY208" s="896">
        <v>0</v>
      </c>
      <c r="DZ208" s="897">
        <v>0</v>
      </c>
      <c r="EA208" s="896">
        <v>0</v>
      </c>
      <c r="EB208" s="897">
        <v>0</v>
      </c>
      <c r="EC208" s="871"/>
    </row>
    <row r="209" spans="1:133">
      <c r="A209" s="793"/>
      <c r="B209" s="2259" t="s">
        <v>952</v>
      </c>
      <c r="C209" s="2249">
        <f t="shared" si="195"/>
        <v>68</v>
      </c>
      <c r="D209" s="2250">
        <f t="shared" si="196"/>
        <v>1.2429171997806616</v>
      </c>
      <c r="E209" s="2251">
        <v>0</v>
      </c>
      <c r="F209" s="2251">
        <v>0</v>
      </c>
      <c r="G209" s="2230">
        <v>17</v>
      </c>
      <c r="H209" s="2231">
        <v>3.24</v>
      </c>
      <c r="I209" s="2230">
        <v>41</v>
      </c>
      <c r="J209" s="2231">
        <v>1.06</v>
      </c>
      <c r="K209" s="2230">
        <v>8</v>
      </c>
      <c r="L209" s="2231">
        <v>1.06</v>
      </c>
      <c r="M209" s="2230">
        <v>1</v>
      </c>
      <c r="N209" s="2231">
        <v>0.48</v>
      </c>
      <c r="O209" s="2230">
        <v>0</v>
      </c>
      <c r="P209" s="2231">
        <v>0</v>
      </c>
      <c r="Q209" s="2230">
        <v>0</v>
      </c>
      <c r="R209" s="2231">
        <v>0</v>
      </c>
      <c r="S209" s="2232">
        <v>0</v>
      </c>
      <c r="T209" s="2231">
        <v>0</v>
      </c>
      <c r="U209" s="2230">
        <v>0</v>
      </c>
      <c r="V209" s="2231">
        <v>0</v>
      </c>
      <c r="W209" s="2230">
        <v>1</v>
      </c>
      <c r="X209" s="2231">
        <v>6.67</v>
      </c>
      <c r="Y209" s="840"/>
      <c r="AB209" s="793"/>
      <c r="AC209" s="805" t="s">
        <v>952</v>
      </c>
      <c r="AD209" s="1553">
        <f t="shared" si="197"/>
        <v>68</v>
      </c>
      <c r="AE209" s="1554">
        <f t="shared" si="198"/>
        <v>1.2429171997806616</v>
      </c>
      <c r="AF209" s="1555">
        <v>0</v>
      </c>
      <c r="AG209" s="1555">
        <v>0</v>
      </c>
      <c r="AH209" s="1527">
        <v>17</v>
      </c>
      <c r="AI209" s="1528">
        <v>3.24</v>
      </c>
      <c r="AJ209" s="1527">
        <v>41</v>
      </c>
      <c r="AK209" s="1528">
        <v>1.06</v>
      </c>
      <c r="AL209" s="1527">
        <v>8</v>
      </c>
      <c r="AM209" s="1528">
        <v>1.06</v>
      </c>
      <c r="AN209" s="1527">
        <v>1</v>
      </c>
      <c r="AO209" s="1528">
        <v>0.48</v>
      </c>
      <c r="AP209" s="1527">
        <v>0</v>
      </c>
      <c r="AQ209" s="1528">
        <v>0</v>
      </c>
      <c r="AR209" s="1527">
        <v>0</v>
      </c>
      <c r="AS209" s="1528">
        <v>0</v>
      </c>
      <c r="AT209" s="1530">
        <v>0</v>
      </c>
      <c r="AU209" s="1528">
        <v>0</v>
      </c>
      <c r="AV209" s="1527">
        <v>0</v>
      </c>
      <c r="AW209" s="1528">
        <v>0</v>
      </c>
      <c r="AX209" s="1527">
        <v>1</v>
      </c>
      <c r="AY209" s="1528">
        <v>6.67</v>
      </c>
      <c r="AZ209" s="840"/>
      <c r="BC209" s="793"/>
      <c r="BD209" s="805" t="s">
        <v>952</v>
      </c>
      <c r="BE209" s="832">
        <f t="shared" si="192"/>
        <v>65</v>
      </c>
      <c r="BF209" s="833">
        <f>BE209/BE211%</f>
        <v>1.1680143755615453</v>
      </c>
      <c r="BG209" s="834">
        <v>0</v>
      </c>
      <c r="BH209" s="834">
        <v>0</v>
      </c>
      <c r="BI209" s="806">
        <v>10</v>
      </c>
      <c r="BJ209" s="807">
        <v>2</v>
      </c>
      <c r="BK209" s="806">
        <v>44</v>
      </c>
      <c r="BL209" s="807">
        <v>1</v>
      </c>
      <c r="BM209" s="806">
        <v>9</v>
      </c>
      <c r="BN209" s="807">
        <v>1</v>
      </c>
      <c r="BO209" s="806">
        <v>1</v>
      </c>
      <c r="BP209" s="807">
        <v>1</v>
      </c>
      <c r="BQ209" s="806">
        <v>0</v>
      </c>
      <c r="BR209" s="807">
        <v>0</v>
      </c>
      <c r="BS209" s="806">
        <v>0</v>
      </c>
      <c r="BT209" s="807">
        <v>0</v>
      </c>
      <c r="BU209" s="808">
        <v>1</v>
      </c>
      <c r="BV209" s="807">
        <v>8</v>
      </c>
      <c r="BW209" s="806">
        <v>0</v>
      </c>
      <c r="BX209" s="807">
        <v>0</v>
      </c>
      <c r="BY209" s="806">
        <v>0</v>
      </c>
      <c r="BZ209" s="807">
        <v>0</v>
      </c>
      <c r="CA209" s="840"/>
      <c r="CD209" s="788"/>
      <c r="CE209" s="859" t="s">
        <v>952</v>
      </c>
      <c r="CF209" s="832">
        <f t="shared" si="193"/>
        <v>68</v>
      </c>
      <c r="CG209" s="833">
        <f>CF209/CF211%</f>
        <v>1.1919368974583699</v>
      </c>
      <c r="CH209" s="860">
        <v>0</v>
      </c>
      <c r="CI209" s="860">
        <v>0</v>
      </c>
      <c r="CJ209" s="861">
        <v>8</v>
      </c>
      <c r="CK209" s="862">
        <v>2</v>
      </c>
      <c r="CL209" s="861">
        <v>51</v>
      </c>
      <c r="CM209" s="862">
        <v>1</v>
      </c>
      <c r="CN209" s="861">
        <v>7</v>
      </c>
      <c r="CO209" s="862">
        <v>1</v>
      </c>
      <c r="CP209" s="861">
        <v>1</v>
      </c>
      <c r="CQ209" s="862">
        <v>1</v>
      </c>
      <c r="CR209" s="861">
        <v>0</v>
      </c>
      <c r="CS209" s="862">
        <v>0</v>
      </c>
      <c r="CT209" s="861">
        <v>0</v>
      </c>
      <c r="CU209" s="862">
        <v>0</v>
      </c>
      <c r="CV209" s="863">
        <v>1</v>
      </c>
      <c r="CW209" s="862">
        <v>7</v>
      </c>
      <c r="CX209" s="861">
        <v>0</v>
      </c>
      <c r="CY209" s="862">
        <v>0</v>
      </c>
      <c r="CZ209" s="861">
        <v>0</v>
      </c>
      <c r="DA209" s="862">
        <v>0</v>
      </c>
      <c r="DB209" s="853"/>
      <c r="DE209" s="789"/>
      <c r="DF209" s="894" t="s">
        <v>952</v>
      </c>
      <c r="DG209" s="832">
        <f t="shared" si="194"/>
        <v>64</v>
      </c>
      <c r="DH209" s="833">
        <f>DG209/DG211%</f>
        <v>1.0720268006700167</v>
      </c>
      <c r="DI209" s="895">
        <v>0</v>
      </c>
      <c r="DJ209" s="895">
        <v>0</v>
      </c>
      <c r="DK209" s="896">
        <v>4</v>
      </c>
      <c r="DL209" s="897">
        <v>1</v>
      </c>
      <c r="DM209" s="896">
        <v>52</v>
      </c>
      <c r="DN209" s="897">
        <v>1</v>
      </c>
      <c r="DO209" s="896">
        <v>6</v>
      </c>
      <c r="DP209" s="897">
        <v>1</v>
      </c>
      <c r="DQ209" s="896">
        <v>1</v>
      </c>
      <c r="DR209" s="897">
        <v>1</v>
      </c>
      <c r="DS209" s="896">
        <v>0</v>
      </c>
      <c r="DT209" s="897">
        <v>0</v>
      </c>
      <c r="DU209" s="896">
        <v>1</v>
      </c>
      <c r="DV209" s="897">
        <v>4</v>
      </c>
      <c r="DW209" s="898">
        <v>0</v>
      </c>
      <c r="DX209" s="897">
        <v>0</v>
      </c>
      <c r="DY209" s="896">
        <v>0</v>
      </c>
      <c r="DZ209" s="897">
        <v>0</v>
      </c>
      <c r="EA209" s="896">
        <v>0</v>
      </c>
      <c r="EB209" s="897">
        <v>0</v>
      </c>
      <c r="EC209" s="871"/>
    </row>
    <row r="210" spans="1:133" ht="15.75" thickBot="1">
      <c r="A210" s="793"/>
      <c r="B210" s="2260" t="s">
        <v>953</v>
      </c>
      <c r="C210" s="2249">
        <f t="shared" si="195"/>
        <v>70</v>
      </c>
      <c r="D210" s="2250">
        <f t="shared" si="196"/>
        <v>1.2794735880095047</v>
      </c>
      <c r="E210" s="2261">
        <v>0</v>
      </c>
      <c r="F210" s="2261">
        <v>0</v>
      </c>
      <c r="G210" s="2233">
        <v>10</v>
      </c>
      <c r="H210" s="2234">
        <v>1.9</v>
      </c>
      <c r="I210" s="2233">
        <v>42</v>
      </c>
      <c r="J210" s="2234">
        <v>1.0900000000000001</v>
      </c>
      <c r="K210" s="2233">
        <v>14</v>
      </c>
      <c r="L210" s="2234">
        <v>1.85</v>
      </c>
      <c r="M210" s="2233">
        <v>3</v>
      </c>
      <c r="N210" s="2234">
        <v>1.44</v>
      </c>
      <c r="O210" s="2233">
        <v>1</v>
      </c>
      <c r="P210" s="2234">
        <v>1.59</v>
      </c>
      <c r="Q210" s="2233">
        <v>0</v>
      </c>
      <c r="R210" s="2234">
        <v>0</v>
      </c>
      <c r="S210" s="2235">
        <v>0</v>
      </c>
      <c r="T210" s="2234">
        <v>0</v>
      </c>
      <c r="U210" s="2233">
        <v>0</v>
      </c>
      <c r="V210" s="2234">
        <v>0</v>
      </c>
      <c r="W210" s="2233">
        <v>0</v>
      </c>
      <c r="X210" s="2234">
        <v>0</v>
      </c>
      <c r="Y210" s="840"/>
      <c r="AB210" s="793"/>
      <c r="AC210" s="809" t="s">
        <v>953</v>
      </c>
      <c r="AD210" s="1553">
        <f t="shared" si="197"/>
        <v>70</v>
      </c>
      <c r="AE210" s="1554">
        <f t="shared" si="198"/>
        <v>1.2794735880095047</v>
      </c>
      <c r="AF210" s="1558">
        <v>0</v>
      </c>
      <c r="AG210" s="1558">
        <v>0</v>
      </c>
      <c r="AH210" s="1531">
        <v>10</v>
      </c>
      <c r="AI210" s="1532">
        <v>1.9</v>
      </c>
      <c r="AJ210" s="1531">
        <v>42</v>
      </c>
      <c r="AK210" s="1532">
        <v>1.0900000000000001</v>
      </c>
      <c r="AL210" s="1531">
        <v>14</v>
      </c>
      <c r="AM210" s="1532">
        <v>1.85</v>
      </c>
      <c r="AN210" s="1531">
        <v>3</v>
      </c>
      <c r="AO210" s="1532">
        <v>1.44</v>
      </c>
      <c r="AP210" s="1531">
        <v>1</v>
      </c>
      <c r="AQ210" s="1532">
        <v>1.59</v>
      </c>
      <c r="AR210" s="1531">
        <v>0</v>
      </c>
      <c r="AS210" s="1532">
        <v>0</v>
      </c>
      <c r="AT210" s="1534">
        <v>0</v>
      </c>
      <c r="AU210" s="1532">
        <v>0</v>
      </c>
      <c r="AV210" s="1531">
        <v>0</v>
      </c>
      <c r="AW210" s="1532">
        <v>0</v>
      </c>
      <c r="AX210" s="1531">
        <v>0</v>
      </c>
      <c r="AY210" s="1532">
        <v>0</v>
      </c>
      <c r="AZ210" s="840"/>
      <c r="BC210" s="793"/>
      <c r="BD210" s="809" t="s">
        <v>953</v>
      </c>
      <c r="BE210" s="832">
        <f t="shared" si="192"/>
        <v>84</v>
      </c>
      <c r="BF210" s="833">
        <f>BE210/BE211%</f>
        <v>1.5094339622641511</v>
      </c>
      <c r="BG210" s="843">
        <v>0</v>
      </c>
      <c r="BH210" s="843">
        <v>0</v>
      </c>
      <c r="BI210" s="810">
        <v>7</v>
      </c>
      <c r="BJ210" s="811">
        <v>2</v>
      </c>
      <c r="BK210" s="810">
        <v>56</v>
      </c>
      <c r="BL210" s="811">
        <v>1</v>
      </c>
      <c r="BM210" s="810">
        <v>18</v>
      </c>
      <c r="BN210" s="811">
        <v>3</v>
      </c>
      <c r="BO210" s="810">
        <v>2</v>
      </c>
      <c r="BP210" s="811">
        <v>1</v>
      </c>
      <c r="BQ210" s="810">
        <v>1</v>
      </c>
      <c r="BR210" s="811">
        <v>2</v>
      </c>
      <c r="BS210" s="810">
        <v>0</v>
      </c>
      <c r="BT210" s="811">
        <v>0</v>
      </c>
      <c r="BU210" s="812">
        <v>0</v>
      </c>
      <c r="BV210" s="811">
        <v>0</v>
      </c>
      <c r="BW210" s="810">
        <v>0</v>
      </c>
      <c r="BX210" s="811">
        <v>0</v>
      </c>
      <c r="BY210" s="810">
        <v>0</v>
      </c>
      <c r="BZ210" s="811">
        <v>0</v>
      </c>
      <c r="CA210" s="840"/>
      <c r="CD210" s="788"/>
      <c r="CE210" s="864" t="s">
        <v>953</v>
      </c>
      <c r="CF210" s="832">
        <f t="shared" si="193"/>
        <v>95</v>
      </c>
      <c r="CG210" s="833">
        <f>CF210/CF211%</f>
        <v>1.6652059596844875</v>
      </c>
      <c r="CH210" s="865">
        <v>0</v>
      </c>
      <c r="CI210" s="865">
        <v>0</v>
      </c>
      <c r="CJ210" s="866">
        <v>5</v>
      </c>
      <c r="CK210" s="867">
        <v>1</v>
      </c>
      <c r="CL210" s="866">
        <v>66</v>
      </c>
      <c r="CM210" s="867">
        <v>1</v>
      </c>
      <c r="CN210" s="866">
        <v>21</v>
      </c>
      <c r="CO210" s="867">
        <v>3</v>
      </c>
      <c r="CP210" s="866">
        <v>2</v>
      </c>
      <c r="CQ210" s="867">
        <v>1</v>
      </c>
      <c r="CR210" s="866">
        <v>1</v>
      </c>
      <c r="CS210" s="867">
        <v>2</v>
      </c>
      <c r="CT210" s="866">
        <v>0</v>
      </c>
      <c r="CU210" s="867">
        <v>0</v>
      </c>
      <c r="CV210" s="868">
        <v>0</v>
      </c>
      <c r="CW210" s="867">
        <v>0</v>
      </c>
      <c r="CX210" s="866">
        <v>0</v>
      </c>
      <c r="CY210" s="867">
        <v>0</v>
      </c>
      <c r="CZ210" s="866">
        <v>0</v>
      </c>
      <c r="DA210" s="867">
        <v>0</v>
      </c>
      <c r="DB210" s="853"/>
      <c r="DE210" s="789"/>
      <c r="DF210" s="899" t="s">
        <v>953</v>
      </c>
      <c r="DG210" s="832">
        <f t="shared" si="194"/>
        <v>107</v>
      </c>
      <c r="DH210" s="833">
        <f>DG210/DG211%</f>
        <v>1.7922948073701841</v>
      </c>
      <c r="DI210" s="900">
        <v>0</v>
      </c>
      <c r="DJ210" s="900">
        <v>0</v>
      </c>
      <c r="DK210" s="901">
        <v>3</v>
      </c>
      <c r="DL210" s="902">
        <v>1</v>
      </c>
      <c r="DM210" s="901">
        <v>87</v>
      </c>
      <c r="DN210" s="902">
        <v>2</v>
      </c>
      <c r="DO210" s="901">
        <v>14</v>
      </c>
      <c r="DP210" s="902">
        <v>3</v>
      </c>
      <c r="DQ210" s="901">
        <v>3</v>
      </c>
      <c r="DR210" s="902">
        <v>2</v>
      </c>
      <c r="DS210" s="901">
        <v>0</v>
      </c>
      <c r="DT210" s="902">
        <v>0</v>
      </c>
      <c r="DU210" s="901">
        <v>0</v>
      </c>
      <c r="DV210" s="902">
        <v>0</v>
      </c>
      <c r="DW210" s="903">
        <v>0</v>
      </c>
      <c r="DX210" s="902">
        <v>0</v>
      </c>
      <c r="DY210" s="901">
        <v>0</v>
      </c>
      <c r="DZ210" s="902">
        <v>0</v>
      </c>
      <c r="EA210" s="901">
        <v>0</v>
      </c>
      <c r="EB210" s="902">
        <v>0</v>
      </c>
      <c r="EC210" s="871"/>
    </row>
    <row r="211" spans="1:133" ht="15.75" thickBot="1">
      <c r="A211" s="793"/>
      <c r="B211" s="2262" t="s">
        <v>61</v>
      </c>
      <c r="C211" s="2249">
        <f>SUM(E211,G211,I211,K211,M211,O211,Q211,S211,U211,W211)</f>
        <v>5471</v>
      </c>
      <c r="D211" s="2250">
        <f t="shared" si="196"/>
        <v>100</v>
      </c>
      <c r="E211" s="2237">
        <v>1</v>
      </c>
      <c r="F211" s="2237">
        <v>100</v>
      </c>
      <c r="G211" s="2237">
        <v>525</v>
      </c>
      <c r="H211" s="2237">
        <v>100</v>
      </c>
      <c r="I211" s="2237">
        <v>3860</v>
      </c>
      <c r="J211" s="2237">
        <v>100</v>
      </c>
      <c r="K211" s="2237">
        <v>756</v>
      </c>
      <c r="L211" s="2237">
        <v>100</v>
      </c>
      <c r="M211" s="2237">
        <v>208</v>
      </c>
      <c r="N211" s="2237">
        <v>100</v>
      </c>
      <c r="O211" s="2237">
        <v>63</v>
      </c>
      <c r="P211" s="2237">
        <v>100</v>
      </c>
      <c r="Q211" s="2237">
        <v>14</v>
      </c>
      <c r="R211" s="2237">
        <v>100</v>
      </c>
      <c r="S211" s="2237">
        <v>25</v>
      </c>
      <c r="T211" s="2237">
        <v>100</v>
      </c>
      <c r="U211" s="2237">
        <v>4</v>
      </c>
      <c r="V211" s="2237">
        <v>100</v>
      </c>
      <c r="W211" s="2237">
        <v>15</v>
      </c>
      <c r="X211" s="2237">
        <v>100</v>
      </c>
      <c r="Y211" s="840"/>
      <c r="AB211" s="793"/>
      <c r="AC211" s="813" t="s">
        <v>61</v>
      </c>
      <c r="AD211" s="1553">
        <f>SUM(AF211,AH211,AJ211,AL211,AN211,AP211,AR211,AT211,AV211,AX211)</f>
        <v>5471</v>
      </c>
      <c r="AE211" s="1554">
        <f t="shared" si="198"/>
        <v>100</v>
      </c>
      <c r="AF211" s="1538">
        <v>1</v>
      </c>
      <c r="AG211" s="1538">
        <v>100</v>
      </c>
      <c r="AH211" s="1538">
        <v>525</v>
      </c>
      <c r="AI211" s="1538">
        <v>100</v>
      </c>
      <c r="AJ211" s="1538">
        <v>3860</v>
      </c>
      <c r="AK211" s="1538">
        <v>100</v>
      </c>
      <c r="AL211" s="1538">
        <v>756</v>
      </c>
      <c r="AM211" s="1538">
        <v>100</v>
      </c>
      <c r="AN211" s="1538">
        <v>208</v>
      </c>
      <c r="AO211" s="1538">
        <v>100</v>
      </c>
      <c r="AP211" s="1538">
        <v>63</v>
      </c>
      <c r="AQ211" s="1538">
        <v>100</v>
      </c>
      <c r="AR211" s="1538">
        <v>14</v>
      </c>
      <c r="AS211" s="1538">
        <v>100</v>
      </c>
      <c r="AT211" s="1538">
        <v>25</v>
      </c>
      <c r="AU211" s="1538">
        <v>100</v>
      </c>
      <c r="AV211" s="1538">
        <v>4</v>
      </c>
      <c r="AW211" s="1538">
        <v>100</v>
      </c>
      <c r="AX211" s="1538">
        <v>15</v>
      </c>
      <c r="AY211" s="1538">
        <v>100</v>
      </c>
      <c r="AZ211" s="840"/>
      <c r="BC211" s="793"/>
      <c r="BD211" s="813" t="s">
        <v>61</v>
      </c>
      <c r="BE211" s="814">
        <f t="shared" si="192"/>
        <v>5565</v>
      </c>
      <c r="BF211" s="844"/>
      <c r="BG211" s="817">
        <f>SUM(BG205:BG210)</f>
        <v>3</v>
      </c>
      <c r="BH211" s="817"/>
      <c r="BI211" s="817">
        <f>SUM(BI205:BI210)</f>
        <v>409</v>
      </c>
      <c r="BJ211" s="817"/>
      <c r="BK211" s="817">
        <f t="shared" ref="BK211:BY211" si="199">SUM(BK205:BK210)</f>
        <v>4142</v>
      </c>
      <c r="BL211" s="817"/>
      <c r="BM211" s="817">
        <f t="shared" si="199"/>
        <v>696</v>
      </c>
      <c r="BN211" s="817"/>
      <c r="BO211" s="817">
        <f t="shared" si="199"/>
        <v>206</v>
      </c>
      <c r="BP211" s="817"/>
      <c r="BQ211" s="817">
        <f t="shared" si="199"/>
        <v>60</v>
      </c>
      <c r="BR211" s="817"/>
      <c r="BS211" s="817">
        <f t="shared" si="199"/>
        <v>21</v>
      </c>
      <c r="BT211" s="817"/>
      <c r="BU211" s="817">
        <f t="shared" si="199"/>
        <v>13</v>
      </c>
      <c r="BV211" s="817"/>
      <c r="BW211" s="817">
        <f t="shared" si="199"/>
        <v>4</v>
      </c>
      <c r="BX211" s="817"/>
      <c r="BY211" s="817">
        <f t="shared" si="199"/>
        <v>11</v>
      </c>
      <c r="BZ211" s="817"/>
      <c r="CA211" s="840"/>
      <c r="CD211" s="788"/>
      <c r="CE211" s="795" t="s">
        <v>61</v>
      </c>
      <c r="CF211" s="814">
        <f t="shared" si="193"/>
        <v>5705</v>
      </c>
      <c r="CG211" s="844">
        <f>SUM(CG205:CG210)</f>
        <v>100.00000000000001</v>
      </c>
      <c r="CH211" s="869">
        <f>SUM(CH205:CH210)</f>
        <v>3</v>
      </c>
      <c r="CI211" s="869"/>
      <c r="CJ211" s="869">
        <f>SUM(CJ205:CJ210)</f>
        <v>334</v>
      </c>
      <c r="CK211" s="869"/>
      <c r="CL211" s="869">
        <f t="shared" ref="CL211:CZ211" si="200">SUM(CL205:CL210)</f>
        <v>4410</v>
      </c>
      <c r="CM211" s="869"/>
      <c r="CN211" s="869">
        <f t="shared" si="200"/>
        <v>674</v>
      </c>
      <c r="CO211" s="869"/>
      <c r="CP211" s="869">
        <f t="shared" si="200"/>
        <v>178</v>
      </c>
      <c r="CQ211" s="869"/>
      <c r="CR211" s="869">
        <f t="shared" si="200"/>
        <v>60</v>
      </c>
      <c r="CS211" s="869"/>
      <c r="CT211" s="869">
        <f t="shared" si="200"/>
        <v>17</v>
      </c>
      <c r="CU211" s="869"/>
      <c r="CV211" s="869">
        <f t="shared" si="200"/>
        <v>14</v>
      </c>
      <c r="CW211" s="869"/>
      <c r="CX211" s="869">
        <f t="shared" si="200"/>
        <v>4</v>
      </c>
      <c r="CY211" s="869"/>
      <c r="CZ211" s="869">
        <f t="shared" si="200"/>
        <v>11</v>
      </c>
      <c r="DA211" s="869"/>
      <c r="DB211" s="853"/>
      <c r="DE211" s="789"/>
      <c r="DF211" s="904" t="s">
        <v>61</v>
      </c>
      <c r="DG211" s="814">
        <f t="shared" si="194"/>
        <v>5970</v>
      </c>
      <c r="DH211" s="844">
        <f>SUM(DH205:DH210)</f>
        <v>100</v>
      </c>
      <c r="DI211" s="905">
        <f>SUM(DI205:DI210)</f>
        <v>3</v>
      </c>
      <c r="DJ211" s="905">
        <f>SUM(DJ205:DJ210)</f>
        <v>100</v>
      </c>
      <c r="DK211" s="905">
        <f>SUM(DK205:DK210)</f>
        <v>320</v>
      </c>
      <c r="DL211" s="905">
        <f t="shared" ref="DL211:EB211" si="201">SUM(DL205:DL210)</f>
        <v>100</v>
      </c>
      <c r="DM211" s="905">
        <f t="shared" si="201"/>
        <v>4844</v>
      </c>
      <c r="DN211" s="905">
        <f t="shared" si="201"/>
        <v>100</v>
      </c>
      <c r="DO211" s="905">
        <f t="shared" si="201"/>
        <v>491</v>
      </c>
      <c r="DP211" s="905">
        <f t="shared" si="201"/>
        <v>100</v>
      </c>
      <c r="DQ211" s="905">
        <f t="shared" si="201"/>
        <v>200</v>
      </c>
      <c r="DR211" s="905">
        <f t="shared" si="201"/>
        <v>103</v>
      </c>
      <c r="DS211" s="905">
        <f t="shared" si="201"/>
        <v>64</v>
      </c>
      <c r="DT211" s="905">
        <f t="shared" si="201"/>
        <v>101</v>
      </c>
      <c r="DU211" s="905">
        <f t="shared" si="201"/>
        <v>24</v>
      </c>
      <c r="DV211" s="905">
        <f t="shared" si="201"/>
        <v>99</v>
      </c>
      <c r="DW211" s="905">
        <f t="shared" si="201"/>
        <v>9</v>
      </c>
      <c r="DX211" s="905">
        <f t="shared" si="201"/>
        <v>100</v>
      </c>
      <c r="DY211" s="905">
        <f t="shared" si="201"/>
        <v>2</v>
      </c>
      <c r="DZ211" s="905">
        <f t="shared" si="201"/>
        <v>100</v>
      </c>
      <c r="EA211" s="905">
        <f t="shared" si="201"/>
        <v>13</v>
      </c>
      <c r="EB211" s="905">
        <f t="shared" si="201"/>
        <v>100</v>
      </c>
      <c r="EC211" s="871"/>
    </row>
    <row r="212" spans="1:133">
      <c r="A212" s="793"/>
      <c r="B212" s="2238"/>
      <c r="C212" s="2238"/>
      <c r="D212" s="2238"/>
      <c r="E212" s="2238"/>
      <c r="F212" s="2238"/>
      <c r="G212" s="2238"/>
      <c r="H212" s="2238"/>
      <c r="I212" s="2238"/>
      <c r="J212" s="2238"/>
      <c r="K212" s="2238"/>
      <c r="L212" s="2238"/>
      <c r="M212" s="2238"/>
      <c r="N212" s="2238"/>
      <c r="O212" s="2238"/>
      <c r="P212" s="2238"/>
      <c r="Q212" s="2238"/>
      <c r="R212" s="2238"/>
      <c r="S212" s="2238"/>
      <c r="T212" s="2238"/>
      <c r="U212" s="2238"/>
      <c r="V212" s="2238"/>
      <c r="W212" s="2238"/>
      <c r="X212" s="2238"/>
      <c r="Y212" s="840"/>
      <c r="AB212" s="793"/>
      <c r="AC212" s="793"/>
      <c r="AD212" s="1539"/>
      <c r="AE212" s="1539"/>
      <c r="AF212" s="1539"/>
      <c r="AG212" s="1539"/>
      <c r="AH212" s="1539"/>
      <c r="AI212" s="1539"/>
      <c r="AJ212" s="1539"/>
      <c r="AK212" s="1539"/>
      <c r="AL212" s="1539"/>
      <c r="AM212" s="1539"/>
      <c r="AN212" s="1539"/>
      <c r="AO212" s="1539"/>
      <c r="AP212" s="1539"/>
      <c r="AQ212" s="1539"/>
      <c r="AR212" s="1539"/>
      <c r="AS212" s="1539"/>
      <c r="AT212" s="1539"/>
      <c r="AU212" s="1539"/>
      <c r="AV212" s="1539"/>
      <c r="AW212" s="1539"/>
      <c r="AX212" s="1539"/>
      <c r="AY212" s="1539"/>
      <c r="AZ212" s="840"/>
      <c r="BC212" s="793"/>
      <c r="BD212" s="793"/>
      <c r="BE212" s="793"/>
      <c r="BF212" s="793"/>
      <c r="BG212" s="793"/>
      <c r="BH212" s="793"/>
      <c r="BI212" s="793"/>
      <c r="BJ212" s="793"/>
      <c r="BK212" s="793"/>
      <c r="BL212" s="793"/>
      <c r="BM212" s="793"/>
      <c r="BN212" s="793"/>
      <c r="BO212" s="793"/>
      <c r="BP212" s="793"/>
      <c r="BQ212" s="793"/>
      <c r="BR212" s="793"/>
      <c r="BS212" s="793"/>
      <c r="BT212" s="793"/>
      <c r="BU212" s="793"/>
      <c r="BV212" s="793"/>
      <c r="BW212" s="793"/>
      <c r="BX212" s="793"/>
      <c r="BY212" s="793"/>
      <c r="BZ212" s="793"/>
      <c r="CA212" s="840"/>
      <c r="CD212" s="788"/>
      <c r="CE212" s="794"/>
      <c r="CF212" s="793"/>
      <c r="CG212" s="793"/>
      <c r="CH212" s="794"/>
      <c r="CI212" s="794"/>
      <c r="CJ212" s="794"/>
      <c r="CK212" s="794"/>
      <c r="CL212" s="794"/>
      <c r="CM212" s="794"/>
      <c r="CN212" s="794"/>
      <c r="CO212" s="794"/>
      <c r="CP212" s="794"/>
      <c r="CQ212" s="794"/>
      <c r="CR212" s="794"/>
      <c r="CS212" s="794"/>
      <c r="CT212" s="794"/>
      <c r="CU212" s="794"/>
      <c r="CV212" s="794"/>
      <c r="CW212" s="794"/>
      <c r="CX212" s="794"/>
      <c r="CY212" s="794"/>
      <c r="CZ212" s="794"/>
      <c r="DA212" s="794"/>
      <c r="DB212" s="853"/>
      <c r="DE212" s="789"/>
      <c r="DF212" s="906"/>
      <c r="DG212" s="793"/>
      <c r="DH212" s="793"/>
      <c r="DI212" s="906"/>
      <c r="DJ212" s="906"/>
      <c r="DK212" s="906"/>
      <c r="DL212" s="906"/>
      <c r="DM212" s="906"/>
      <c r="DN212" s="906"/>
      <c r="DO212" s="906"/>
      <c r="DP212" s="906"/>
      <c r="DQ212" s="906"/>
      <c r="DR212" s="906"/>
      <c r="DS212" s="906"/>
      <c r="DT212" s="906"/>
      <c r="DU212" s="906"/>
      <c r="DV212" s="906"/>
      <c r="DW212" s="906"/>
      <c r="DX212" s="906"/>
      <c r="DY212" s="906"/>
      <c r="DZ212" s="906"/>
      <c r="EA212" s="906"/>
      <c r="EB212" s="906"/>
      <c r="EC212" s="871"/>
    </row>
    <row r="213" spans="1:133" ht="15.75" thickBot="1">
      <c r="A213" s="793"/>
      <c r="B213" s="2238"/>
      <c r="C213" s="2238"/>
      <c r="D213" s="2238"/>
      <c r="E213" s="2238"/>
      <c r="F213" s="2238"/>
      <c r="G213" s="2238"/>
      <c r="H213" s="2238"/>
      <c r="I213" s="2238"/>
      <c r="J213" s="2238"/>
      <c r="K213" s="2238"/>
      <c r="L213" s="2238"/>
      <c r="M213" s="2238"/>
      <c r="N213" s="2238"/>
      <c r="O213" s="2238"/>
      <c r="P213" s="2238"/>
      <c r="Q213" s="2238"/>
      <c r="R213" s="2238"/>
      <c r="S213" s="2238"/>
      <c r="T213" s="2238"/>
      <c r="U213" s="2238"/>
      <c r="V213" s="2238"/>
      <c r="W213" s="2238"/>
      <c r="X213" s="2238"/>
      <c r="Y213" s="840"/>
      <c r="AB213" s="793"/>
      <c r="AC213" s="793"/>
      <c r="AD213" s="1539"/>
      <c r="AE213" s="1539"/>
      <c r="AF213" s="1539"/>
      <c r="AG213" s="1539"/>
      <c r="AH213" s="1539"/>
      <c r="AI213" s="1539"/>
      <c r="AJ213" s="1539"/>
      <c r="AK213" s="1539"/>
      <c r="AL213" s="1539"/>
      <c r="AM213" s="1539"/>
      <c r="AN213" s="1539"/>
      <c r="AO213" s="1539"/>
      <c r="AP213" s="1539"/>
      <c r="AQ213" s="1539"/>
      <c r="AR213" s="1539"/>
      <c r="AS213" s="1539"/>
      <c r="AT213" s="1539"/>
      <c r="AU213" s="1539"/>
      <c r="AV213" s="1539"/>
      <c r="AW213" s="1539"/>
      <c r="AX213" s="1539"/>
      <c r="AY213" s="1539"/>
      <c r="AZ213" s="840"/>
      <c r="BC213" s="793"/>
      <c r="BD213" s="793"/>
      <c r="BE213" s="793"/>
      <c r="BF213" s="793"/>
      <c r="BG213" s="793"/>
      <c r="BH213" s="793"/>
      <c r="BI213" s="793"/>
      <c r="BJ213" s="793"/>
      <c r="BK213" s="793"/>
      <c r="BL213" s="793"/>
      <c r="BM213" s="793"/>
      <c r="BN213" s="793"/>
      <c r="BO213" s="793"/>
      <c r="BP213" s="793"/>
      <c r="BQ213" s="793"/>
      <c r="BR213" s="793"/>
      <c r="BS213" s="793"/>
      <c r="BT213" s="793"/>
      <c r="BU213" s="793"/>
      <c r="BV213" s="793"/>
      <c r="BW213" s="793"/>
      <c r="BX213" s="793"/>
      <c r="BY213" s="793"/>
      <c r="BZ213" s="793"/>
      <c r="CA213" s="840"/>
      <c r="CD213" s="788"/>
      <c r="CE213" s="794"/>
      <c r="CF213" s="793"/>
      <c r="CG213" s="793"/>
      <c r="CH213" s="794"/>
      <c r="CI213" s="794"/>
      <c r="CJ213" s="794"/>
      <c r="CK213" s="794"/>
      <c r="CL213" s="794"/>
      <c r="CM213" s="794"/>
      <c r="CN213" s="794"/>
      <c r="CO213" s="794"/>
      <c r="CP213" s="794"/>
      <c r="CQ213" s="794"/>
      <c r="CR213" s="794"/>
      <c r="CS213" s="794"/>
      <c r="CT213" s="794"/>
      <c r="CU213" s="794"/>
      <c r="CV213" s="794"/>
      <c r="CW213" s="794"/>
      <c r="CX213" s="794"/>
      <c r="CY213" s="794"/>
      <c r="CZ213" s="794"/>
      <c r="DA213" s="794"/>
      <c r="DB213" s="853"/>
      <c r="DE213" s="789"/>
      <c r="DF213" s="906"/>
      <c r="DG213" s="793"/>
      <c r="DH213" s="793"/>
      <c r="DI213" s="906"/>
      <c r="DJ213" s="906"/>
      <c r="DK213" s="906"/>
      <c r="DL213" s="906"/>
      <c r="DM213" s="906"/>
      <c r="DN213" s="906"/>
      <c r="DO213" s="906"/>
      <c r="DP213" s="906"/>
      <c r="DQ213" s="906"/>
      <c r="DR213" s="906"/>
      <c r="DS213" s="906"/>
      <c r="DT213" s="906"/>
      <c r="DU213" s="906"/>
      <c r="DV213" s="906"/>
      <c r="DW213" s="906"/>
      <c r="DX213" s="906"/>
      <c r="DY213" s="906"/>
      <c r="DZ213" s="906"/>
      <c r="EA213" s="906"/>
      <c r="EB213" s="906"/>
      <c r="EC213" s="871"/>
    </row>
    <row r="214" spans="1:133" ht="45.75" thickBot="1">
      <c r="A214" s="793">
        <v>30</v>
      </c>
      <c r="B214" s="2264" t="s">
        <v>954</v>
      </c>
      <c r="C214" s="2473" t="s">
        <v>58</v>
      </c>
      <c r="D214" s="2474"/>
      <c r="E214" s="2473" t="s">
        <v>956</v>
      </c>
      <c r="F214" s="2474"/>
      <c r="G214" s="2473" t="s">
        <v>957</v>
      </c>
      <c r="H214" s="2474"/>
      <c r="I214" s="2473" t="s">
        <v>943</v>
      </c>
      <c r="J214" s="2474"/>
      <c r="K214" s="2473" t="s">
        <v>944</v>
      </c>
      <c r="L214" s="2474"/>
      <c r="M214" s="2473" t="s">
        <v>945</v>
      </c>
      <c r="N214" s="2474"/>
      <c r="O214" s="2475" t="s">
        <v>946</v>
      </c>
      <c r="P214" s="2475"/>
      <c r="Q214" s="2473" t="s">
        <v>947</v>
      </c>
      <c r="R214" s="2474"/>
      <c r="S214" s="2475" t="s">
        <v>948</v>
      </c>
      <c r="T214" s="2475"/>
      <c r="U214" s="2473" t="s">
        <v>949</v>
      </c>
      <c r="V214" s="2474"/>
      <c r="W214" s="2475" t="s">
        <v>950</v>
      </c>
      <c r="X214" s="2474"/>
      <c r="Y214" s="840"/>
      <c r="AB214" s="793">
        <v>30</v>
      </c>
      <c r="AC214" s="819" t="s">
        <v>954</v>
      </c>
      <c r="AD214" s="2479" t="s">
        <v>58</v>
      </c>
      <c r="AE214" s="2481"/>
      <c r="AF214" s="2479" t="s">
        <v>956</v>
      </c>
      <c r="AG214" s="2481"/>
      <c r="AH214" s="2479" t="s">
        <v>957</v>
      </c>
      <c r="AI214" s="2481"/>
      <c r="AJ214" s="2479" t="s">
        <v>943</v>
      </c>
      <c r="AK214" s="2481"/>
      <c r="AL214" s="2479" t="s">
        <v>944</v>
      </c>
      <c r="AM214" s="2481"/>
      <c r="AN214" s="2479" t="s">
        <v>945</v>
      </c>
      <c r="AO214" s="2481"/>
      <c r="AP214" s="2482" t="s">
        <v>946</v>
      </c>
      <c r="AQ214" s="2482"/>
      <c r="AR214" s="2479" t="s">
        <v>947</v>
      </c>
      <c r="AS214" s="2481"/>
      <c r="AT214" s="2482" t="s">
        <v>948</v>
      </c>
      <c r="AU214" s="2482"/>
      <c r="AV214" s="2479" t="s">
        <v>949</v>
      </c>
      <c r="AW214" s="2481"/>
      <c r="AX214" s="2482" t="s">
        <v>950</v>
      </c>
      <c r="AY214" s="2481"/>
      <c r="AZ214" s="840"/>
      <c r="BC214" s="793">
        <v>30</v>
      </c>
      <c r="BD214" s="819" t="s">
        <v>954</v>
      </c>
      <c r="BE214" s="2484" t="s">
        <v>58</v>
      </c>
      <c r="BF214" s="2485"/>
      <c r="BG214" s="2484" t="s">
        <v>956</v>
      </c>
      <c r="BH214" s="2485"/>
      <c r="BI214" s="2484" t="s">
        <v>942</v>
      </c>
      <c r="BJ214" s="2486"/>
      <c r="BK214" s="2484" t="s">
        <v>943</v>
      </c>
      <c r="BL214" s="2485"/>
      <c r="BM214" s="2484" t="s">
        <v>944</v>
      </c>
      <c r="BN214" s="2485"/>
      <c r="BO214" s="2484" t="s">
        <v>945</v>
      </c>
      <c r="BP214" s="2485"/>
      <c r="BQ214" s="2486" t="s">
        <v>946</v>
      </c>
      <c r="BR214" s="2486"/>
      <c r="BS214" s="2484" t="s">
        <v>947</v>
      </c>
      <c r="BT214" s="2485"/>
      <c r="BU214" s="2486" t="s">
        <v>948</v>
      </c>
      <c r="BV214" s="2486"/>
      <c r="BW214" s="2484" t="s">
        <v>949</v>
      </c>
      <c r="BX214" s="2485"/>
      <c r="BY214" s="2486" t="s">
        <v>950</v>
      </c>
      <c r="BZ214" s="2485"/>
      <c r="CA214" s="840"/>
      <c r="CD214" s="15"/>
      <c r="CE214" s="870" t="s">
        <v>954</v>
      </c>
      <c r="CF214" s="2484" t="s">
        <v>58</v>
      </c>
      <c r="CG214" s="2485"/>
      <c r="CH214" s="2491" t="s">
        <v>956</v>
      </c>
      <c r="CI214" s="2492"/>
      <c r="CJ214" s="2491" t="s">
        <v>957</v>
      </c>
      <c r="CK214" s="2492"/>
      <c r="CL214" s="2491" t="s">
        <v>943</v>
      </c>
      <c r="CM214" s="2492"/>
      <c r="CN214" s="2491" t="s">
        <v>944</v>
      </c>
      <c r="CO214" s="2492"/>
      <c r="CP214" s="2491" t="s">
        <v>945</v>
      </c>
      <c r="CQ214" s="2492"/>
      <c r="CR214" s="2491" t="s">
        <v>946</v>
      </c>
      <c r="CS214" s="2492"/>
      <c r="CT214" s="2491" t="s">
        <v>947</v>
      </c>
      <c r="CU214" s="2492"/>
      <c r="CV214" s="2491" t="s">
        <v>948</v>
      </c>
      <c r="CW214" s="2492"/>
      <c r="CX214" s="2491" t="s">
        <v>949</v>
      </c>
      <c r="CY214" s="2492"/>
      <c r="CZ214" s="2491" t="s">
        <v>950</v>
      </c>
      <c r="DA214" s="2492"/>
      <c r="DB214" s="871"/>
      <c r="DE214" s="789"/>
      <c r="DF214" s="819" t="s">
        <v>954</v>
      </c>
      <c r="DG214" s="2484" t="s">
        <v>58</v>
      </c>
      <c r="DH214" s="2485"/>
      <c r="DI214" s="2484" t="s">
        <v>956</v>
      </c>
      <c r="DJ214" s="2485"/>
      <c r="DK214" s="2484" t="s">
        <v>942</v>
      </c>
      <c r="DL214" s="2486"/>
      <c r="DM214" s="2484" t="s">
        <v>943</v>
      </c>
      <c r="DN214" s="2485"/>
      <c r="DO214" s="2484" t="s">
        <v>944</v>
      </c>
      <c r="DP214" s="2485"/>
      <c r="DQ214" s="2484" t="s">
        <v>945</v>
      </c>
      <c r="DR214" s="2485"/>
      <c r="DS214" s="2486" t="s">
        <v>946</v>
      </c>
      <c r="DT214" s="2486"/>
      <c r="DU214" s="2484" t="s">
        <v>947</v>
      </c>
      <c r="DV214" s="2485"/>
      <c r="DW214" s="2486" t="s">
        <v>948</v>
      </c>
      <c r="DX214" s="2486"/>
      <c r="DY214" s="2484" t="s">
        <v>949</v>
      </c>
      <c r="DZ214" s="2485"/>
      <c r="EA214" s="2486" t="s">
        <v>950</v>
      </c>
      <c r="EB214" s="2485"/>
      <c r="EC214" s="853"/>
    </row>
    <row r="215" spans="1:133" ht="15.75" thickBot="1">
      <c r="A215" s="793"/>
      <c r="B215" s="2265"/>
      <c r="C215" s="2239" t="s">
        <v>899</v>
      </c>
      <c r="D215" s="2240" t="s">
        <v>170</v>
      </c>
      <c r="E215" s="2239" t="s">
        <v>899</v>
      </c>
      <c r="F215" s="2240" t="s">
        <v>170</v>
      </c>
      <c r="G215" s="2239" t="s">
        <v>899</v>
      </c>
      <c r="H215" s="2242" t="s">
        <v>170</v>
      </c>
      <c r="I215" s="2239" t="s">
        <v>899</v>
      </c>
      <c r="J215" s="2240" t="s">
        <v>170</v>
      </c>
      <c r="K215" s="2239" t="s">
        <v>899</v>
      </c>
      <c r="L215" s="2240" t="s">
        <v>170</v>
      </c>
      <c r="M215" s="2239" t="s">
        <v>899</v>
      </c>
      <c r="N215" s="2240" t="s">
        <v>170</v>
      </c>
      <c r="O215" s="2241" t="s">
        <v>899</v>
      </c>
      <c r="P215" s="2242" t="s">
        <v>170</v>
      </c>
      <c r="Q215" s="2239" t="s">
        <v>899</v>
      </c>
      <c r="R215" s="2240" t="s">
        <v>170</v>
      </c>
      <c r="S215" s="2241" t="s">
        <v>899</v>
      </c>
      <c r="T215" s="2242" t="s">
        <v>170</v>
      </c>
      <c r="U215" s="2239" t="s">
        <v>899</v>
      </c>
      <c r="V215" s="2240" t="s">
        <v>170</v>
      </c>
      <c r="W215" s="2241" t="s">
        <v>899</v>
      </c>
      <c r="X215" s="2240" t="s">
        <v>170</v>
      </c>
      <c r="Y215" s="840"/>
      <c r="AB215" s="793"/>
      <c r="AC215" s="820"/>
      <c r="AD215" s="1540" t="s">
        <v>899</v>
      </c>
      <c r="AE215" s="1541" t="s">
        <v>170</v>
      </c>
      <c r="AF215" s="1540" t="s">
        <v>899</v>
      </c>
      <c r="AG215" s="1541" t="s">
        <v>170</v>
      </c>
      <c r="AH215" s="1540" t="s">
        <v>899</v>
      </c>
      <c r="AI215" s="1546" t="s">
        <v>170</v>
      </c>
      <c r="AJ215" s="1540" t="s">
        <v>899</v>
      </c>
      <c r="AK215" s="1541" t="s">
        <v>170</v>
      </c>
      <c r="AL215" s="1540" t="s">
        <v>899</v>
      </c>
      <c r="AM215" s="1541" t="s">
        <v>170</v>
      </c>
      <c r="AN215" s="1540" t="s">
        <v>899</v>
      </c>
      <c r="AO215" s="1541" t="s">
        <v>170</v>
      </c>
      <c r="AP215" s="1545" t="s">
        <v>899</v>
      </c>
      <c r="AQ215" s="1546" t="s">
        <v>170</v>
      </c>
      <c r="AR215" s="1540" t="s">
        <v>899</v>
      </c>
      <c r="AS215" s="1541" t="s">
        <v>170</v>
      </c>
      <c r="AT215" s="1545" t="s">
        <v>899</v>
      </c>
      <c r="AU215" s="1546" t="s">
        <v>170</v>
      </c>
      <c r="AV215" s="1540" t="s">
        <v>899</v>
      </c>
      <c r="AW215" s="1541" t="s">
        <v>170</v>
      </c>
      <c r="AX215" s="1545" t="s">
        <v>899</v>
      </c>
      <c r="AY215" s="1541" t="s">
        <v>170</v>
      </c>
      <c r="AZ215" s="840"/>
      <c r="BC215" s="793"/>
      <c r="BD215" s="820"/>
      <c r="BE215" s="797" t="s">
        <v>899</v>
      </c>
      <c r="BF215" s="798" t="s">
        <v>170</v>
      </c>
      <c r="BG215" s="797" t="s">
        <v>899</v>
      </c>
      <c r="BH215" s="798" t="s">
        <v>170</v>
      </c>
      <c r="BI215" s="797" t="s">
        <v>899</v>
      </c>
      <c r="BJ215" s="821" t="s">
        <v>170</v>
      </c>
      <c r="BK215" s="797" t="s">
        <v>899</v>
      </c>
      <c r="BL215" s="798" t="s">
        <v>170</v>
      </c>
      <c r="BM215" s="797" t="s">
        <v>899</v>
      </c>
      <c r="BN215" s="798" t="s">
        <v>170</v>
      </c>
      <c r="BO215" s="797" t="s">
        <v>899</v>
      </c>
      <c r="BP215" s="798" t="s">
        <v>170</v>
      </c>
      <c r="BQ215" s="822" t="s">
        <v>899</v>
      </c>
      <c r="BR215" s="821" t="s">
        <v>170</v>
      </c>
      <c r="BS215" s="797" t="s">
        <v>899</v>
      </c>
      <c r="BT215" s="798" t="s">
        <v>170</v>
      </c>
      <c r="BU215" s="822" t="s">
        <v>899</v>
      </c>
      <c r="BV215" s="821" t="s">
        <v>170</v>
      </c>
      <c r="BW215" s="797" t="s">
        <v>899</v>
      </c>
      <c r="BX215" s="798" t="s">
        <v>170</v>
      </c>
      <c r="BY215" s="822" t="s">
        <v>899</v>
      </c>
      <c r="BZ215" s="798" t="s">
        <v>170</v>
      </c>
      <c r="CA215" s="840"/>
      <c r="CD215" s="788"/>
      <c r="CE215" s="820"/>
      <c r="CF215" s="797" t="s">
        <v>899</v>
      </c>
      <c r="CG215" s="798" t="s">
        <v>170</v>
      </c>
      <c r="CH215" s="797" t="s">
        <v>899</v>
      </c>
      <c r="CI215" s="798" t="s">
        <v>170</v>
      </c>
      <c r="CJ215" s="797" t="s">
        <v>899</v>
      </c>
      <c r="CK215" s="821" t="s">
        <v>170</v>
      </c>
      <c r="CL215" s="797" t="s">
        <v>899</v>
      </c>
      <c r="CM215" s="798" t="s">
        <v>170</v>
      </c>
      <c r="CN215" s="797" t="s">
        <v>899</v>
      </c>
      <c r="CO215" s="798" t="s">
        <v>170</v>
      </c>
      <c r="CP215" s="797" t="s">
        <v>899</v>
      </c>
      <c r="CQ215" s="798" t="s">
        <v>170</v>
      </c>
      <c r="CR215" s="822" t="s">
        <v>899</v>
      </c>
      <c r="CS215" s="821" t="s">
        <v>170</v>
      </c>
      <c r="CT215" s="797" t="s">
        <v>899</v>
      </c>
      <c r="CU215" s="798" t="s">
        <v>170</v>
      </c>
      <c r="CV215" s="822" t="s">
        <v>899</v>
      </c>
      <c r="CW215" s="821" t="s">
        <v>170</v>
      </c>
      <c r="CX215" s="797" t="s">
        <v>899</v>
      </c>
      <c r="CY215" s="798" t="s">
        <v>170</v>
      </c>
      <c r="CZ215" s="822" t="s">
        <v>899</v>
      </c>
      <c r="DA215" s="798" t="s">
        <v>170</v>
      </c>
      <c r="DB215" s="853"/>
      <c r="DE215" s="789"/>
      <c r="DF215" s="907"/>
      <c r="DG215" s="797" t="s">
        <v>899</v>
      </c>
      <c r="DH215" s="798" t="s">
        <v>170</v>
      </c>
      <c r="DI215" s="887" t="s">
        <v>899</v>
      </c>
      <c r="DJ215" s="888" t="s">
        <v>170</v>
      </c>
      <c r="DK215" s="887" t="s">
        <v>899</v>
      </c>
      <c r="DL215" s="908" t="s">
        <v>170</v>
      </c>
      <c r="DM215" s="887" t="s">
        <v>899</v>
      </c>
      <c r="DN215" s="888" t="s">
        <v>170</v>
      </c>
      <c r="DO215" s="887" t="s">
        <v>899</v>
      </c>
      <c r="DP215" s="888" t="s">
        <v>170</v>
      </c>
      <c r="DQ215" s="887" t="s">
        <v>899</v>
      </c>
      <c r="DR215" s="888" t="s">
        <v>170</v>
      </c>
      <c r="DS215" s="909" t="s">
        <v>899</v>
      </c>
      <c r="DT215" s="908" t="s">
        <v>170</v>
      </c>
      <c r="DU215" s="887" t="s">
        <v>899</v>
      </c>
      <c r="DV215" s="888" t="s">
        <v>170</v>
      </c>
      <c r="DW215" s="909" t="s">
        <v>899</v>
      </c>
      <c r="DX215" s="908" t="s">
        <v>170</v>
      </c>
      <c r="DY215" s="887" t="s">
        <v>899</v>
      </c>
      <c r="DZ215" s="888" t="s">
        <v>170</v>
      </c>
      <c r="EA215" s="909" t="s">
        <v>899</v>
      </c>
      <c r="EB215" s="888" t="s">
        <v>170</v>
      </c>
      <c r="EC215" s="871"/>
    </row>
    <row r="216" spans="1:133">
      <c r="A216" s="793"/>
      <c r="B216" s="2257" t="s">
        <v>35</v>
      </c>
      <c r="C216" s="2249">
        <f>SUM(E216,G216,I216,K216,M216,O216,Q216,S216, U216,W216)</f>
        <v>360</v>
      </c>
      <c r="D216" s="2250">
        <f>(C216/C$219)*100</f>
        <v>6.5801498811917378</v>
      </c>
      <c r="E216" s="2227">
        <v>0</v>
      </c>
      <c r="F216" s="2243">
        <v>0</v>
      </c>
      <c r="G216" s="2227">
        <v>53</v>
      </c>
      <c r="H216" s="2243">
        <v>10.1</v>
      </c>
      <c r="I216" s="2227">
        <v>202</v>
      </c>
      <c r="J216" s="2228">
        <v>5.23</v>
      </c>
      <c r="K216" s="2227">
        <v>72</v>
      </c>
      <c r="L216" s="2228">
        <v>9.52</v>
      </c>
      <c r="M216" s="2227">
        <v>24</v>
      </c>
      <c r="N216" s="2228">
        <v>11.54</v>
      </c>
      <c r="O216" s="2229">
        <v>6</v>
      </c>
      <c r="P216" s="2243">
        <v>9.52</v>
      </c>
      <c r="Q216" s="2227">
        <v>1</v>
      </c>
      <c r="R216" s="2228">
        <v>7.14</v>
      </c>
      <c r="S216" s="2229">
        <v>2</v>
      </c>
      <c r="T216" s="2243">
        <v>8</v>
      </c>
      <c r="U216" s="2227">
        <v>0</v>
      </c>
      <c r="V216" s="2228">
        <v>0</v>
      </c>
      <c r="W216" s="2229">
        <v>0</v>
      </c>
      <c r="X216" s="2228">
        <v>0</v>
      </c>
      <c r="Y216" s="840"/>
      <c r="AB216" s="793"/>
      <c r="AC216" s="799" t="s">
        <v>35</v>
      </c>
      <c r="AD216" s="1553">
        <f>SUM(AF216,AH216,AJ216,AL216,AN216,AP216,AR216,AT216, AV216,AX216)</f>
        <v>360</v>
      </c>
      <c r="AE216" s="1554">
        <f>(AD216/AD$219)*100</f>
        <v>6.5801498811917378</v>
      </c>
      <c r="AF216" s="1522">
        <v>0</v>
      </c>
      <c r="AG216" s="1547">
        <v>0</v>
      </c>
      <c r="AH216" s="1522">
        <v>53</v>
      </c>
      <c r="AI216" s="1547">
        <v>10.1</v>
      </c>
      <c r="AJ216" s="1522">
        <v>202</v>
      </c>
      <c r="AK216" s="1523">
        <v>5.23</v>
      </c>
      <c r="AL216" s="1522">
        <v>72</v>
      </c>
      <c r="AM216" s="1523">
        <v>9.52</v>
      </c>
      <c r="AN216" s="1522">
        <v>24</v>
      </c>
      <c r="AO216" s="1523">
        <v>11.54</v>
      </c>
      <c r="AP216" s="1526">
        <v>6</v>
      </c>
      <c r="AQ216" s="1547">
        <v>9.52</v>
      </c>
      <c r="AR216" s="1522">
        <v>1</v>
      </c>
      <c r="AS216" s="1523">
        <v>7.14</v>
      </c>
      <c r="AT216" s="1526">
        <v>2</v>
      </c>
      <c r="AU216" s="1547">
        <v>8</v>
      </c>
      <c r="AV216" s="1522">
        <v>0</v>
      </c>
      <c r="AW216" s="1523">
        <v>0</v>
      </c>
      <c r="AX216" s="1526">
        <v>0</v>
      </c>
      <c r="AY216" s="1523">
        <v>0</v>
      </c>
      <c r="AZ216" s="840"/>
      <c r="BC216" s="793"/>
      <c r="BD216" s="799" t="s">
        <v>35</v>
      </c>
      <c r="BE216" s="832">
        <f>BG216+BI216+BK216+BM216+BO216+BQ216+BS216+BU216+BW216+BY216</f>
        <v>274</v>
      </c>
      <c r="BF216" s="833">
        <f>BE216/BE219%</f>
        <v>4.9236298292902072</v>
      </c>
      <c r="BG216" s="832">
        <v>1</v>
      </c>
      <c r="BH216" s="832">
        <v>33</v>
      </c>
      <c r="BI216" s="802">
        <v>39</v>
      </c>
      <c r="BJ216" s="823">
        <v>10</v>
      </c>
      <c r="BK216" s="802">
        <v>165</v>
      </c>
      <c r="BL216" s="803">
        <v>4</v>
      </c>
      <c r="BM216" s="802">
        <v>48</v>
      </c>
      <c r="BN216" s="803">
        <v>7</v>
      </c>
      <c r="BO216" s="802">
        <v>16</v>
      </c>
      <c r="BP216" s="803">
        <v>8</v>
      </c>
      <c r="BQ216" s="804">
        <v>5</v>
      </c>
      <c r="BR216" s="823">
        <v>8</v>
      </c>
      <c r="BS216" s="802">
        <v>0</v>
      </c>
      <c r="BT216" s="803">
        <v>0</v>
      </c>
      <c r="BU216" s="804">
        <v>0</v>
      </c>
      <c r="BV216" s="823">
        <v>0</v>
      </c>
      <c r="BW216" s="802">
        <v>0</v>
      </c>
      <c r="BX216" s="803">
        <v>0</v>
      </c>
      <c r="BY216" s="804">
        <v>0</v>
      </c>
      <c r="BZ216" s="803">
        <v>0</v>
      </c>
      <c r="CA216" s="840"/>
      <c r="CD216" s="788"/>
      <c r="CE216" s="854" t="s">
        <v>35</v>
      </c>
      <c r="CF216" s="832">
        <f>CH216+CJ216+CL216+CN216+CP216+CR216+CT216+CV216+CX216+CZ216</f>
        <v>232</v>
      </c>
      <c r="CG216" s="833">
        <f>CF216/CF209%</f>
        <v>341.17647058823525</v>
      </c>
      <c r="CH216" s="855">
        <v>0</v>
      </c>
      <c r="CI216" s="855">
        <v>0</v>
      </c>
      <c r="CJ216" s="856">
        <v>32</v>
      </c>
      <c r="CK216" s="872">
        <v>10</v>
      </c>
      <c r="CL216" s="856">
        <v>146</v>
      </c>
      <c r="CM216" s="857">
        <v>3</v>
      </c>
      <c r="CN216" s="856">
        <v>43</v>
      </c>
      <c r="CO216" s="857">
        <v>6</v>
      </c>
      <c r="CP216" s="856">
        <v>9</v>
      </c>
      <c r="CQ216" s="857">
        <v>5</v>
      </c>
      <c r="CR216" s="858">
        <v>2</v>
      </c>
      <c r="CS216" s="872">
        <v>3</v>
      </c>
      <c r="CT216" s="856">
        <v>0</v>
      </c>
      <c r="CU216" s="857">
        <v>0</v>
      </c>
      <c r="CV216" s="858">
        <v>0</v>
      </c>
      <c r="CW216" s="872">
        <v>0</v>
      </c>
      <c r="CX216" s="856">
        <v>0</v>
      </c>
      <c r="CY216" s="857">
        <v>0</v>
      </c>
      <c r="CZ216" s="858">
        <v>0</v>
      </c>
      <c r="DA216" s="857">
        <v>0</v>
      </c>
      <c r="DB216" s="853"/>
      <c r="DE216" s="789"/>
      <c r="DF216" s="889" t="s">
        <v>35</v>
      </c>
      <c r="DG216" s="832">
        <f>DI216+DK216+DM216+DO216+DQ216+DS216+DU216+DW216+DY216+EA216</f>
        <v>228</v>
      </c>
      <c r="DH216" s="833">
        <f>DG216/DG209%</f>
        <v>356.25</v>
      </c>
      <c r="DI216" s="890">
        <v>0</v>
      </c>
      <c r="DJ216" s="890">
        <v>0</v>
      </c>
      <c r="DK216" s="891">
        <v>24</v>
      </c>
      <c r="DL216" s="910">
        <v>8</v>
      </c>
      <c r="DM216" s="891">
        <v>166</v>
      </c>
      <c r="DN216" s="892">
        <v>3</v>
      </c>
      <c r="DO216" s="891">
        <v>26</v>
      </c>
      <c r="DP216" s="892">
        <v>5</v>
      </c>
      <c r="DQ216" s="891">
        <v>9</v>
      </c>
      <c r="DR216" s="892">
        <v>5</v>
      </c>
      <c r="DS216" s="893">
        <v>2</v>
      </c>
      <c r="DT216" s="910">
        <v>3</v>
      </c>
      <c r="DU216" s="891">
        <v>1</v>
      </c>
      <c r="DV216" s="892">
        <v>4</v>
      </c>
      <c r="DW216" s="893">
        <v>0</v>
      </c>
      <c r="DX216" s="910">
        <v>0</v>
      </c>
      <c r="DY216" s="891">
        <v>0</v>
      </c>
      <c r="DZ216" s="892">
        <v>0</v>
      </c>
      <c r="EA216" s="893">
        <v>0</v>
      </c>
      <c r="EB216" s="892">
        <v>0</v>
      </c>
      <c r="EC216" s="871"/>
    </row>
    <row r="217" spans="1:133">
      <c r="A217" s="793"/>
      <c r="B217" s="2259" t="s">
        <v>955</v>
      </c>
      <c r="C217" s="2249">
        <f t="shared" ref="C217:C219" si="202">SUM(E217,G217,I217,K217,M217,O217,Q217,S217, U217,W217)</f>
        <v>5072</v>
      </c>
      <c r="D217" s="2250">
        <f t="shared" ref="D217:D219" si="203">(C217/C$219)*100</f>
        <v>92.707000548345817</v>
      </c>
      <c r="E217" s="2230">
        <v>1</v>
      </c>
      <c r="F217" s="2244">
        <v>100</v>
      </c>
      <c r="G217" s="2230">
        <v>459</v>
      </c>
      <c r="H217" s="2244">
        <v>87.43</v>
      </c>
      <c r="I217" s="2230">
        <v>3636</v>
      </c>
      <c r="J217" s="2231">
        <v>94.2</v>
      </c>
      <c r="K217" s="2230">
        <v>683</v>
      </c>
      <c r="L217" s="2231">
        <v>90.34</v>
      </c>
      <c r="M217" s="2230">
        <v>182</v>
      </c>
      <c r="N217" s="2231">
        <v>87.5</v>
      </c>
      <c r="O217" s="2232">
        <v>56</v>
      </c>
      <c r="P217" s="2244">
        <v>88.89</v>
      </c>
      <c r="Q217" s="2230">
        <v>13</v>
      </c>
      <c r="R217" s="2231">
        <v>92.86</v>
      </c>
      <c r="S217" s="2232">
        <v>23</v>
      </c>
      <c r="T217" s="2244">
        <v>92</v>
      </c>
      <c r="U217" s="2230">
        <v>4</v>
      </c>
      <c r="V217" s="2231">
        <v>100</v>
      </c>
      <c r="W217" s="2232">
        <v>15</v>
      </c>
      <c r="X217" s="2231">
        <v>100</v>
      </c>
      <c r="Y217" s="840"/>
      <c r="AB217" s="793"/>
      <c r="AC217" s="805" t="s">
        <v>955</v>
      </c>
      <c r="AD217" s="1553">
        <f t="shared" ref="AD217:AD219" si="204">SUM(AF217,AH217,AJ217,AL217,AN217,AP217,AR217,AT217, AV217,AX217)</f>
        <v>5072</v>
      </c>
      <c r="AE217" s="1554">
        <f t="shared" ref="AE217:AE219" si="205">(AD217/AD$219)*100</f>
        <v>92.707000548345817</v>
      </c>
      <c r="AF217" s="1527">
        <v>1</v>
      </c>
      <c r="AG217" s="1548">
        <v>100</v>
      </c>
      <c r="AH217" s="1527">
        <v>459</v>
      </c>
      <c r="AI217" s="1548">
        <v>87.43</v>
      </c>
      <c r="AJ217" s="1527">
        <v>3636</v>
      </c>
      <c r="AK217" s="1528">
        <v>94.2</v>
      </c>
      <c r="AL217" s="1527">
        <v>683</v>
      </c>
      <c r="AM217" s="1528">
        <v>90.34</v>
      </c>
      <c r="AN217" s="1527">
        <v>182</v>
      </c>
      <c r="AO217" s="1528">
        <v>87.5</v>
      </c>
      <c r="AP217" s="1530">
        <v>56</v>
      </c>
      <c r="AQ217" s="1548">
        <v>88.89</v>
      </c>
      <c r="AR217" s="1527">
        <v>13</v>
      </c>
      <c r="AS217" s="1528">
        <v>92.86</v>
      </c>
      <c r="AT217" s="1530">
        <v>23</v>
      </c>
      <c r="AU217" s="1548">
        <v>92</v>
      </c>
      <c r="AV217" s="1527">
        <v>4</v>
      </c>
      <c r="AW217" s="1528">
        <v>100</v>
      </c>
      <c r="AX217" s="1530">
        <v>15</v>
      </c>
      <c r="AY217" s="1528">
        <v>100</v>
      </c>
      <c r="AZ217" s="840"/>
      <c r="BC217" s="793"/>
      <c r="BD217" s="805" t="s">
        <v>955</v>
      </c>
      <c r="BE217" s="832">
        <f>BG217+BI217+BK217+BM217+BO217+BQ217+BS217+BU217+BW217+BY217</f>
        <v>5242</v>
      </c>
      <c r="BF217" s="833">
        <f>BE217/BE219%</f>
        <v>94.195867026055708</v>
      </c>
      <c r="BG217" s="834">
        <v>2</v>
      </c>
      <c r="BH217" s="834">
        <v>67</v>
      </c>
      <c r="BI217" s="806">
        <v>356</v>
      </c>
      <c r="BJ217" s="824">
        <v>87</v>
      </c>
      <c r="BK217" s="806">
        <v>3946</v>
      </c>
      <c r="BL217" s="807">
        <v>95</v>
      </c>
      <c r="BM217" s="806">
        <v>645</v>
      </c>
      <c r="BN217" s="807">
        <v>93</v>
      </c>
      <c r="BO217" s="806">
        <v>190</v>
      </c>
      <c r="BP217" s="807">
        <v>92</v>
      </c>
      <c r="BQ217" s="808">
        <v>54</v>
      </c>
      <c r="BR217" s="824">
        <v>90</v>
      </c>
      <c r="BS217" s="806">
        <v>21</v>
      </c>
      <c r="BT217" s="807">
        <v>100</v>
      </c>
      <c r="BU217" s="808">
        <v>13</v>
      </c>
      <c r="BV217" s="824">
        <v>100</v>
      </c>
      <c r="BW217" s="806">
        <v>4</v>
      </c>
      <c r="BX217" s="807">
        <v>100</v>
      </c>
      <c r="BY217" s="808">
        <v>11</v>
      </c>
      <c r="BZ217" s="807">
        <v>100</v>
      </c>
      <c r="CA217" s="840"/>
      <c r="CD217" s="788"/>
      <c r="CE217" s="859" t="s">
        <v>955</v>
      </c>
      <c r="CF217" s="832">
        <f>CH217+CJ217+CL217+CN217+CP217+CR217+CT217+CV217+CX217+CZ217</f>
        <v>5421</v>
      </c>
      <c r="CG217" s="833">
        <f>CF217/CF209%</f>
        <v>7972.0588235294108</v>
      </c>
      <c r="CH217" s="860">
        <v>3</v>
      </c>
      <c r="CI217" s="860">
        <v>100</v>
      </c>
      <c r="CJ217" s="861">
        <v>291</v>
      </c>
      <c r="CK217" s="873">
        <v>87</v>
      </c>
      <c r="CL217" s="861">
        <v>4226</v>
      </c>
      <c r="CM217" s="862">
        <v>96</v>
      </c>
      <c r="CN217" s="861">
        <v>630</v>
      </c>
      <c r="CO217" s="862">
        <v>93</v>
      </c>
      <c r="CP217" s="861">
        <v>168</v>
      </c>
      <c r="CQ217" s="862">
        <v>94</v>
      </c>
      <c r="CR217" s="863">
        <v>57</v>
      </c>
      <c r="CS217" s="873">
        <v>95</v>
      </c>
      <c r="CT217" s="861">
        <v>17</v>
      </c>
      <c r="CU217" s="862">
        <v>100</v>
      </c>
      <c r="CV217" s="863">
        <v>14</v>
      </c>
      <c r="CW217" s="873">
        <v>100</v>
      </c>
      <c r="CX217" s="861">
        <v>4</v>
      </c>
      <c r="CY217" s="862">
        <v>100</v>
      </c>
      <c r="CZ217" s="863">
        <v>11</v>
      </c>
      <c r="DA217" s="862">
        <v>100</v>
      </c>
      <c r="DB217" s="853"/>
      <c r="DE217" s="789"/>
      <c r="DF217" s="894" t="s">
        <v>955</v>
      </c>
      <c r="DG217" s="832">
        <f>DI217+DK217+DM217+DO217+DQ217+DS217+DU217+DW217+DY217+EA217</f>
        <v>5695</v>
      </c>
      <c r="DH217" s="833">
        <f>DG217/DG209%</f>
        <v>8898.4375</v>
      </c>
      <c r="DI217" s="895">
        <v>3</v>
      </c>
      <c r="DJ217" s="895">
        <v>100</v>
      </c>
      <c r="DK217" s="896">
        <v>288</v>
      </c>
      <c r="DL217" s="911">
        <v>90</v>
      </c>
      <c r="DM217" s="896">
        <v>4642</v>
      </c>
      <c r="DN217" s="897">
        <v>96</v>
      </c>
      <c r="DO217" s="896">
        <v>464</v>
      </c>
      <c r="DP217" s="897">
        <v>95</v>
      </c>
      <c r="DQ217" s="896">
        <v>191</v>
      </c>
      <c r="DR217" s="897">
        <v>96</v>
      </c>
      <c r="DS217" s="898">
        <v>60</v>
      </c>
      <c r="DT217" s="911">
        <v>94</v>
      </c>
      <c r="DU217" s="896">
        <v>23</v>
      </c>
      <c r="DV217" s="897">
        <v>96</v>
      </c>
      <c r="DW217" s="898">
        <v>9</v>
      </c>
      <c r="DX217" s="911">
        <v>100</v>
      </c>
      <c r="DY217" s="896">
        <v>2</v>
      </c>
      <c r="DZ217" s="897">
        <v>100</v>
      </c>
      <c r="EA217" s="898">
        <v>13</v>
      </c>
      <c r="EB217" s="897">
        <v>100</v>
      </c>
      <c r="EC217" s="871"/>
    </row>
    <row r="218" spans="1:133" ht="15.75" thickBot="1">
      <c r="A218" s="793"/>
      <c r="B218" s="2260" t="s">
        <v>953</v>
      </c>
      <c r="C218" s="2249">
        <f t="shared" si="202"/>
        <v>39</v>
      </c>
      <c r="D218" s="2250">
        <f t="shared" si="203"/>
        <v>0.71284957046243835</v>
      </c>
      <c r="E218" s="2233">
        <v>0</v>
      </c>
      <c r="F218" s="2245">
        <v>0</v>
      </c>
      <c r="G218" s="2233">
        <v>13</v>
      </c>
      <c r="H218" s="2245">
        <v>2.48</v>
      </c>
      <c r="I218" s="2233">
        <v>22</v>
      </c>
      <c r="J218" s="2234">
        <v>0.56999999999999995</v>
      </c>
      <c r="K218" s="2233">
        <v>1</v>
      </c>
      <c r="L218" s="2234">
        <v>0.13</v>
      </c>
      <c r="M218" s="2233">
        <v>2</v>
      </c>
      <c r="N218" s="2234">
        <v>0.96</v>
      </c>
      <c r="O218" s="2235">
        <v>1</v>
      </c>
      <c r="P218" s="2245">
        <v>1.59</v>
      </c>
      <c r="Q218" s="2233">
        <v>0</v>
      </c>
      <c r="R218" s="2234">
        <v>0</v>
      </c>
      <c r="S218" s="2235">
        <v>0</v>
      </c>
      <c r="T218" s="2245">
        <v>0</v>
      </c>
      <c r="U218" s="2233">
        <v>0</v>
      </c>
      <c r="V218" s="2234">
        <v>0</v>
      </c>
      <c r="W218" s="2235">
        <v>0</v>
      </c>
      <c r="X218" s="2234">
        <v>0</v>
      </c>
      <c r="Y218" s="840"/>
      <c r="AB218" s="793"/>
      <c r="AC218" s="809" t="s">
        <v>953</v>
      </c>
      <c r="AD218" s="1553">
        <f t="shared" si="204"/>
        <v>39</v>
      </c>
      <c r="AE218" s="1554">
        <f t="shared" si="205"/>
        <v>0.71284957046243835</v>
      </c>
      <c r="AF218" s="1531">
        <v>0</v>
      </c>
      <c r="AG218" s="1549">
        <v>0</v>
      </c>
      <c r="AH218" s="1531">
        <v>13</v>
      </c>
      <c r="AI218" s="1549">
        <v>2.48</v>
      </c>
      <c r="AJ218" s="1531">
        <v>22</v>
      </c>
      <c r="AK218" s="1532">
        <v>0.56999999999999995</v>
      </c>
      <c r="AL218" s="1531">
        <v>1</v>
      </c>
      <c r="AM218" s="1532">
        <v>0.13</v>
      </c>
      <c r="AN218" s="1531">
        <v>2</v>
      </c>
      <c r="AO218" s="1532">
        <v>0.96</v>
      </c>
      <c r="AP218" s="1534">
        <v>1</v>
      </c>
      <c r="AQ218" s="1549">
        <v>1.59</v>
      </c>
      <c r="AR218" s="1531">
        <v>0</v>
      </c>
      <c r="AS218" s="1532">
        <v>0</v>
      </c>
      <c r="AT218" s="1534">
        <v>0</v>
      </c>
      <c r="AU218" s="1549">
        <v>0</v>
      </c>
      <c r="AV218" s="1531">
        <v>0</v>
      </c>
      <c r="AW218" s="1532">
        <v>0</v>
      </c>
      <c r="AX218" s="1534">
        <v>0</v>
      </c>
      <c r="AY218" s="1532">
        <v>0</v>
      </c>
      <c r="AZ218" s="840"/>
      <c r="BC218" s="793"/>
      <c r="BD218" s="809" t="s">
        <v>953</v>
      </c>
      <c r="BE218" s="832">
        <f>BG218+BI218+BK218+BM218+BO218+BQ218+BS218+BU218+BW218+BY218</f>
        <v>49</v>
      </c>
      <c r="BF218" s="833">
        <f>BE218/BE219%</f>
        <v>0.88050314465408808</v>
      </c>
      <c r="BG218" s="834">
        <v>0</v>
      </c>
      <c r="BH218" s="834">
        <v>0</v>
      </c>
      <c r="BI218" s="810">
        <v>14</v>
      </c>
      <c r="BJ218" s="825">
        <v>3</v>
      </c>
      <c r="BK218" s="810">
        <v>31</v>
      </c>
      <c r="BL218" s="811">
        <v>1</v>
      </c>
      <c r="BM218" s="810">
        <v>3</v>
      </c>
      <c r="BN218" s="811">
        <v>0</v>
      </c>
      <c r="BO218" s="810">
        <v>0</v>
      </c>
      <c r="BP218" s="811">
        <v>0</v>
      </c>
      <c r="BQ218" s="812">
        <v>1</v>
      </c>
      <c r="BR218" s="825">
        <v>2</v>
      </c>
      <c r="BS218" s="810">
        <v>0</v>
      </c>
      <c r="BT218" s="811">
        <v>0</v>
      </c>
      <c r="BU218" s="812">
        <v>0</v>
      </c>
      <c r="BV218" s="825">
        <v>0</v>
      </c>
      <c r="BW218" s="810">
        <v>0</v>
      </c>
      <c r="BX218" s="811">
        <v>0</v>
      </c>
      <c r="BY218" s="812">
        <v>0</v>
      </c>
      <c r="BZ218" s="811">
        <v>0</v>
      </c>
      <c r="CA218" s="840"/>
      <c r="CD218" s="788"/>
      <c r="CE218" s="864" t="s">
        <v>953</v>
      </c>
      <c r="CF218" s="832">
        <f>CH218+CJ218+CL218+CN218+CP218+CR218+CT218+CV218+CX218+CZ218</f>
        <v>52</v>
      </c>
      <c r="CG218" s="833">
        <f>CF218/CF209%</f>
        <v>76.470588235294116</v>
      </c>
      <c r="CH218" s="860">
        <v>0</v>
      </c>
      <c r="CI218" s="860">
        <v>0</v>
      </c>
      <c r="CJ218" s="866">
        <v>11</v>
      </c>
      <c r="CK218" s="874">
        <v>3</v>
      </c>
      <c r="CL218" s="866">
        <v>38</v>
      </c>
      <c r="CM218" s="867">
        <v>1</v>
      </c>
      <c r="CN218" s="866">
        <v>1</v>
      </c>
      <c r="CO218" s="867">
        <v>0</v>
      </c>
      <c r="CP218" s="866">
        <v>1</v>
      </c>
      <c r="CQ218" s="867">
        <v>1</v>
      </c>
      <c r="CR218" s="868">
        <v>1</v>
      </c>
      <c r="CS218" s="874">
        <v>2</v>
      </c>
      <c r="CT218" s="866">
        <v>0</v>
      </c>
      <c r="CU218" s="867">
        <v>0</v>
      </c>
      <c r="CV218" s="868">
        <v>0</v>
      </c>
      <c r="CW218" s="874">
        <v>0</v>
      </c>
      <c r="CX218" s="866">
        <v>0</v>
      </c>
      <c r="CY218" s="867">
        <v>0</v>
      </c>
      <c r="CZ218" s="868">
        <v>0</v>
      </c>
      <c r="DA218" s="867">
        <v>0</v>
      </c>
      <c r="DB218" s="853"/>
      <c r="DE218" s="789"/>
      <c r="DF218" s="899" t="s">
        <v>953</v>
      </c>
      <c r="DG218" s="832">
        <f>DI218+DK218+DM218+DO218+DQ218+DS218+DU218+DW218+DY218+EA218</f>
        <v>47</v>
      </c>
      <c r="DH218" s="833">
        <f>DG218/DG209%</f>
        <v>73.4375</v>
      </c>
      <c r="DI218" s="895">
        <v>0</v>
      </c>
      <c r="DJ218" s="895">
        <v>0</v>
      </c>
      <c r="DK218" s="901">
        <v>8</v>
      </c>
      <c r="DL218" s="912">
        <v>3</v>
      </c>
      <c r="DM218" s="901">
        <v>36</v>
      </c>
      <c r="DN218" s="902">
        <v>1</v>
      </c>
      <c r="DO218" s="901">
        <v>1</v>
      </c>
      <c r="DP218" s="902">
        <v>1</v>
      </c>
      <c r="DQ218" s="901">
        <v>0</v>
      </c>
      <c r="DR218" s="902">
        <v>0</v>
      </c>
      <c r="DS218" s="903">
        <v>2</v>
      </c>
      <c r="DT218" s="912">
        <v>3</v>
      </c>
      <c r="DU218" s="901">
        <v>0</v>
      </c>
      <c r="DV218" s="902">
        <v>0</v>
      </c>
      <c r="DW218" s="903">
        <v>0</v>
      </c>
      <c r="DX218" s="912">
        <v>0</v>
      </c>
      <c r="DY218" s="901">
        <v>0</v>
      </c>
      <c r="DZ218" s="902">
        <v>0</v>
      </c>
      <c r="EA218" s="903">
        <v>0</v>
      </c>
      <c r="EB218" s="902">
        <v>0</v>
      </c>
      <c r="EC218" s="871"/>
    </row>
    <row r="219" spans="1:133" ht="15.75" thickBot="1">
      <c r="A219" s="793"/>
      <c r="B219" s="2262" t="s">
        <v>61</v>
      </c>
      <c r="C219" s="2249">
        <f t="shared" si="202"/>
        <v>5471</v>
      </c>
      <c r="D219" s="2250">
        <f t="shared" si="203"/>
        <v>100</v>
      </c>
      <c r="E219" s="2236">
        <v>1</v>
      </c>
      <c r="F219" s="2266">
        <v>100</v>
      </c>
      <c r="G219" s="2236">
        <v>525</v>
      </c>
      <c r="H219" s="2266">
        <v>100</v>
      </c>
      <c r="I219" s="2236">
        <v>3860</v>
      </c>
      <c r="J219" s="2267">
        <v>100</v>
      </c>
      <c r="K219" s="2236">
        <v>756</v>
      </c>
      <c r="L219" s="2267">
        <v>100</v>
      </c>
      <c r="M219" s="2236">
        <v>208</v>
      </c>
      <c r="N219" s="2267">
        <v>100</v>
      </c>
      <c r="O219" s="2246">
        <v>63</v>
      </c>
      <c r="P219" s="2266">
        <v>100</v>
      </c>
      <c r="Q219" s="2236">
        <v>14</v>
      </c>
      <c r="R219" s="2267">
        <v>100</v>
      </c>
      <c r="S219" s="2246">
        <v>25</v>
      </c>
      <c r="T219" s="2266">
        <v>100</v>
      </c>
      <c r="U219" s="2236">
        <v>4</v>
      </c>
      <c r="V219" s="2267">
        <v>100</v>
      </c>
      <c r="W219" s="2246">
        <v>15</v>
      </c>
      <c r="X219" s="2267">
        <v>100</v>
      </c>
      <c r="Y219" s="840"/>
      <c r="AB219" s="793"/>
      <c r="AC219" s="813" t="s">
        <v>61</v>
      </c>
      <c r="AD219" s="1553">
        <f t="shared" si="204"/>
        <v>5471</v>
      </c>
      <c r="AE219" s="1554">
        <f t="shared" si="205"/>
        <v>100</v>
      </c>
      <c r="AF219" s="1536">
        <v>1</v>
      </c>
      <c r="AG219" s="1560">
        <v>100</v>
      </c>
      <c r="AH219" s="1536">
        <v>525</v>
      </c>
      <c r="AI219" s="1560">
        <v>100</v>
      </c>
      <c r="AJ219" s="1536">
        <v>3860</v>
      </c>
      <c r="AK219" s="1561">
        <v>100</v>
      </c>
      <c r="AL219" s="1536">
        <v>756</v>
      </c>
      <c r="AM219" s="1561">
        <v>100</v>
      </c>
      <c r="AN219" s="1536">
        <v>208</v>
      </c>
      <c r="AO219" s="1561">
        <v>100</v>
      </c>
      <c r="AP219" s="1550">
        <v>63</v>
      </c>
      <c r="AQ219" s="1560">
        <v>100</v>
      </c>
      <c r="AR219" s="1536">
        <v>14</v>
      </c>
      <c r="AS219" s="1561">
        <v>100</v>
      </c>
      <c r="AT219" s="1550">
        <v>25</v>
      </c>
      <c r="AU219" s="1560">
        <v>100</v>
      </c>
      <c r="AV219" s="1536">
        <v>4</v>
      </c>
      <c r="AW219" s="1561">
        <v>100</v>
      </c>
      <c r="AX219" s="1550">
        <v>15</v>
      </c>
      <c r="AY219" s="1561">
        <v>100</v>
      </c>
      <c r="AZ219" s="840"/>
      <c r="BC219" s="793"/>
      <c r="BD219" s="813" t="s">
        <v>61</v>
      </c>
      <c r="BE219" s="814">
        <f>BG219+BI219+BK219+BM219+BO219+BQ219+BS219+BU219+BW219+BY219</f>
        <v>5565</v>
      </c>
      <c r="BF219" s="844"/>
      <c r="BG219" s="814">
        <f t="shared" ref="BG219" si="206">SUM(BG216:BG218)</f>
        <v>3</v>
      </c>
      <c r="BH219" s="814"/>
      <c r="BI219" s="814">
        <f>SUM(BI216:BI218)</f>
        <v>409</v>
      </c>
      <c r="BJ219" s="827"/>
      <c r="BK219" s="814">
        <f t="shared" ref="BK219:BY219" si="207">SUM(BK216:BK218)</f>
        <v>4142</v>
      </c>
      <c r="BL219" s="828"/>
      <c r="BM219" s="814">
        <f t="shared" si="207"/>
        <v>696</v>
      </c>
      <c r="BN219" s="828"/>
      <c r="BO219" s="814">
        <f t="shared" si="207"/>
        <v>206</v>
      </c>
      <c r="BP219" s="828"/>
      <c r="BQ219" s="829">
        <f t="shared" si="207"/>
        <v>60</v>
      </c>
      <c r="BR219" s="827"/>
      <c r="BS219" s="814">
        <f t="shared" si="207"/>
        <v>21</v>
      </c>
      <c r="BT219" s="828"/>
      <c r="BU219" s="829">
        <f t="shared" si="207"/>
        <v>13</v>
      </c>
      <c r="BV219" s="827"/>
      <c r="BW219" s="814">
        <f t="shared" si="207"/>
        <v>4</v>
      </c>
      <c r="BX219" s="828"/>
      <c r="BY219" s="829">
        <f t="shared" si="207"/>
        <v>11</v>
      </c>
      <c r="BZ219" s="828"/>
      <c r="CA219" s="840"/>
      <c r="CD219" s="788"/>
      <c r="CE219" s="795" t="s">
        <v>61</v>
      </c>
      <c r="CF219" s="814">
        <f>CH219+CJ219+CL219+CN219+CP219+CR219+CT219+CV219+CX219+CZ219</f>
        <v>5705</v>
      </c>
      <c r="CG219" s="844"/>
      <c r="CH219" s="875">
        <f t="shared" ref="CH219" si="208">SUM(CH216:CH218)</f>
        <v>3</v>
      </c>
      <c r="CI219" s="875"/>
      <c r="CJ219" s="875">
        <f>SUM(CJ216:CJ218)</f>
        <v>334</v>
      </c>
      <c r="CK219" s="876"/>
      <c r="CL219" s="875">
        <f t="shared" ref="CL219:CZ219" si="209">SUM(CL216:CL218)</f>
        <v>4410</v>
      </c>
      <c r="CM219" s="877"/>
      <c r="CN219" s="875">
        <f t="shared" si="209"/>
        <v>674</v>
      </c>
      <c r="CO219" s="877"/>
      <c r="CP219" s="875">
        <f t="shared" si="209"/>
        <v>178</v>
      </c>
      <c r="CQ219" s="877"/>
      <c r="CR219" s="878">
        <f t="shared" si="209"/>
        <v>60</v>
      </c>
      <c r="CS219" s="876"/>
      <c r="CT219" s="875">
        <f t="shared" si="209"/>
        <v>17</v>
      </c>
      <c r="CU219" s="877"/>
      <c r="CV219" s="878">
        <f t="shared" si="209"/>
        <v>14</v>
      </c>
      <c r="CW219" s="876"/>
      <c r="CX219" s="875">
        <f t="shared" si="209"/>
        <v>4</v>
      </c>
      <c r="CY219" s="877"/>
      <c r="CZ219" s="878">
        <f t="shared" si="209"/>
        <v>11</v>
      </c>
      <c r="DA219" s="877"/>
      <c r="DB219" s="853"/>
      <c r="DE219" s="789"/>
      <c r="DF219" s="904" t="s">
        <v>61</v>
      </c>
      <c r="DG219" s="814">
        <f>DI219+DK219+DM219+DO219+DQ219+DS219+DU219+DW219+DY219+EA219</f>
        <v>5970</v>
      </c>
      <c r="DH219" s="844"/>
      <c r="DI219" s="913">
        <f t="shared" ref="DI219:DJ219" si="210">SUM(DI216:DI218)</f>
        <v>3</v>
      </c>
      <c r="DJ219" s="913">
        <f t="shared" si="210"/>
        <v>100</v>
      </c>
      <c r="DK219" s="913">
        <f>SUM(DK216:DK218)</f>
        <v>320</v>
      </c>
      <c r="DL219" s="914">
        <f t="shared" ref="DL219:EB219" si="211">SUM(DL216:DL218)</f>
        <v>101</v>
      </c>
      <c r="DM219" s="913">
        <f t="shared" si="211"/>
        <v>4844</v>
      </c>
      <c r="DN219" s="915">
        <f t="shared" si="211"/>
        <v>100</v>
      </c>
      <c r="DO219" s="913">
        <f t="shared" si="211"/>
        <v>491</v>
      </c>
      <c r="DP219" s="915">
        <f t="shared" si="211"/>
        <v>101</v>
      </c>
      <c r="DQ219" s="913">
        <f t="shared" si="211"/>
        <v>200</v>
      </c>
      <c r="DR219" s="915">
        <f t="shared" si="211"/>
        <v>101</v>
      </c>
      <c r="DS219" s="916">
        <f t="shared" si="211"/>
        <v>64</v>
      </c>
      <c r="DT219" s="914">
        <f t="shared" si="211"/>
        <v>100</v>
      </c>
      <c r="DU219" s="913">
        <f t="shared" si="211"/>
        <v>24</v>
      </c>
      <c r="DV219" s="915">
        <f t="shared" si="211"/>
        <v>100</v>
      </c>
      <c r="DW219" s="916">
        <f t="shared" si="211"/>
        <v>9</v>
      </c>
      <c r="DX219" s="914">
        <f t="shared" si="211"/>
        <v>100</v>
      </c>
      <c r="DY219" s="913">
        <f t="shared" si="211"/>
        <v>2</v>
      </c>
      <c r="DZ219" s="915">
        <f t="shared" si="211"/>
        <v>100</v>
      </c>
      <c r="EA219" s="916">
        <f t="shared" si="211"/>
        <v>13</v>
      </c>
      <c r="EB219" s="915">
        <f t="shared" si="211"/>
        <v>100</v>
      </c>
      <c r="EC219" s="871"/>
    </row>
    <row r="220" spans="1:133">
      <c r="A220" s="793"/>
      <c r="B220" s="2238"/>
      <c r="C220" s="2238"/>
      <c r="D220" s="2238"/>
      <c r="E220" s="2238"/>
      <c r="F220" s="2238"/>
      <c r="G220" s="2238"/>
      <c r="H220" s="2238"/>
      <c r="I220" s="2238"/>
      <c r="J220" s="2238"/>
      <c r="K220" s="2238"/>
      <c r="L220" s="2238"/>
      <c r="M220" s="2238"/>
      <c r="N220" s="2238"/>
      <c r="O220" s="2238"/>
      <c r="P220" s="2238"/>
      <c r="Q220" s="2238"/>
      <c r="R220" s="2238"/>
      <c r="S220" s="2238"/>
      <c r="T220" s="2238"/>
      <c r="U220" s="2238"/>
      <c r="V220" s="2238"/>
      <c r="W220" s="2238"/>
      <c r="X220" s="2238"/>
      <c r="Y220" s="840"/>
      <c r="AB220" s="793"/>
      <c r="AC220" s="793"/>
      <c r="AD220" s="1539"/>
      <c r="AE220" s="1539"/>
      <c r="AF220" s="1539"/>
      <c r="AG220" s="1539"/>
      <c r="AH220" s="1539"/>
      <c r="AI220" s="1539"/>
      <c r="AJ220" s="1539"/>
      <c r="AK220" s="1539"/>
      <c r="AL220" s="1539"/>
      <c r="AM220" s="1539"/>
      <c r="AN220" s="1539"/>
      <c r="AO220" s="1539"/>
      <c r="AP220" s="1539"/>
      <c r="AQ220" s="1539"/>
      <c r="AR220" s="1539"/>
      <c r="AS220" s="1539"/>
      <c r="AT220" s="1539"/>
      <c r="AU220" s="1539"/>
      <c r="AV220" s="1539"/>
      <c r="AW220" s="1539"/>
      <c r="AX220" s="1539"/>
      <c r="AY220" s="1539"/>
      <c r="AZ220" s="840"/>
      <c r="BC220" s="793"/>
      <c r="BD220" s="793"/>
      <c r="BE220" s="793"/>
      <c r="BF220" s="793"/>
      <c r="BG220" s="793"/>
      <c r="BH220" s="793"/>
      <c r="BI220" s="793"/>
      <c r="BJ220" s="793"/>
      <c r="BK220" s="793"/>
      <c r="BL220" s="793"/>
      <c r="BM220" s="793"/>
      <c r="BN220" s="793"/>
      <c r="BO220" s="793"/>
      <c r="BP220" s="793"/>
      <c r="BQ220" s="793"/>
      <c r="BR220" s="793"/>
      <c r="BS220" s="793"/>
      <c r="BT220" s="793"/>
      <c r="BU220" s="793"/>
      <c r="BV220" s="793"/>
      <c r="BW220" s="793"/>
      <c r="BX220" s="793"/>
      <c r="BY220" s="793"/>
      <c r="BZ220" s="793"/>
      <c r="CA220" s="840"/>
      <c r="CD220" s="788"/>
      <c r="CE220" s="794"/>
      <c r="CF220" s="793"/>
      <c r="CG220" s="793"/>
      <c r="CH220" s="794"/>
      <c r="CI220" s="794"/>
      <c r="CJ220" s="794"/>
      <c r="CK220" s="794"/>
      <c r="CL220" s="794"/>
      <c r="CM220" s="794"/>
      <c r="CN220" s="794"/>
      <c r="CO220" s="794"/>
      <c r="CP220" s="794"/>
      <c r="CQ220" s="794"/>
      <c r="CR220" s="794"/>
      <c r="CS220" s="794"/>
      <c r="CT220" s="794"/>
      <c r="CU220" s="794"/>
      <c r="CV220" s="794"/>
      <c r="CW220" s="794"/>
      <c r="CX220" s="794"/>
      <c r="CY220" s="794"/>
      <c r="CZ220" s="794"/>
      <c r="DA220" s="794"/>
      <c r="DB220" s="853"/>
      <c r="DE220" s="789"/>
      <c r="DF220" s="906"/>
      <c r="DG220" s="793"/>
      <c r="DH220" s="793"/>
      <c r="DI220" s="906"/>
      <c r="DJ220" s="906"/>
      <c r="DK220" s="906"/>
      <c r="DL220" s="906"/>
      <c r="DM220" s="906"/>
      <c r="DN220" s="906"/>
      <c r="DO220" s="906"/>
      <c r="DP220" s="906"/>
      <c r="DQ220" s="906"/>
      <c r="DR220" s="906"/>
      <c r="DS220" s="906"/>
      <c r="DT220" s="906"/>
      <c r="DU220" s="906"/>
      <c r="DV220" s="906"/>
      <c r="DW220" s="906"/>
      <c r="DX220" s="906"/>
      <c r="DY220" s="906"/>
      <c r="DZ220" s="906"/>
      <c r="EA220" s="906"/>
      <c r="EB220" s="906"/>
      <c r="EC220" s="871"/>
    </row>
    <row r="221" spans="1:133" ht="15.75" thickBot="1">
      <c r="A221" s="793"/>
      <c r="B221" s="2238"/>
      <c r="C221" s="2238"/>
      <c r="D221" s="2238"/>
      <c r="E221" s="2238"/>
      <c r="F221" s="2238"/>
      <c r="G221" s="2238"/>
      <c r="H221" s="2238"/>
      <c r="I221" s="2238"/>
      <c r="J221" s="2238"/>
      <c r="K221" s="2238"/>
      <c r="L221" s="2238"/>
      <c r="M221" s="2238"/>
      <c r="N221" s="2238"/>
      <c r="O221" s="2238"/>
      <c r="P221" s="2238"/>
      <c r="Q221" s="2238"/>
      <c r="R221" s="2238"/>
      <c r="S221" s="2238"/>
      <c r="T221" s="2238"/>
      <c r="U221" s="2238"/>
      <c r="V221" s="2238"/>
      <c r="W221" s="2238"/>
      <c r="X221" s="2238"/>
      <c r="Y221" s="840"/>
      <c r="AB221" s="793"/>
      <c r="AC221" s="793"/>
      <c r="AD221" s="1539"/>
      <c r="AE221" s="1539"/>
      <c r="AF221" s="1539"/>
      <c r="AG221" s="1539"/>
      <c r="AH221" s="1539"/>
      <c r="AI221" s="1539"/>
      <c r="AJ221" s="1539"/>
      <c r="AK221" s="1539"/>
      <c r="AL221" s="1539"/>
      <c r="AM221" s="1539"/>
      <c r="AN221" s="1539"/>
      <c r="AO221" s="1539"/>
      <c r="AP221" s="1539"/>
      <c r="AQ221" s="1539"/>
      <c r="AR221" s="1539"/>
      <c r="AS221" s="1539"/>
      <c r="AT221" s="1539"/>
      <c r="AU221" s="1539"/>
      <c r="AV221" s="1539"/>
      <c r="AW221" s="1539"/>
      <c r="AX221" s="1539"/>
      <c r="AY221" s="1539"/>
      <c r="AZ221" s="840"/>
      <c r="BC221" s="793"/>
      <c r="BD221" s="793"/>
      <c r="BE221" s="793"/>
      <c r="BF221" s="793"/>
      <c r="BG221" s="793"/>
      <c r="BH221" s="793"/>
      <c r="BI221" s="793"/>
      <c r="BJ221" s="793"/>
      <c r="BK221" s="793"/>
      <c r="BL221" s="793"/>
      <c r="BM221" s="793"/>
      <c r="BN221" s="793"/>
      <c r="BO221" s="793"/>
      <c r="BP221" s="793"/>
      <c r="BQ221" s="793"/>
      <c r="BR221" s="793"/>
      <c r="BS221" s="793"/>
      <c r="BT221" s="793"/>
      <c r="BU221" s="793"/>
      <c r="BV221" s="793"/>
      <c r="BW221" s="793"/>
      <c r="BX221" s="793"/>
      <c r="BY221" s="793"/>
      <c r="BZ221" s="793"/>
      <c r="CA221" s="840"/>
      <c r="CD221" s="788"/>
      <c r="CE221" s="794"/>
      <c r="CF221" s="793"/>
      <c r="CG221" s="793"/>
      <c r="CH221" s="794"/>
      <c r="CI221" s="794"/>
      <c r="CJ221" s="794"/>
      <c r="CK221" s="794"/>
      <c r="CL221" s="794"/>
      <c r="CM221" s="794"/>
      <c r="CN221" s="794"/>
      <c r="CO221" s="794"/>
      <c r="CP221" s="794"/>
      <c r="CQ221" s="794"/>
      <c r="CR221" s="794"/>
      <c r="CS221" s="794"/>
      <c r="CT221" s="794"/>
      <c r="CU221" s="794"/>
      <c r="CV221" s="794"/>
      <c r="CW221" s="794"/>
      <c r="CX221" s="794"/>
      <c r="CY221" s="794"/>
      <c r="CZ221" s="794"/>
      <c r="DA221" s="794"/>
      <c r="DB221" s="853"/>
      <c r="DE221" s="789"/>
      <c r="DF221" s="906"/>
      <c r="DG221" s="793"/>
      <c r="DH221" s="793"/>
      <c r="DI221" s="906"/>
      <c r="DJ221" s="906"/>
      <c r="DK221" s="906"/>
      <c r="DL221" s="906"/>
      <c r="DM221" s="906"/>
      <c r="DN221" s="906"/>
      <c r="DO221" s="906"/>
      <c r="DP221" s="906"/>
      <c r="DQ221" s="906"/>
      <c r="DR221" s="906"/>
      <c r="DS221" s="906"/>
      <c r="DT221" s="906"/>
      <c r="DU221" s="906"/>
      <c r="DV221" s="906"/>
      <c r="DW221" s="906"/>
      <c r="DX221" s="906"/>
      <c r="DY221" s="906"/>
      <c r="DZ221" s="906"/>
      <c r="EA221" s="906"/>
      <c r="EB221" s="906"/>
      <c r="EC221" s="871"/>
    </row>
    <row r="222" spans="1:133" ht="15.75" thickBot="1">
      <c r="A222" s="793"/>
      <c r="B222" s="2255" t="s">
        <v>641</v>
      </c>
      <c r="C222" s="2473" t="s">
        <v>58</v>
      </c>
      <c r="D222" s="2474"/>
      <c r="E222" s="2473" t="s">
        <v>956</v>
      </c>
      <c r="F222" s="2474"/>
      <c r="G222" s="2473" t="s">
        <v>957</v>
      </c>
      <c r="H222" s="2474"/>
      <c r="I222" s="2473" t="s">
        <v>943</v>
      </c>
      <c r="J222" s="2474"/>
      <c r="K222" s="2473" t="s">
        <v>944</v>
      </c>
      <c r="L222" s="2474"/>
      <c r="M222" s="2473" t="s">
        <v>945</v>
      </c>
      <c r="N222" s="2474"/>
      <c r="O222" s="2473" t="s">
        <v>946</v>
      </c>
      <c r="P222" s="2474"/>
      <c r="Q222" s="2473" t="s">
        <v>947</v>
      </c>
      <c r="R222" s="2474"/>
      <c r="S222" s="2473" t="s">
        <v>948</v>
      </c>
      <c r="T222" s="2474"/>
      <c r="U222" s="2473" t="s">
        <v>949</v>
      </c>
      <c r="V222" s="2475"/>
      <c r="W222" s="2473" t="s">
        <v>950</v>
      </c>
      <c r="X222" s="2474"/>
      <c r="Y222" s="840"/>
      <c r="AB222" s="793"/>
      <c r="AC222" s="795" t="s">
        <v>641</v>
      </c>
      <c r="AD222" s="2479" t="s">
        <v>58</v>
      </c>
      <c r="AE222" s="2481"/>
      <c r="AF222" s="2479" t="s">
        <v>956</v>
      </c>
      <c r="AG222" s="2481"/>
      <c r="AH222" s="2479" t="s">
        <v>957</v>
      </c>
      <c r="AI222" s="2481"/>
      <c r="AJ222" s="2479" t="s">
        <v>943</v>
      </c>
      <c r="AK222" s="2481"/>
      <c r="AL222" s="2479" t="s">
        <v>944</v>
      </c>
      <c r="AM222" s="2481"/>
      <c r="AN222" s="2479" t="s">
        <v>945</v>
      </c>
      <c r="AO222" s="2481"/>
      <c r="AP222" s="2479" t="s">
        <v>946</v>
      </c>
      <c r="AQ222" s="2481"/>
      <c r="AR222" s="2479" t="s">
        <v>947</v>
      </c>
      <c r="AS222" s="2481"/>
      <c r="AT222" s="2479" t="s">
        <v>948</v>
      </c>
      <c r="AU222" s="2481"/>
      <c r="AV222" s="2479" t="s">
        <v>949</v>
      </c>
      <c r="AW222" s="2482"/>
      <c r="AX222" s="2479" t="s">
        <v>950</v>
      </c>
      <c r="AY222" s="2481"/>
      <c r="AZ222" s="840"/>
      <c r="BC222" s="793"/>
      <c r="BD222" s="795" t="s">
        <v>641</v>
      </c>
      <c r="BE222" s="2484" t="s">
        <v>58</v>
      </c>
      <c r="BF222" s="2485"/>
      <c r="BG222" s="2484" t="s">
        <v>956</v>
      </c>
      <c r="BH222" s="2485"/>
      <c r="BI222" s="2484" t="s">
        <v>957</v>
      </c>
      <c r="BJ222" s="2485"/>
      <c r="BK222" s="2484" t="s">
        <v>943</v>
      </c>
      <c r="BL222" s="2485"/>
      <c r="BM222" s="2484" t="s">
        <v>944</v>
      </c>
      <c r="BN222" s="2485"/>
      <c r="BO222" s="2484" t="s">
        <v>945</v>
      </c>
      <c r="BP222" s="2485"/>
      <c r="BQ222" s="2484" t="s">
        <v>946</v>
      </c>
      <c r="BR222" s="2485"/>
      <c r="BS222" s="2484" t="s">
        <v>947</v>
      </c>
      <c r="BT222" s="2485"/>
      <c r="BU222" s="2484" t="s">
        <v>948</v>
      </c>
      <c r="BV222" s="2485"/>
      <c r="BW222" s="2484" t="s">
        <v>949</v>
      </c>
      <c r="BX222" s="2486"/>
      <c r="BY222" s="2484" t="s">
        <v>950</v>
      </c>
      <c r="BZ222" s="2485"/>
      <c r="CA222" s="840"/>
      <c r="CD222" s="788"/>
      <c r="CE222" s="795" t="s">
        <v>641</v>
      </c>
      <c r="CF222" s="2484" t="s">
        <v>58</v>
      </c>
      <c r="CG222" s="2485"/>
      <c r="CH222" s="2484" t="s">
        <v>956</v>
      </c>
      <c r="CI222" s="2485"/>
      <c r="CJ222" s="2484" t="s">
        <v>957</v>
      </c>
      <c r="CK222" s="2485"/>
      <c r="CL222" s="2484" t="s">
        <v>943</v>
      </c>
      <c r="CM222" s="2485"/>
      <c r="CN222" s="2484" t="s">
        <v>944</v>
      </c>
      <c r="CO222" s="2485"/>
      <c r="CP222" s="2484" t="s">
        <v>945</v>
      </c>
      <c r="CQ222" s="2485"/>
      <c r="CR222" s="2484" t="s">
        <v>946</v>
      </c>
      <c r="CS222" s="2485"/>
      <c r="CT222" s="2484" t="s">
        <v>947</v>
      </c>
      <c r="CU222" s="2485"/>
      <c r="CV222" s="2484" t="s">
        <v>948</v>
      </c>
      <c r="CW222" s="2485"/>
      <c r="CX222" s="2484" t="s">
        <v>949</v>
      </c>
      <c r="CY222" s="2485"/>
      <c r="CZ222" s="2484" t="s">
        <v>950</v>
      </c>
      <c r="DA222" s="2485"/>
      <c r="DB222" s="853"/>
      <c r="DE222" s="789"/>
      <c r="DF222" s="795" t="s">
        <v>641</v>
      </c>
      <c r="DG222" s="2484" t="s">
        <v>58</v>
      </c>
      <c r="DH222" s="2485"/>
      <c r="DI222" s="2484" t="s">
        <v>956</v>
      </c>
      <c r="DJ222" s="2485"/>
      <c r="DK222" s="2484" t="s">
        <v>957</v>
      </c>
      <c r="DL222" s="2485"/>
      <c r="DM222" s="2484" t="s">
        <v>943</v>
      </c>
      <c r="DN222" s="2485"/>
      <c r="DO222" s="2484" t="s">
        <v>944</v>
      </c>
      <c r="DP222" s="2485"/>
      <c r="DQ222" s="2484" t="s">
        <v>945</v>
      </c>
      <c r="DR222" s="2485"/>
      <c r="DS222" s="2484" t="s">
        <v>946</v>
      </c>
      <c r="DT222" s="2485"/>
      <c r="DU222" s="2484" t="s">
        <v>947</v>
      </c>
      <c r="DV222" s="2485"/>
      <c r="DW222" s="2484" t="s">
        <v>948</v>
      </c>
      <c r="DX222" s="2485"/>
      <c r="DY222" s="2484" t="s">
        <v>949</v>
      </c>
      <c r="DZ222" s="2486"/>
      <c r="EA222" s="2484" t="s">
        <v>950</v>
      </c>
      <c r="EB222" s="2485"/>
      <c r="EC222" s="853"/>
    </row>
    <row r="223" spans="1:133" ht="15.75" thickBot="1">
      <c r="A223" s="793"/>
      <c r="B223" s="2256"/>
      <c r="C223" s="2239" t="s">
        <v>899</v>
      </c>
      <c r="D223" s="2240" t="s">
        <v>170</v>
      </c>
      <c r="E223" s="2239" t="s">
        <v>899</v>
      </c>
      <c r="F223" s="2240" t="s">
        <v>170</v>
      </c>
      <c r="G223" s="2239" t="s">
        <v>899</v>
      </c>
      <c r="H223" s="2240" t="s">
        <v>170</v>
      </c>
      <c r="I223" s="2239" t="s">
        <v>899</v>
      </c>
      <c r="J223" s="2240" t="s">
        <v>170</v>
      </c>
      <c r="K223" s="2239" t="s">
        <v>899</v>
      </c>
      <c r="L223" s="2240" t="s">
        <v>170</v>
      </c>
      <c r="M223" s="2239" t="s">
        <v>899</v>
      </c>
      <c r="N223" s="2240" t="s">
        <v>170</v>
      </c>
      <c r="O223" s="2239" t="s">
        <v>899</v>
      </c>
      <c r="P223" s="2240" t="s">
        <v>170</v>
      </c>
      <c r="Q223" s="2239" t="s">
        <v>899</v>
      </c>
      <c r="R223" s="2240" t="s">
        <v>170</v>
      </c>
      <c r="S223" s="2239" t="s">
        <v>899</v>
      </c>
      <c r="T223" s="2240" t="s">
        <v>170</v>
      </c>
      <c r="U223" s="2239" t="s">
        <v>899</v>
      </c>
      <c r="V223" s="2242" t="s">
        <v>170</v>
      </c>
      <c r="W223" s="2247" t="s">
        <v>899</v>
      </c>
      <c r="X223" s="2248" t="s">
        <v>170</v>
      </c>
      <c r="Y223" s="840"/>
      <c r="AB223" s="793"/>
      <c r="AC223" s="796"/>
      <c r="AD223" s="1540" t="s">
        <v>899</v>
      </c>
      <c r="AE223" s="1541" t="s">
        <v>170</v>
      </c>
      <c r="AF223" s="1540" t="s">
        <v>899</v>
      </c>
      <c r="AG223" s="1541" t="s">
        <v>170</v>
      </c>
      <c r="AH223" s="1540" t="s">
        <v>899</v>
      </c>
      <c r="AI223" s="1541" t="s">
        <v>170</v>
      </c>
      <c r="AJ223" s="1540" t="s">
        <v>899</v>
      </c>
      <c r="AK223" s="1541" t="s">
        <v>170</v>
      </c>
      <c r="AL223" s="1540" t="s">
        <v>899</v>
      </c>
      <c r="AM223" s="1541" t="s">
        <v>170</v>
      </c>
      <c r="AN223" s="1540" t="s">
        <v>899</v>
      </c>
      <c r="AO223" s="1541" t="s">
        <v>170</v>
      </c>
      <c r="AP223" s="1540" t="s">
        <v>899</v>
      </c>
      <c r="AQ223" s="1541" t="s">
        <v>170</v>
      </c>
      <c r="AR223" s="1540" t="s">
        <v>899</v>
      </c>
      <c r="AS223" s="1541" t="s">
        <v>170</v>
      </c>
      <c r="AT223" s="1540" t="s">
        <v>899</v>
      </c>
      <c r="AU223" s="1541" t="s">
        <v>170</v>
      </c>
      <c r="AV223" s="1540" t="s">
        <v>899</v>
      </c>
      <c r="AW223" s="1546" t="s">
        <v>170</v>
      </c>
      <c r="AX223" s="1551" t="s">
        <v>899</v>
      </c>
      <c r="AY223" s="1552" t="s">
        <v>170</v>
      </c>
      <c r="AZ223" s="840"/>
      <c r="BC223" s="793"/>
      <c r="BD223" s="796"/>
      <c r="BE223" s="797" t="s">
        <v>899</v>
      </c>
      <c r="BF223" s="798" t="s">
        <v>170</v>
      </c>
      <c r="BG223" s="797" t="s">
        <v>899</v>
      </c>
      <c r="BH223" s="798" t="s">
        <v>170</v>
      </c>
      <c r="BI223" s="797" t="s">
        <v>899</v>
      </c>
      <c r="BJ223" s="798" t="s">
        <v>170</v>
      </c>
      <c r="BK223" s="797" t="s">
        <v>899</v>
      </c>
      <c r="BL223" s="798" t="s">
        <v>170</v>
      </c>
      <c r="BM223" s="797" t="s">
        <v>899</v>
      </c>
      <c r="BN223" s="798" t="s">
        <v>170</v>
      </c>
      <c r="BO223" s="797" t="s">
        <v>899</v>
      </c>
      <c r="BP223" s="798" t="s">
        <v>170</v>
      </c>
      <c r="BQ223" s="797" t="s">
        <v>899</v>
      </c>
      <c r="BR223" s="798" t="s">
        <v>170</v>
      </c>
      <c r="BS223" s="797" t="s">
        <v>899</v>
      </c>
      <c r="BT223" s="798" t="s">
        <v>170</v>
      </c>
      <c r="BU223" s="797" t="s">
        <v>899</v>
      </c>
      <c r="BV223" s="798" t="s">
        <v>170</v>
      </c>
      <c r="BW223" s="797" t="s">
        <v>899</v>
      </c>
      <c r="BX223" s="821" t="s">
        <v>170</v>
      </c>
      <c r="BY223" s="830" t="s">
        <v>899</v>
      </c>
      <c r="BZ223" s="831" t="s">
        <v>170</v>
      </c>
      <c r="CA223" s="840"/>
      <c r="CD223" s="788"/>
      <c r="CE223" s="796"/>
      <c r="CF223" s="797" t="s">
        <v>899</v>
      </c>
      <c r="CG223" s="798" t="s">
        <v>170</v>
      </c>
      <c r="CH223" s="797" t="s">
        <v>899</v>
      </c>
      <c r="CI223" s="798" t="s">
        <v>170</v>
      </c>
      <c r="CJ223" s="797" t="s">
        <v>899</v>
      </c>
      <c r="CK223" s="798" t="s">
        <v>170</v>
      </c>
      <c r="CL223" s="797" t="s">
        <v>899</v>
      </c>
      <c r="CM223" s="798" t="s">
        <v>170</v>
      </c>
      <c r="CN223" s="797" t="s">
        <v>899</v>
      </c>
      <c r="CO223" s="798" t="s">
        <v>170</v>
      </c>
      <c r="CP223" s="797" t="s">
        <v>899</v>
      </c>
      <c r="CQ223" s="798" t="s">
        <v>170</v>
      </c>
      <c r="CR223" s="797" t="s">
        <v>899</v>
      </c>
      <c r="CS223" s="798" t="s">
        <v>170</v>
      </c>
      <c r="CT223" s="797" t="s">
        <v>899</v>
      </c>
      <c r="CU223" s="798" t="s">
        <v>170</v>
      </c>
      <c r="CV223" s="797" t="s">
        <v>899</v>
      </c>
      <c r="CW223" s="798" t="s">
        <v>170</v>
      </c>
      <c r="CX223" s="797" t="s">
        <v>899</v>
      </c>
      <c r="CY223" s="821" t="s">
        <v>170</v>
      </c>
      <c r="CZ223" s="830" t="s">
        <v>899</v>
      </c>
      <c r="DA223" s="831" t="s">
        <v>170</v>
      </c>
      <c r="DB223" s="853"/>
      <c r="DE223" s="789"/>
      <c r="DF223" s="886"/>
      <c r="DG223" s="797" t="s">
        <v>899</v>
      </c>
      <c r="DH223" s="798" t="s">
        <v>170</v>
      </c>
      <c r="DI223" s="887" t="s">
        <v>899</v>
      </c>
      <c r="DJ223" s="888" t="s">
        <v>170</v>
      </c>
      <c r="DK223" s="887" t="s">
        <v>899</v>
      </c>
      <c r="DL223" s="888" t="s">
        <v>170</v>
      </c>
      <c r="DM223" s="887" t="s">
        <v>899</v>
      </c>
      <c r="DN223" s="888" t="s">
        <v>170</v>
      </c>
      <c r="DO223" s="887" t="s">
        <v>899</v>
      </c>
      <c r="DP223" s="888" t="s">
        <v>170</v>
      </c>
      <c r="DQ223" s="887" t="s">
        <v>899</v>
      </c>
      <c r="DR223" s="888" t="s">
        <v>170</v>
      </c>
      <c r="DS223" s="887" t="s">
        <v>899</v>
      </c>
      <c r="DT223" s="888" t="s">
        <v>170</v>
      </c>
      <c r="DU223" s="887" t="s">
        <v>899</v>
      </c>
      <c r="DV223" s="888" t="s">
        <v>170</v>
      </c>
      <c r="DW223" s="887" t="s">
        <v>899</v>
      </c>
      <c r="DX223" s="888" t="s">
        <v>170</v>
      </c>
      <c r="DY223" s="887" t="s">
        <v>899</v>
      </c>
      <c r="DZ223" s="908" t="s">
        <v>170</v>
      </c>
      <c r="EA223" s="887" t="s">
        <v>899</v>
      </c>
      <c r="EB223" s="888" t="s">
        <v>170</v>
      </c>
      <c r="EC223" s="871"/>
    </row>
    <row r="224" spans="1:133">
      <c r="A224" s="793"/>
      <c r="B224" s="2257" t="s">
        <v>112</v>
      </c>
      <c r="C224" s="2249">
        <f>SUM(E224,G224,I224,K224,M224,O224,Q224,S224,U224,W224)</f>
        <v>787</v>
      </c>
      <c r="D224" s="2250">
        <f>(C224/C$226)*100</f>
        <v>14.384938768049714</v>
      </c>
      <c r="E224" s="2249">
        <v>0</v>
      </c>
      <c r="F224" s="2250">
        <v>0</v>
      </c>
      <c r="G224" s="2227">
        <v>157</v>
      </c>
      <c r="H224" s="2228">
        <v>29.9</v>
      </c>
      <c r="I224" s="2227">
        <v>441</v>
      </c>
      <c r="J224" s="2228">
        <v>11.42</v>
      </c>
      <c r="K224" s="2227">
        <v>124</v>
      </c>
      <c r="L224" s="2228">
        <v>16.399999999999999</v>
      </c>
      <c r="M224" s="2227">
        <v>37</v>
      </c>
      <c r="N224" s="2228">
        <v>17.79</v>
      </c>
      <c r="O224" s="2227">
        <v>15</v>
      </c>
      <c r="P224" s="2228">
        <v>23.81</v>
      </c>
      <c r="Q224" s="2229">
        <v>5</v>
      </c>
      <c r="R224" s="2228">
        <v>35.71</v>
      </c>
      <c r="S224" s="2227">
        <v>5</v>
      </c>
      <c r="T224" s="2228">
        <v>20</v>
      </c>
      <c r="U224" s="2227">
        <v>0</v>
      </c>
      <c r="V224" s="2243">
        <v>0</v>
      </c>
      <c r="W224" s="2230">
        <v>3</v>
      </c>
      <c r="X224" s="2231">
        <v>20</v>
      </c>
      <c r="Y224" s="840"/>
      <c r="AB224" s="793"/>
      <c r="AC224" s="799" t="s">
        <v>112</v>
      </c>
      <c r="AD224" s="1553">
        <f>SUM(AF224,AH224,AJ224,AL224,AN224,AP224,AR224,AT224,AV224,AX224)</f>
        <v>787</v>
      </c>
      <c r="AE224" s="1554">
        <f>(AD224/AD$226)*100</f>
        <v>14.384938768049714</v>
      </c>
      <c r="AF224" s="1553">
        <v>0</v>
      </c>
      <c r="AG224" s="1554">
        <v>0</v>
      </c>
      <c r="AH224" s="1522">
        <v>157</v>
      </c>
      <c r="AI224" s="1523">
        <v>29.9</v>
      </c>
      <c r="AJ224" s="1522">
        <v>441</v>
      </c>
      <c r="AK224" s="1523">
        <v>11.42</v>
      </c>
      <c r="AL224" s="1522">
        <v>124</v>
      </c>
      <c r="AM224" s="1523">
        <v>16.399999999999999</v>
      </c>
      <c r="AN224" s="1522">
        <v>37</v>
      </c>
      <c r="AO224" s="1523">
        <v>17.79</v>
      </c>
      <c r="AP224" s="1522">
        <v>15</v>
      </c>
      <c r="AQ224" s="1523">
        <v>23.81</v>
      </c>
      <c r="AR224" s="1526">
        <v>5</v>
      </c>
      <c r="AS224" s="1523">
        <v>35.71</v>
      </c>
      <c r="AT224" s="1522">
        <v>5</v>
      </c>
      <c r="AU224" s="1523">
        <v>20</v>
      </c>
      <c r="AV224" s="1522">
        <v>0</v>
      </c>
      <c r="AW224" s="1547">
        <v>0</v>
      </c>
      <c r="AX224" s="1527">
        <v>3</v>
      </c>
      <c r="AY224" s="1528">
        <v>20</v>
      </c>
      <c r="AZ224" s="840"/>
      <c r="BC224" s="793"/>
      <c r="BD224" s="799" t="s">
        <v>112</v>
      </c>
      <c r="BE224" s="832">
        <f>BG224+BI224+BK224+BM224+BO224+BQ224+BS224+BU224+BW224+BY224</f>
        <v>773</v>
      </c>
      <c r="BF224" s="833">
        <f>BE224/BE226%</f>
        <v>13.890386343216532</v>
      </c>
      <c r="BG224" s="802">
        <v>1</v>
      </c>
      <c r="BH224" s="803">
        <v>33</v>
      </c>
      <c r="BI224" s="802">
        <v>141</v>
      </c>
      <c r="BJ224" s="803">
        <v>35</v>
      </c>
      <c r="BK224" s="802">
        <v>458</v>
      </c>
      <c r="BL224" s="803">
        <v>11</v>
      </c>
      <c r="BM224" s="802">
        <v>112</v>
      </c>
      <c r="BN224" s="803">
        <v>16</v>
      </c>
      <c r="BO224" s="802">
        <v>38</v>
      </c>
      <c r="BP224" s="803">
        <v>18</v>
      </c>
      <c r="BQ224" s="802">
        <v>10</v>
      </c>
      <c r="BR224" s="803">
        <v>17</v>
      </c>
      <c r="BS224" s="804">
        <v>8</v>
      </c>
      <c r="BT224" s="803">
        <v>38</v>
      </c>
      <c r="BU224" s="802">
        <v>1</v>
      </c>
      <c r="BV224" s="803">
        <v>8</v>
      </c>
      <c r="BW224" s="802">
        <v>1</v>
      </c>
      <c r="BX224" s="823">
        <v>25</v>
      </c>
      <c r="BY224" s="806">
        <v>3</v>
      </c>
      <c r="BZ224" s="807">
        <v>27</v>
      </c>
      <c r="CA224" s="840"/>
      <c r="CD224" s="788"/>
      <c r="CE224" s="854" t="s">
        <v>112</v>
      </c>
      <c r="CF224" s="832">
        <f>CH224+CJ224+CL224+CN224+CP224+CR224+CT224+CV224+CX224+CZ224</f>
        <v>763</v>
      </c>
      <c r="CG224" s="833">
        <f>CF224/CF226%</f>
        <v>13.374233128834357</v>
      </c>
      <c r="CH224" s="856">
        <v>3</v>
      </c>
      <c r="CI224" s="857">
        <v>100</v>
      </c>
      <c r="CJ224" s="856">
        <v>124</v>
      </c>
      <c r="CK224" s="857">
        <v>37</v>
      </c>
      <c r="CL224" s="856">
        <v>467</v>
      </c>
      <c r="CM224" s="857">
        <v>11</v>
      </c>
      <c r="CN224" s="856">
        <v>112</v>
      </c>
      <c r="CO224" s="857">
        <v>17</v>
      </c>
      <c r="CP224" s="856">
        <v>39</v>
      </c>
      <c r="CQ224" s="857">
        <v>22</v>
      </c>
      <c r="CR224" s="856">
        <v>7</v>
      </c>
      <c r="CS224" s="857">
        <v>12</v>
      </c>
      <c r="CT224" s="858">
        <v>6</v>
      </c>
      <c r="CU224" s="857">
        <v>35</v>
      </c>
      <c r="CV224" s="856">
        <v>2</v>
      </c>
      <c r="CW224" s="857">
        <v>14</v>
      </c>
      <c r="CX224" s="856">
        <v>1</v>
      </c>
      <c r="CY224" s="872">
        <v>25</v>
      </c>
      <c r="CZ224" s="861">
        <v>2</v>
      </c>
      <c r="DA224" s="862">
        <v>18</v>
      </c>
      <c r="DB224" s="853"/>
      <c r="DE224" s="789"/>
      <c r="DF224" s="889" t="s">
        <v>112</v>
      </c>
      <c r="DG224" s="832">
        <f>DI224+DK224+DM224+DO224+DQ224+DS224+DU224+DW224+DY224+EA224</f>
        <v>762</v>
      </c>
      <c r="DH224" s="833">
        <f>DG224/DG226%</f>
        <v>12.763819095477386</v>
      </c>
      <c r="DI224" s="891">
        <v>2</v>
      </c>
      <c r="DJ224" s="892">
        <v>67</v>
      </c>
      <c r="DK224" s="891">
        <v>136</v>
      </c>
      <c r="DL224" s="892">
        <v>43</v>
      </c>
      <c r="DM224" s="891">
        <v>479</v>
      </c>
      <c r="DN224" s="892">
        <v>10</v>
      </c>
      <c r="DO224" s="891">
        <v>90</v>
      </c>
      <c r="DP224" s="892">
        <v>18</v>
      </c>
      <c r="DQ224" s="891">
        <v>34</v>
      </c>
      <c r="DR224" s="892">
        <v>17</v>
      </c>
      <c r="DS224" s="891">
        <v>8</v>
      </c>
      <c r="DT224" s="892">
        <v>13</v>
      </c>
      <c r="DU224" s="893">
        <v>7</v>
      </c>
      <c r="DV224" s="892">
        <v>29</v>
      </c>
      <c r="DW224" s="891">
        <v>2</v>
      </c>
      <c r="DX224" s="892">
        <v>22</v>
      </c>
      <c r="DY224" s="891">
        <v>1</v>
      </c>
      <c r="DZ224" s="910">
        <v>50</v>
      </c>
      <c r="EA224" s="891">
        <v>3</v>
      </c>
      <c r="EB224" s="892">
        <v>23</v>
      </c>
      <c r="EC224" s="871"/>
    </row>
    <row r="225" spans="1:133" ht="15.75" thickBot="1">
      <c r="A225" s="793"/>
      <c r="B225" s="2259" t="s">
        <v>113</v>
      </c>
      <c r="C225" s="2249">
        <f t="shared" ref="C225:C226" si="212">SUM(E225,G225,I225,K225,M225,O225,Q225,S225,U225,W225)</f>
        <v>4684</v>
      </c>
      <c r="D225" s="2250">
        <f>(C225/C$226)*100</f>
        <v>85.615061231950278</v>
      </c>
      <c r="E225" s="2249">
        <v>1</v>
      </c>
      <c r="F225" s="2250">
        <v>100</v>
      </c>
      <c r="G225" s="2230">
        <v>368</v>
      </c>
      <c r="H225" s="2231">
        <v>70.099999999999994</v>
      </c>
      <c r="I225" s="2230">
        <v>3419</v>
      </c>
      <c r="J225" s="2231">
        <v>88.58</v>
      </c>
      <c r="K225" s="2230">
        <v>632</v>
      </c>
      <c r="L225" s="2231">
        <v>83.6</v>
      </c>
      <c r="M225" s="2230">
        <v>171</v>
      </c>
      <c r="N225" s="2231">
        <v>82.21</v>
      </c>
      <c r="O225" s="2230">
        <v>48</v>
      </c>
      <c r="P225" s="2231">
        <v>76.19</v>
      </c>
      <c r="Q225" s="2232">
        <v>9</v>
      </c>
      <c r="R225" s="2231">
        <v>64.290000000000006</v>
      </c>
      <c r="S225" s="2230">
        <v>20</v>
      </c>
      <c r="T225" s="2231">
        <v>80</v>
      </c>
      <c r="U225" s="2230">
        <v>4</v>
      </c>
      <c r="V225" s="2244">
        <v>100</v>
      </c>
      <c r="W225" s="2230">
        <v>12</v>
      </c>
      <c r="X225" s="2231">
        <v>80</v>
      </c>
      <c r="Y225" s="840"/>
      <c r="AB225" s="793"/>
      <c r="AC225" s="805" t="s">
        <v>113</v>
      </c>
      <c r="AD225" s="1553">
        <f t="shared" ref="AD225:AD226" si="213">SUM(AF225,AH225,AJ225,AL225,AN225,AP225,AR225,AT225,AV225,AX225)</f>
        <v>4684</v>
      </c>
      <c r="AE225" s="1554">
        <f>(AD225/AD$226)*100</f>
        <v>85.615061231950278</v>
      </c>
      <c r="AF225" s="1553">
        <v>1</v>
      </c>
      <c r="AG225" s="1554">
        <v>100</v>
      </c>
      <c r="AH225" s="1527">
        <v>368</v>
      </c>
      <c r="AI225" s="1528">
        <v>70.099999999999994</v>
      </c>
      <c r="AJ225" s="1527">
        <v>3419</v>
      </c>
      <c r="AK225" s="1528">
        <v>88.58</v>
      </c>
      <c r="AL225" s="1527">
        <v>632</v>
      </c>
      <c r="AM225" s="1528">
        <v>83.6</v>
      </c>
      <c r="AN225" s="1527">
        <v>171</v>
      </c>
      <c r="AO225" s="1528">
        <v>82.21</v>
      </c>
      <c r="AP225" s="1527">
        <v>48</v>
      </c>
      <c r="AQ225" s="1528">
        <v>76.19</v>
      </c>
      <c r="AR225" s="1530">
        <v>9</v>
      </c>
      <c r="AS225" s="1528">
        <v>64.290000000000006</v>
      </c>
      <c r="AT225" s="1527">
        <v>20</v>
      </c>
      <c r="AU225" s="1528">
        <v>80</v>
      </c>
      <c r="AV225" s="1527">
        <v>4</v>
      </c>
      <c r="AW225" s="1548">
        <v>100</v>
      </c>
      <c r="AX225" s="1527">
        <v>12</v>
      </c>
      <c r="AY225" s="1528">
        <v>80</v>
      </c>
      <c r="AZ225" s="840"/>
      <c r="BC225" s="793"/>
      <c r="BD225" s="805" t="s">
        <v>113</v>
      </c>
      <c r="BE225" s="832">
        <f>BG225+BI225+BK225+BM225+BO225+BQ225+BS225+BU225+BW225+BY225</f>
        <v>4792</v>
      </c>
      <c r="BF225" s="833">
        <f>BE225/BE226%</f>
        <v>86.109613656783466</v>
      </c>
      <c r="BG225" s="806">
        <v>2</v>
      </c>
      <c r="BH225" s="807">
        <v>66</v>
      </c>
      <c r="BI225" s="806">
        <v>268</v>
      </c>
      <c r="BJ225" s="807">
        <v>66</v>
      </c>
      <c r="BK225" s="806">
        <v>3684</v>
      </c>
      <c r="BL225" s="807">
        <v>89</v>
      </c>
      <c r="BM225" s="806">
        <v>584</v>
      </c>
      <c r="BN225" s="807">
        <v>84</v>
      </c>
      <c r="BO225" s="806">
        <v>168</v>
      </c>
      <c r="BP225" s="807">
        <v>82</v>
      </c>
      <c r="BQ225" s="806">
        <v>50</v>
      </c>
      <c r="BR225" s="807">
        <v>83</v>
      </c>
      <c r="BS225" s="808">
        <v>13</v>
      </c>
      <c r="BT225" s="807">
        <v>62</v>
      </c>
      <c r="BU225" s="806">
        <v>12</v>
      </c>
      <c r="BV225" s="807">
        <v>92</v>
      </c>
      <c r="BW225" s="806">
        <v>3</v>
      </c>
      <c r="BX225" s="824">
        <v>75</v>
      </c>
      <c r="BY225" s="806">
        <v>8</v>
      </c>
      <c r="BZ225" s="807">
        <v>73</v>
      </c>
      <c r="CA225" s="840"/>
      <c r="CD225" s="788"/>
      <c r="CE225" s="859" t="s">
        <v>113</v>
      </c>
      <c r="CF225" s="832">
        <f>CH225+CJ225+CL225+CN225+CP225+CR225+CT225+CV225+CX225+CZ225</f>
        <v>4942</v>
      </c>
      <c r="CG225" s="833">
        <f>CF225/CF226%</f>
        <v>86.625766871165652</v>
      </c>
      <c r="CH225" s="861">
        <v>0</v>
      </c>
      <c r="CI225" s="862">
        <v>0</v>
      </c>
      <c r="CJ225" s="861">
        <v>210</v>
      </c>
      <c r="CK225" s="862">
        <v>63</v>
      </c>
      <c r="CL225" s="861">
        <v>3943</v>
      </c>
      <c r="CM225" s="862">
        <v>89</v>
      </c>
      <c r="CN225" s="861">
        <v>562</v>
      </c>
      <c r="CO225" s="862">
        <v>83</v>
      </c>
      <c r="CP225" s="861">
        <v>139</v>
      </c>
      <c r="CQ225" s="862">
        <v>78</v>
      </c>
      <c r="CR225" s="861">
        <v>53</v>
      </c>
      <c r="CS225" s="862">
        <v>88</v>
      </c>
      <c r="CT225" s="863">
        <v>11</v>
      </c>
      <c r="CU225" s="862">
        <v>65</v>
      </c>
      <c r="CV225" s="861">
        <v>12</v>
      </c>
      <c r="CW225" s="862">
        <v>86</v>
      </c>
      <c r="CX225" s="861">
        <v>3</v>
      </c>
      <c r="CY225" s="873">
        <v>75</v>
      </c>
      <c r="CZ225" s="861">
        <v>9</v>
      </c>
      <c r="DA225" s="862">
        <v>87</v>
      </c>
      <c r="DB225" s="853"/>
      <c r="DE225" s="789"/>
      <c r="DF225" s="894" t="s">
        <v>113</v>
      </c>
      <c r="DG225" s="832">
        <f>DI225+DK225+DM225+DO225+DQ225+DS225+DU225+DW225+DY225+EA225</f>
        <v>5208</v>
      </c>
      <c r="DH225" s="833">
        <f>DG225/DG226%</f>
        <v>87.236180904522612</v>
      </c>
      <c r="DI225" s="896">
        <v>1</v>
      </c>
      <c r="DJ225" s="897">
        <v>33</v>
      </c>
      <c r="DK225" s="896">
        <v>184</v>
      </c>
      <c r="DL225" s="897">
        <v>58</v>
      </c>
      <c r="DM225" s="896">
        <v>4365</v>
      </c>
      <c r="DN225" s="897">
        <v>90</v>
      </c>
      <c r="DO225" s="896">
        <v>401</v>
      </c>
      <c r="DP225" s="897">
        <v>82</v>
      </c>
      <c r="DQ225" s="896">
        <v>166</v>
      </c>
      <c r="DR225" s="897">
        <v>83</v>
      </c>
      <c r="DS225" s="896">
        <v>56</v>
      </c>
      <c r="DT225" s="897">
        <v>88</v>
      </c>
      <c r="DU225" s="898">
        <v>17</v>
      </c>
      <c r="DV225" s="897">
        <v>71</v>
      </c>
      <c r="DW225" s="896">
        <v>7</v>
      </c>
      <c r="DX225" s="897">
        <v>78</v>
      </c>
      <c r="DY225" s="896">
        <v>1</v>
      </c>
      <c r="DZ225" s="911">
        <v>50</v>
      </c>
      <c r="EA225" s="896">
        <v>10</v>
      </c>
      <c r="EB225" s="897">
        <v>77</v>
      </c>
      <c r="EC225" s="871"/>
    </row>
    <row r="226" spans="1:133" ht="15.75" thickBot="1">
      <c r="A226" s="793"/>
      <c r="B226" s="2269" t="s">
        <v>61</v>
      </c>
      <c r="C226" s="2249">
        <f t="shared" si="212"/>
        <v>5471</v>
      </c>
      <c r="D226" s="2250"/>
      <c r="E226" s="2236">
        <v>1</v>
      </c>
      <c r="F226" s="2272">
        <v>100</v>
      </c>
      <c r="G226" s="2252">
        <v>525</v>
      </c>
      <c r="H226" s="2270">
        <v>100</v>
      </c>
      <c r="I226" s="2252">
        <v>3860</v>
      </c>
      <c r="J226" s="2270">
        <v>100</v>
      </c>
      <c r="K226" s="2252">
        <v>756</v>
      </c>
      <c r="L226" s="2270">
        <v>100</v>
      </c>
      <c r="M226" s="2252">
        <v>208</v>
      </c>
      <c r="N226" s="2270">
        <v>100</v>
      </c>
      <c r="O226" s="2252">
        <v>63</v>
      </c>
      <c r="P226" s="2270">
        <v>100</v>
      </c>
      <c r="Q226" s="2253">
        <v>14</v>
      </c>
      <c r="R226" s="2270">
        <v>100</v>
      </c>
      <c r="S226" s="2252">
        <v>25</v>
      </c>
      <c r="T226" s="2270">
        <v>100</v>
      </c>
      <c r="U226" s="2252">
        <v>4</v>
      </c>
      <c r="V226" s="2271">
        <v>100</v>
      </c>
      <c r="W226" s="2252">
        <v>15</v>
      </c>
      <c r="X226" s="2270">
        <v>100</v>
      </c>
      <c r="Y226" s="840"/>
      <c r="AB226" s="793"/>
      <c r="AC226" s="835" t="s">
        <v>61</v>
      </c>
      <c r="AD226" s="1553">
        <f t="shared" si="213"/>
        <v>5471</v>
      </c>
      <c r="AE226" s="1554"/>
      <c r="AF226" s="1536">
        <v>1</v>
      </c>
      <c r="AG226" s="1588">
        <v>100</v>
      </c>
      <c r="AH226" s="1556">
        <v>525</v>
      </c>
      <c r="AI226" s="1580">
        <v>100</v>
      </c>
      <c r="AJ226" s="1556">
        <v>3860</v>
      </c>
      <c r="AK226" s="1580">
        <v>100</v>
      </c>
      <c r="AL226" s="1556">
        <v>756</v>
      </c>
      <c r="AM226" s="1580">
        <v>100</v>
      </c>
      <c r="AN226" s="1556">
        <v>208</v>
      </c>
      <c r="AO226" s="1580">
        <v>100</v>
      </c>
      <c r="AP226" s="1556">
        <v>63</v>
      </c>
      <c r="AQ226" s="1580">
        <v>100</v>
      </c>
      <c r="AR226" s="1557">
        <v>14</v>
      </c>
      <c r="AS226" s="1580">
        <v>100</v>
      </c>
      <c r="AT226" s="1556">
        <v>25</v>
      </c>
      <c r="AU226" s="1580">
        <v>100</v>
      </c>
      <c r="AV226" s="1556">
        <v>4</v>
      </c>
      <c r="AW226" s="1581">
        <v>100</v>
      </c>
      <c r="AX226" s="1556">
        <v>15</v>
      </c>
      <c r="AY226" s="1580">
        <v>100</v>
      </c>
      <c r="AZ226" s="840"/>
      <c r="BC226" s="793"/>
      <c r="BD226" s="835" t="s">
        <v>61</v>
      </c>
      <c r="BE226" s="814">
        <f>BG226+BI226+BK226+BM226+BO226+BQ226+BS226+BU226+BW226+BY226</f>
        <v>5565</v>
      </c>
      <c r="BF226" s="845"/>
      <c r="BG226" s="836">
        <f>SUM(BG224:BG225)</f>
        <v>3</v>
      </c>
      <c r="BH226" s="837"/>
      <c r="BI226" s="836">
        <f t="shared" ref="BI226:BY226" si="214">SUM(BI224:BI225)</f>
        <v>409</v>
      </c>
      <c r="BJ226" s="837"/>
      <c r="BK226" s="836">
        <f t="shared" si="214"/>
        <v>4142</v>
      </c>
      <c r="BL226" s="837"/>
      <c r="BM226" s="836">
        <f t="shared" si="214"/>
        <v>696</v>
      </c>
      <c r="BN226" s="837"/>
      <c r="BO226" s="836">
        <f t="shared" si="214"/>
        <v>206</v>
      </c>
      <c r="BP226" s="837"/>
      <c r="BQ226" s="836">
        <f t="shared" si="214"/>
        <v>60</v>
      </c>
      <c r="BR226" s="837"/>
      <c r="BS226" s="838">
        <f t="shared" si="214"/>
        <v>21</v>
      </c>
      <c r="BT226" s="837"/>
      <c r="BU226" s="836">
        <f t="shared" si="214"/>
        <v>13</v>
      </c>
      <c r="BV226" s="837"/>
      <c r="BW226" s="836">
        <f t="shared" si="214"/>
        <v>4</v>
      </c>
      <c r="BX226" s="839"/>
      <c r="BY226" s="836">
        <f t="shared" si="214"/>
        <v>11</v>
      </c>
      <c r="BZ226" s="837"/>
      <c r="CA226" s="840"/>
      <c r="CD226" s="788"/>
      <c r="CE226" s="880" t="s">
        <v>61</v>
      </c>
      <c r="CF226" s="814">
        <f>CH226+CJ226+CL226+CN226+CP226+CR226+CT226+CV226+CX226+CZ226</f>
        <v>5705</v>
      </c>
      <c r="CG226" s="845"/>
      <c r="CH226" s="881">
        <f>SUM(CH224:CH225)</f>
        <v>3</v>
      </c>
      <c r="CI226" s="882"/>
      <c r="CJ226" s="881">
        <f t="shared" ref="CJ226:CZ226" si="215">SUM(CJ224:CJ225)</f>
        <v>334</v>
      </c>
      <c r="CK226" s="882"/>
      <c r="CL226" s="881">
        <f t="shared" si="215"/>
        <v>4410</v>
      </c>
      <c r="CM226" s="882"/>
      <c r="CN226" s="881">
        <f t="shared" si="215"/>
        <v>674</v>
      </c>
      <c r="CO226" s="882"/>
      <c r="CP226" s="881">
        <f t="shared" si="215"/>
        <v>178</v>
      </c>
      <c r="CQ226" s="882"/>
      <c r="CR226" s="881">
        <f t="shared" si="215"/>
        <v>60</v>
      </c>
      <c r="CS226" s="882"/>
      <c r="CT226" s="883">
        <f t="shared" si="215"/>
        <v>17</v>
      </c>
      <c r="CU226" s="882"/>
      <c r="CV226" s="881">
        <f t="shared" si="215"/>
        <v>14</v>
      </c>
      <c r="CW226" s="882"/>
      <c r="CX226" s="881">
        <f t="shared" si="215"/>
        <v>4</v>
      </c>
      <c r="CY226" s="884"/>
      <c r="CZ226" s="881">
        <f t="shared" si="215"/>
        <v>11</v>
      </c>
      <c r="DA226" s="882"/>
      <c r="DB226" s="853"/>
      <c r="DE226" s="789"/>
      <c r="DF226" s="919" t="s">
        <v>61</v>
      </c>
      <c r="DG226" s="814">
        <f>DI226+DK226+DM226+DO226+DQ226+DS226+DU226+DW226+DY226+EA226</f>
        <v>5970</v>
      </c>
      <c r="DH226" s="845"/>
      <c r="DI226" s="920">
        <f>SUM(DI224:DI225)</f>
        <v>3</v>
      </c>
      <c r="DJ226" s="921">
        <f t="shared" ref="DJ226:EB226" si="216">SUM(DJ224:DJ225)</f>
        <v>100</v>
      </c>
      <c r="DK226" s="920">
        <f t="shared" si="216"/>
        <v>320</v>
      </c>
      <c r="DL226" s="921">
        <f t="shared" si="216"/>
        <v>101</v>
      </c>
      <c r="DM226" s="920">
        <f t="shared" si="216"/>
        <v>4844</v>
      </c>
      <c r="DN226" s="921">
        <f t="shared" si="216"/>
        <v>100</v>
      </c>
      <c r="DO226" s="920">
        <f t="shared" si="216"/>
        <v>491</v>
      </c>
      <c r="DP226" s="921">
        <f t="shared" si="216"/>
        <v>100</v>
      </c>
      <c r="DQ226" s="920">
        <f t="shared" si="216"/>
        <v>200</v>
      </c>
      <c r="DR226" s="921">
        <f t="shared" si="216"/>
        <v>100</v>
      </c>
      <c r="DS226" s="920">
        <f t="shared" si="216"/>
        <v>64</v>
      </c>
      <c r="DT226" s="921">
        <f t="shared" si="216"/>
        <v>101</v>
      </c>
      <c r="DU226" s="922">
        <f t="shared" si="216"/>
        <v>24</v>
      </c>
      <c r="DV226" s="921">
        <f t="shared" si="216"/>
        <v>100</v>
      </c>
      <c r="DW226" s="920">
        <f t="shared" si="216"/>
        <v>9</v>
      </c>
      <c r="DX226" s="921">
        <f t="shared" si="216"/>
        <v>100</v>
      </c>
      <c r="DY226" s="920">
        <f t="shared" si="216"/>
        <v>2</v>
      </c>
      <c r="DZ226" s="945">
        <f t="shared" si="216"/>
        <v>100</v>
      </c>
      <c r="EA226" s="920">
        <f t="shared" si="216"/>
        <v>13</v>
      </c>
      <c r="EB226" s="921">
        <f t="shared" si="216"/>
        <v>100</v>
      </c>
      <c r="EC226" s="871"/>
    </row>
    <row r="227" spans="1:133">
      <c r="A227" s="793"/>
      <c r="B227" s="793"/>
      <c r="C227" s="793"/>
      <c r="D227" s="793"/>
      <c r="E227" s="793"/>
      <c r="F227" s="793"/>
      <c r="G227" s="793"/>
      <c r="H227" s="793"/>
      <c r="I227" s="793"/>
      <c r="J227" s="793"/>
      <c r="K227" s="793"/>
      <c r="L227" s="793"/>
      <c r="M227" s="793"/>
      <c r="N227" s="793"/>
      <c r="O227" s="793"/>
      <c r="P227" s="793"/>
      <c r="Q227" s="793"/>
      <c r="R227" s="793"/>
      <c r="S227" s="793"/>
      <c r="T227" s="793"/>
      <c r="U227" s="793"/>
      <c r="V227" s="793"/>
      <c r="W227" s="793"/>
      <c r="X227" s="793"/>
      <c r="Y227" s="840"/>
      <c r="AB227" s="793"/>
      <c r="AC227" s="793"/>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3"/>
      <c r="AY227" s="793"/>
      <c r="AZ227" s="840"/>
      <c r="BC227" s="793"/>
      <c r="BD227" s="793"/>
      <c r="BE227" s="793"/>
      <c r="BF227" s="793"/>
      <c r="BG227" s="793"/>
      <c r="BH227" s="793"/>
      <c r="BI227" s="793"/>
      <c r="BJ227" s="793"/>
      <c r="BK227" s="793"/>
      <c r="BL227" s="793"/>
      <c r="BM227" s="793"/>
      <c r="BN227" s="793"/>
      <c r="BO227" s="793"/>
      <c r="BP227" s="793"/>
      <c r="BQ227" s="793"/>
      <c r="BR227" s="793"/>
      <c r="BS227" s="793"/>
      <c r="BT227" s="793"/>
      <c r="BU227" s="793"/>
      <c r="BV227" s="793"/>
      <c r="BW227" s="793"/>
      <c r="BX227" s="793"/>
      <c r="BY227" s="793"/>
      <c r="BZ227" s="793"/>
      <c r="CA227" s="840"/>
      <c r="CE227"/>
      <c r="CF227" s="793"/>
      <c r="CG227" s="793"/>
      <c r="DE227" s="789"/>
      <c r="DF227" s="15"/>
      <c r="DG227" s="793"/>
      <c r="DH227" s="793"/>
      <c r="DI227" s="15"/>
      <c r="DJ227" s="15"/>
      <c r="DK227" s="15"/>
      <c r="DL227" s="15"/>
      <c r="DM227" s="15"/>
      <c r="DN227" s="15"/>
      <c r="DO227" s="15"/>
      <c r="DP227" s="15"/>
      <c r="DQ227" s="15"/>
      <c r="DR227" s="15"/>
      <c r="DS227" s="15"/>
      <c r="DT227" s="15"/>
      <c r="DU227" s="15"/>
      <c r="DV227" s="15"/>
      <c r="DW227" s="15"/>
      <c r="DX227" s="15"/>
      <c r="DY227" s="15"/>
      <c r="DZ227" s="15"/>
      <c r="EA227" s="15"/>
      <c r="EB227" s="15"/>
      <c r="EC227" s="15"/>
    </row>
    <row r="228" spans="1:133">
      <c r="BD228"/>
      <c r="BE228"/>
      <c r="CE228"/>
      <c r="CG228" s="790"/>
      <c r="DG228" s="790"/>
      <c r="DH228" s="790"/>
    </row>
    <row r="229" spans="1:133">
      <c r="BD229"/>
      <c r="BE229"/>
      <c r="CE229"/>
      <c r="CG229" s="790"/>
      <c r="DG229" s="790"/>
      <c r="DH229" s="790"/>
    </row>
    <row r="230" spans="1:133">
      <c r="BD230"/>
      <c r="BE230"/>
      <c r="CE230"/>
      <c r="CG230" s="790"/>
      <c r="DG230" s="790"/>
      <c r="DH230" s="790"/>
    </row>
    <row r="231" spans="1:133">
      <c r="BD231"/>
      <c r="BE231"/>
      <c r="CE231"/>
      <c r="CG231" s="790"/>
      <c r="DG231" s="790"/>
      <c r="DH231" s="790"/>
    </row>
  </sheetData>
  <mergeCells count="951">
    <mergeCell ref="EA222:EB222"/>
    <mergeCell ref="DW214:DX214"/>
    <mergeCell ref="DY214:DZ214"/>
    <mergeCell ref="EA214:EB214"/>
    <mergeCell ref="DI222:DJ222"/>
    <mergeCell ref="DK222:DL222"/>
    <mergeCell ref="DM222:DN222"/>
    <mergeCell ref="DO222:DP222"/>
    <mergeCell ref="DQ222:DR222"/>
    <mergeCell ref="DS222:DT222"/>
    <mergeCell ref="DU222:DV222"/>
    <mergeCell ref="DI214:DJ214"/>
    <mergeCell ref="DK214:DL214"/>
    <mergeCell ref="DM214:DN214"/>
    <mergeCell ref="DO214:DP214"/>
    <mergeCell ref="DQ214:DR214"/>
    <mergeCell ref="DS214:DT214"/>
    <mergeCell ref="DU214:DV214"/>
    <mergeCell ref="DW222:DX222"/>
    <mergeCell ref="DY222:DZ222"/>
    <mergeCell ref="EA192:EB192"/>
    <mergeCell ref="DI203:DJ203"/>
    <mergeCell ref="DK203:DL203"/>
    <mergeCell ref="DM203:DN203"/>
    <mergeCell ref="DO203:DP203"/>
    <mergeCell ref="DQ203:DR203"/>
    <mergeCell ref="DS203:DT203"/>
    <mergeCell ref="DU203:DV203"/>
    <mergeCell ref="DW203:DX203"/>
    <mergeCell ref="DY203:DZ203"/>
    <mergeCell ref="EA203:EB203"/>
    <mergeCell ref="DI192:DJ192"/>
    <mergeCell ref="DK192:DL192"/>
    <mergeCell ref="DM192:DN192"/>
    <mergeCell ref="DO192:DP192"/>
    <mergeCell ref="DQ192:DR192"/>
    <mergeCell ref="DS192:DT192"/>
    <mergeCell ref="DU192:DV192"/>
    <mergeCell ref="DW192:DX192"/>
    <mergeCell ref="DY192:DZ192"/>
    <mergeCell ref="EA173:EB173"/>
    <mergeCell ref="DI184:DJ184"/>
    <mergeCell ref="DK184:DL184"/>
    <mergeCell ref="DM184:DN184"/>
    <mergeCell ref="DO184:DP184"/>
    <mergeCell ref="DQ184:DR184"/>
    <mergeCell ref="DS184:DT184"/>
    <mergeCell ref="DU184:DV184"/>
    <mergeCell ref="DW184:DX184"/>
    <mergeCell ref="DY184:DZ184"/>
    <mergeCell ref="EA184:EB184"/>
    <mergeCell ref="DI173:DJ173"/>
    <mergeCell ref="DK173:DL173"/>
    <mergeCell ref="DM173:DN173"/>
    <mergeCell ref="DO173:DP173"/>
    <mergeCell ref="DQ173:DR173"/>
    <mergeCell ref="DS173:DT173"/>
    <mergeCell ref="DU173:DV173"/>
    <mergeCell ref="DW173:DX173"/>
    <mergeCell ref="DY173:DZ173"/>
    <mergeCell ref="EA95:EB95"/>
    <mergeCell ref="DI103:DJ103"/>
    <mergeCell ref="DK103:DL103"/>
    <mergeCell ref="DM103:DN103"/>
    <mergeCell ref="DO103:DP103"/>
    <mergeCell ref="DQ103:DR103"/>
    <mergeCell ref="DS103:DT103"/>
    <mergeCell ref="DU103:DV103"/>
    <mergeCell ref="DW103:DX103"/>
    <mergeCell ref="DY103:DZ103"/>
    <mergeCell ref="EA103:EB103"/>
    <mergeCell ref="DI95:DJ95"/>
    <mergeCell ref="DK95:DL95"/>
    <mergeCell ref="DM95:DN95"/>
    <mergeCell ref="DO95:DP95"/>
    <mergeCell ref="DQ95:DR95"/>
    <mergeCell ref="DS95:DT95"/>
    <mergeCell ref="DU95:DV95"/>
    <mergeCell ref="DW95:DX95"/>
    <mergeCell ref="DY95:DZ95"/>
    <mergeCell ref="EA69:EB69"/>
    <mergeCell ref="DI84:DJ84"/>
    <mergeCell ref="DK84:DL84"/>
    <mergeCell ref="DM84:DN84"/>
    <mergeCell ref="DO84:DP84"/>
    <mergeCell ref="DQ84:DR84"/>
    <mergeCell ref="DS84:DT84"/>
    <mergeCell ref="DU84:DV84"/>
    <mergeCell ref="DW84:DX84"/>
    <mergeCell ref="DY84:DZ84"/>
    <mergeCell ref="EA84:EB84"/>
    <mergeCell ref="DI69:DJ69"/>
    <mergeCell ref="DK69:DL69"/>
    <mergeCell ref="DM69:DN69"/>
    <mergeCell ref="DO69:DP69"/>
    <mergeCell ref="DQ69:DR69"/>
    <mergeCell ref="DS69:DT69"/>
    <mergeCell ref="DU69:DV69"/>
    <mergeCell ref="DW69:DX69"/>
    <mergeCell ref="DY69:DZ69"/>
    <mergeCell ref="DW50:DX50"/>
    <mergeCell ref="DY50:DZ50"/>
    <mergeCell ref="EA50:EB50"/>
    <mergeCell ref="DI61:DJ61"/>
    <mergeCell ref="DK61:DL61"/>
    <mergeCell ref="DM61:DN61"/>
    <mergeCell ref="DO61:DP61"/>
    <mergeCell ref="DQ61:DR61"/>
    <mergeCell ref="DS61:DT61"/>
    <mergeCell ref="DU61:DV61"/>
    <mergeCell ref="DI50:DJ50"/>
    <mergeCell ref="DK50:DL50"/>
    <mergeCell ref="DM50:DN50"/>
    <mergeCell ref="DO50:DP50"/>
    <mergeCell ref="DQ50:DR50"/>
    <mergeCell ref="DS50:DT50"/>
    <mergeCell ref="DU50:DV50"/>
    <mergeCell ref="DW61:DX61"/>
    <mergeCell ref="DY61:DZ61"/>
    <mergeCell ref="EA61:EB61"/>
    <mergeCell ref="DU40:DV40"/>
    <mergeCell ref="DW40:DX40"/>
    <mergeCell ref="DY40:DZ40"/>
    <mergeCell ref="DS32:DT32"/>
    <mergeCell ref="DU32:DV32"/>
    <mergeCell ref="DW32:DX32"/>
    <mergeCell ref="DY32:DZ32"/>
    <mergeCell ref="DI40:DJ40"/>
    <mergeCell ref="DK40:DL40"/>
    <mergeCell ref="DM40:DN40"/>
    <mergeCell ref="DO40:DP40"/>
    <mergeCell ref="DQ40:DR40"/>
    <mergeCell ref="DS40:DT40"/>
    <mergeCell ref="DQ21:DR21"/>
    <mergeCell ref="DS21:DT21"/>
    <mergeCell ref="DU21:DV21"/>
    <mergeCell ref="DW21:DX21"/>
    <mergeCell ref="DY21:DZ21"/>
    <mergeCell ref="DI32:DJ32"/>
    <mergeCell ref="DK32:DL32"/>
    <mergeCell ref="DM32:DN32"/>
    <mergeCell ref="DO32:DP32"/>
    <mergeCell ref="DQ32:DR32"/>
    <mergeCell ref="CZ222:DA222"/>
    <mergeCell ref="DI21:DJ21"/>
    <mergeCell ref="DK21:DL21"/>
    <mergeCell ref="DM21:DN21"/>
    <mergeCell ref="DO21:DP21"/>
    <mergeCell ref="CX214:CY214"/>
    <mergeCell ref="CZ214:DA214"/>
    <mergeCell ref="CH222:CI222"/>
    <mergeCell ref="CJ222:CK222"/>
    <mergeCell ref="CL222:CM222"/>
    <mergeCell ref="CN222:CO222"/>
    <mergeCell ref="CP222:CQ222"/>
    <mergeCell ref="CR222:CS222"/>
    <mergeCell ref="CT222:CU222"/>
    <mergeCell ref="CV222:CW222"/>
    <mergeCell ref="CX203:CY203"/>
    <mergeCell ref="CZ203:DA203"/>
    <mergeCell ref="CH214:CI214"/>
    <mergeCell ref="CJ214:CK214"/>
    <mergeCell ref="CL214:CM214"/>
    <mergeCell ref="CN214:CO214"/>
    <mergeCell ref="CP214:CQ214"/>
    <mergeCell ref="CR214:CS214"/>
    <mergeCell ref="CH192:CI192"/>
    <mergeCell ref="CJ192:CK192"/>
    <mergeCell ref="CL192:CM192"/>
    <mergeCell ref="CN192:CO192"/>
    <mergeCell ref="CP192:CQ192"/>
    <mergeCell ref="CR192:CS192"/>
    <mergeCell ref="CT192:CU192"/>
    <mergeCell ref="CV192:CW192"/>
    <mergeCell ref="CX222:CY222"/>
    <mergeCell ref="CL95:CM95"/>
    <mergeCell ref="CN95:CO95"/>
    <mergeCell ref="CP95:CQ95"/>
    <mergeCell ref="CR95:CS95"/>
    <mergeCell ref="CT95:CU95"/>
    <mergeCell ref="CV95:CW95"/>
    <mergeCell ref="CT143:CU143"/>
    <mergeCell ref="CX192:CY192"/>
    <mergeCell ref="CT203:CU203"/>
    <mergeCell ref="CV203:CW203"/>
    <mergeCell ref="CZ192:DA192"/>
    <mergeCell ref="CT154:CU154"/>
    <mergeCell ref="CT214:CU214"/>
    <mergeCell ref="CV214:CW214"/>
    <mergeCell ref="CT162:CU162"/>
    <mergeCell ref="CH184:CI184"/>
    <mergeCell ref="CJ184:CK184"/>
    <mergeCell ref="CL184:CM184"/>
    <mergeCell ref="CN184:CO184"/>
    <mergeCell ref="CP184:CQ184"/>
    <mergeCell ref="CR184:CS184"/>
    <mergeCell ref="CT184:CU184"/>
    <mergeCell ref="CH162:CI162"/>
    <mergeCell ref="CJ162:CK162"/>
    <mergeCell ref="CL162:CM162"/>
    <mergeCell ref="CN162:CO162"/>
    <mergeCell ref="CP162:CQ162"/>
    <mergeCell ref="CR162:CS162"/>
    <mergeCell ref="CH203:CI203"/>
    <mergeCell ref="CJ203:CK203"/>
    <mergeCell ref="CL203:CM203"/>
    <mergeCell ref="CN203:CO203"/>
    <mergeCell ref="CP203:CQ203"/>
    <mergeCell ref="CR203:CS203"/>
    <mergeCell ref="CH103:CI103"/>
    <mergeCell ref="CJ103:CK103"/>
    <mergeCell ref="CL103:CM103"/>
    <mergeCell ref="CH154:CI154"/>
    <mergeCell ref="CJ154:CK154"/>
    <mergeCell ref="CL154:CM154"/>
    <mergeCell ref="CN154:CO154"/>
    <mergeCell ref="CP154:CQ154"/>
    <mergeCell ref="CR154:CS154"/>
    <mergeCell ref="CH143:CI143"/>
    <mergeCell ref="CJ143:CK143"/>
    <mergeCell ref="CL143:CM143"/>
    <mergeCell ref="CN143:CO143"/>
    <mergeCell ref="CP143:CQ143"/>
    <mergeCell ref="CR143:CS143"/>
    <mergeCell ref="CH95:CI95"/>
    <mergeCell ref="CJ95:CK95"/>
    <mergeCell ref="CV184:CW184"/>
    <mergeCell ref="CX173:CY173"/>
    <mergeCell ref="CZ173:DA173"/>
    <mergeCell ref="CH173:CI173"/>
    <mergeCell ref="CJ173:CK173"/>
    <mergeCell ref="CL173:CM173"/>
    <mergeCell ref="CN173:CO173"/>
    <mergeCell ref="CP173:CQ173"/>
    <mergeCell ref="CR173:CS173"/>
    <mergeCell ref="CT173:CU173"/>
    <mergeCell ref="CV173:CW173"/>
    <mergeCell ref="CX184:CY184"/>
    <mergeCell ref="CZ184:DA184"/>
    <mergeCell ref="CN103:CO103"/>
    <mergeCell ref="CP103:CQ103"/>
    <mergeCell ref="CR103:CS103"/>
    <mergeCell ref="CX103:CY103"/>
    <mergeCell ref="CZ103:DA103"/>
    <mergeCell ref="CX95:CY95"/>
    <mergeCell ref="CZ95:DA95"/>
    <mergeCell ref="CT103:CU103"/>
    <mergeCell ref="CV103:CW103"/>
    <mergeCell ref="CH84:CI84"/>
    <mergeCell ref="CJ84:CK84"/>
    <mergeCell ref="CL84:CM84"/>
    <mergeCell ref="CN84:CO84"/>
    <mergeCell ref="CP84:CQ84"/>
    <mergeCell ref="CX69:CY69"/>
    <mergeCell ref="CZ69:DA69"/>
    <mergeCell ref="CX61:CY61"/>
    <mergeCell ref="CZ61:DA61"/>
    <mergeCell ref="CH69:CI69"/>
    <mergeCell ref="CJ69:CK69"/>
    <mergeCell ref="CL69:CM69"/>
    <mergeCell ref="CN69:CO69"/>
    <mergeCell ref="CP69:CQ69"/>
    <mergeCell ref="CR69:CS69"/>
    <mergeCell ref="CT69:CU69"/>
    <mergeCell ref="CV69:CW69"/>
    <mergeCell ref="CR84:CS84"/>
    <mergeCell ref="CV84:CW84"/>
    <mergeCell ref="CT84:CU84"/>
    <mergeCell ref="CX84:CY84"/>
    <mergeCell ref="CZ84:DA84"/>
    <mergeCell ref="CX50:CY50"/>
    <mergeCell ref="CZ50:DA50"/>
    <mergeCell ref="CH61:CI61"/>
    <mergeCell ref="CJ61:CK61"/>
    <mergeCell ref="CL61:CM61"/>
    <mergeCell ref="CN61:CO61"/>
    <mergeCell ref="CP61:CQ61"/>
    <mergeCell ref="CR61:CS61"/>
    <mergeCell ref="CT61:CU61"/>
    <mergeCell ref="CV61:CW61"/>
    <mergeCell ref="CH50:CI50"/>
    <mergeCell ref="CJ50:CK50"/>
    <mergeCell ref="CL50:CM50"/>
    <mergeCell ref="CN50:CO50"/>
    <mergeCell ref="CP50:CQ50"/>
    <mergeCell ref="CR50:CS50"/>
    <mergeCell ref="CT50:CU50"/>
    <mergeCell ref="CV50:CW50"/>
    <mergeCell ref="CX40:CY40"/>
    <mergeCell ref="CZ40:DA40"/>
    <mergeCell ref="CX32:CY32"/>
    <mergeCell ref="CZ32:DA32"/>
    <mergeCell ref="CH40:CI40"/>
    <mergeCell ref="CJ40:CK40"/>
    <mergeCell ref="CL40:CM40"/>
    <mergeCell ref="CN40:CO40"/>
    <mergeCell ref="CP40:CQ40"/>
    <mergeCell ref="CR40:CS40"/>
    <mergeCell ref="CT40:CU40"/>
    <mergeCell ref="CV40:CW40"/>
    <mergeCell ref="CX21:CY21"/>
    <mergeCell ref="CZ21:DA21"/>
    <mergeCell ref="CH32:CI32"/>
    <mergeCell ref="CJ32:CK32"/>
    <mergeCell ref="CL32:CM32"/>
    <mergeCell ref="CN32:CO32"/>
    <mergeCell ref="CP32:CQ32"/>
    <mergeCell ref="CR32:CS32"/>
    <mergeCell ref="CT32:CU32"/>
    <mergeCell ref="CV32:CW32"/>
    <mergeCell ref="CL21:CM21"/>
    <mergeCell ref="CN21:CO21"/>
    <mergeCell ref="CP21:CQ21"/>
    <mergeCell ref="CR21:CS21"/>
    <mergeCell ref="CT21:CU21"/>
    <mergeCell ref="CV21:CW21"/>
    <mergeCell ref="CH21:CI21"/>
    <mergeCell ref="CJ21:CK21"/>
    <mergeCell ref="BG162:BH162"/>
    <mergeCell ref="BI162:BJ162"/>
    <mergeCell ref="BE154:BF154"/>
    <mergeCell ref="BE162:BF162"/>
    <mergeCell ref="BQ69:BR69"/>
    <mergeCell ref="BS69:BT69"/>
    <mergeCell ref="BU69:BV69"/>
    <mergeCell ref="BW69:BX69"/>
    <mergeCell ref="BY69:BZ69"/>
    <mergeCell ref="BE143:BF143"/>
    <mergeCell ref="BG143:BH143"/>
    <mergeCell ref="BI143:BJ143"/>
    <mergeCell ref="BG154:BH154"/>
    <mergeCell ref="BI154:BJ154"/>
    <mergeCell ref="BE69:BF69"/>
    <mergeCell ref="BG69:BH69"/>
    <mergeCell ref="BI69:BJ69"/>
    <mergeCell ref="BK69:BL69"/>
    <mergeCell ref="BM69:BN69"/>
    <mergeCell ref="BO69:BP69"/>
    <mergeCell ref="BO103:BP103"/>
    <mergeCell ref="BQ103:BR103"/>
    <mergeCell ref="BS103:BT103"/>
    <mergeCell ref="BU103:BV103"/>
    <mergeCell ref="BO61:BP61"/>
    <mergeCell ref="BQ61:BR61"/>
    <mergeCell ref="BS61:BT61"/>
    <mergeCell ref="BU61:BV61"/>
    <mergeCell ref="BW61:BX61"/>
    <mergeCell ref="BY61:BZ61"/>
    <mergeCell ref="BQ50:BR50"/>
    <mergeCell ref="BS50:BT50"/>
    <mergeCell ref="BU50:BV50"/>
    <mergeCell ref="BW50:BX50"/>
    <mergeCell ref="BY50:BZ50"/>
    <mergeCell ref="BO50:BP50"/>
    <mergeCell ref="BE61:BF61"/>
    <mergeCell ref="BG61:BH61"/>
    <mergeCell ref="BI61:BJ61"/>
    <mergeCell ref="BK61:BL61"/>
    <mergeCell ref="BM61:BN61"/>
    <mergeCell ref="BE50:BF50"/>
    <mergeCell ref="BG50:BH50"/>
    <mergeCell ref="BI50:BJ50"/>
    <mergeCell ref="BK50:BL50"/>
    <mergeCell ref="BM50:BN50"/>
    <mergeCell ref="BU95:BV95"/>
    <mergeCell ref="BW95:BX95"/>
    <mergeCell ref="BY95:BZ95"/>
    <mergeCell ref="BE103:BF103"/>
    <mergeCell ref="BG103:BH103"/>
    <mergeCell ref="BI103:BJ103"/>
    <mergeCell ref="BK103:BL103"/>
    <mergeCell ref="BM103:BN103"/>
    <mergeCell ref="BE95:BF95"/>
    <mergeCell ref="BG95:BH95"/>
    <mergeCell ref="BI95:BJ95"/>
    <mergeCell ref="BK95:BL95"/>
    <mergeCell ref="BM95:BN95"/>
    <mergeCell ref="BO95:BP95"/>
    <mergeCell ref="BW84:BX84"/>
    <mergeCell ref="BY84:BZ84"/>
    <mergeCell ref="BQ192:BR192"/>
    <mergeCell ref="BS192:BT192"/>
    <mergeCell ref="BU192:BV192"/>
    <mergeCell ref="BW192:BX192"/>
    <mergeCell ref="BY192:BZ192"/>
    <mergeCell ref="BO192:BP192"/>
    <mergeCell ref="BO184:BP184"/>
    <mergeCell ref="BQ184:BR184"/>
    <mergeCell ref="BS184:BT184"/>
    <mergeCell ref="BU184:BV184"/>
    <mergeCell ref="BW184:BX184"/>
    <mergeCell ref="BY184:BZ184"/>
    <mergeCell ref="BQ173:BR173"/>
    <mergeCell ref="BS173:BT173"/>
    <mergeCell ref="BU173:BV173"/>
    <mergeCell ref="BW173:BX173"/>
    <mergeCell ref="BY173:BZ173"/>
    <mergeCell ref="BO173:BP173"/>
    <mergeCell ref="BW103:BX103"/>
    <mergeCell ref="BY103:BZ103"/>
    <mergeCell ref="BQ95:BR95"/>
    <mergeCell ref="BS95:BT95"/>
    <mergeCell ref="BU214:BV214"/>
    <mergeCell ref="BW214:BX214"/>
    <mergeCell ref="BY214:BZ214"/>
    <mergeCell ref="BO214:BP214"/>
    <mergeCell ref="BE84:BF84"/>
    <mergeCell ref="BG84:BH84"/>
    <mergeCell ref="BI84:BJ84"/>
    <mergeCell ref="BK84:BL84"/>
    <mergeCell ref="BM84:BN84"/>
    <mergeCell ref="BE192:BF192"/>
    <mergeCell ref="BG192:BH192"/>
    <mergeCell ref="BI192:BJ192"/>
    <mergeCell ref="BK192:BL192"/>
    <mergeCell ref="BM192:BN192"/>
    <mergeCell ref="BE184:BF184"/>
    <mergeCell ref="BG184:BH184"/>
    <mergeCell ref="BI184:BJ184"/>
    <mergeCell ref="BK184:BL184"/>
    <mergeCell ref="BM184:BN184"/>
    <mergeCell ref="BE173:BF173"/>
    <mergeCell ref="BG173:BH173"/>
    <mergeCell ref="BI173:BJ173"/>
    <mergeCell ref="BK173:BL173"/>
    <mergeCell ref="BM173:BN173"/>
    <mergeCell ref="BY203:BZ203"/>
    <mergeCell ref="BQ40:BR40"/>
    <mergeCell ref="BS40:BT40"/>
    <mergeCell ref="BU40:BV40"/>
    <mergeCell ref="BW40:BX40"/>
    <mergeCell ref="BY40:BZ40"/>
    <mergeCell ref="BE222:BF222"/>
    <mergeCell ref="BG222:BH222"/>
    <mergeCell ref="BI222:BJ222"/>
    <mergeCell ref="BK222:BL222"/>
    <mergeCell ref="BM222:BN222"/>
    <mergeCell ref="BE214:BF214"/>
    <mergeCell ref="BG214:BH214"/>
    <mergeCell ref="BI214:BJ214"/>
    <mergeCell ref="BK214:BL214"/>
    <mergeCell ref="BM214:BN214"/>
    <mergeCell ref="BO222:BP222"/>
    <mergeCell ref="BQ222:BR222"/>
    <mergeCell ref="BS222:BT222"/>
    <mergeCell ref="BU222:BV222"/>
    <mergeCell ref="BW222:BX222"/>
    <mergeCell ref="BY222:BZ222"/>
    <mergeCell ref="BQ214:BR214"/>
    <mergeCell ref="BS214:BT214"/>
    <mergeCell ref="BE203:BF203"/>
    <mergeCell ref="BG203:BH203"/>
    <mergeCell ref="BI203:BJ203"/>
    <mergeCell ref="BK203:BL203"/>
    <mergeCell ref="BM203:BN203"/>
    <mergeCell ref="BQ32:BR32"/>
    <mergeCell ref="BS32:BT32"/>
    <mergeCell ref="BU32:BV32"/>
    <mergeCell ref="BW32:BX32"/>
    <mergeCell ref="BE40:BF40"/>
    <mergeCell ref="BG40:BH40"/>
    <mergeCell ref="BI40:BJ40"/>
    <mergeCell ref="BK40:BL40"/>
    <mergeCell ref="BM40:BN40"/>
    <mergeCell ref="BO40:BP40"/>
    <mergeCell ref="BO203:BP203"/>
    <mergeCell ref="BQ203:BR203"/>
    <mergeCell ref="BS203:BT203"/>
    <mergeCell ref="BU203:BV203"/>
    <mergeCell ref="BW203:BX203"/>
    <mergeCell ref="BO84:BP84"/>
    <mergeCell ref="BQ84:BR84"/>
    <mergeCell ref="BS84:BT84"/>
    <mergeCell ref="BU84:BV84"/>
    <mergeCell ref="BQ21:BR21"/>
    <mergeCell ref="BS21:BT21"/>
    <mergeCell ref="BU21:BV21"/>
    <mergeCell ref="BW21:BX21"/>
    <mergeCell ref="BE32:BF32"/>
    <mergeCell ref="BG32:BH32"/>
    <mergeCell ref="BI32:BJ32"/>
    <mergeCell ref="BK32:BL32"/>
    <mergeCell ref="BM32:BN32"/>
    <mergeCell ref="BO32:BP32"/>
    <mergeCell ref="BE21:BF21"/>
    <mergeCell ref="BG21:BH21"/>
    <mergeCell ref="BI21:BJ21"/>
    <mergeCell ref="BK21:BL21"/>
    <mergeCell ref="BM21:BN21"/>
    <mergeCell ref="BO21:BP21"/>
    <mergeCell ref="CF21:CG21"/>
    <mergeCell ref="CF32:CG32"/>
    <mergeCell ref="CF40:CG40"/>
    <mergeCell ref="CF50:CG50"/>
    <mergeCell ref="CF61:CG61"/>
    <mergeCell ref="CF69:CG69"/>
    <mergeCell ref="CF84:CG84"/>
    <mergeCell ref="CF95:CG95"/>
    <mergeCell ref="CF103:CG103"/>
    <mergeCell ref="CF143:CG143"/>
    <mergeCell ref="CF154:CG154"/>
    <mergeCell ref="CF162:CG162"/>
    <mergeCell ref="CF173:CG173"/>
    <mergeCell ref="CF184:CG184"/>
    <mergeCell ref="CF192:CG192"/>
    <mergeCell ref="CF203:CG203"/>
    <mergeCell ref="CF214:CG214"/>
    <mergeCell ref="CF222:CG222"/>
    <mergeCell ref="DG173:DH173"/>
    <mergeCell ref="DG184:DH184"/>
    <mergeCell ref="DG192:DH192"/>
    <mergeCell ref="DG203:DH203"/>
    <mergeCell ref="DG214:DH214"/>
    <mergeCell ref="DG222:DH222"/>
    <mergeCell ref="DG21:DH21"/>
    <mergeCell ref="DG32:DH32"/>
    <mergeCell ref="DG40:DH40"/>
    <mergeCell ref="DG50:DH50"/>
    <mergeCell ref="DG61:DH61"/>
    <mergeCell ref="DG69:DH69"/>
    <mergeCell ref="DG84:DH84"/>
    <mergeCell ref="DG95:DH95"/>
    <mergeCell ref="DG103:DH103"/>
    <mergeCell ref="AV21:AW21"/>
    <mergeCell ref="AX21:AY21"/>
    <mergeCell ref="AD32:AE32"/>
    <mergeCell ref="AF32:AG32"/>
    <mergeCell ref="AH32:AI32"/>
    <mergeCell ref="AJ32:AK32"/>
    <mergeCell ref="AL32:AM32"/>
    <mergeCell ref="AN32:AO32"/>
    <mergeCell ref="AP32:AQ32"/>
    <mergeCell ref="AR32:AS32"/>
    <mergeCell ref="AT32:AU32"/>
    <mergeCell ref="AV32:AW32"/>
    <mergeCell ref="AX32:AY32"/>
    <mergeCell ref="AD21:AE21"/>
    <mergeCell ref="AF21:AG21"/>
    <mergeCell ref="AH21:AI21"/>
    <mergeCell ref="AJ21:AK21"/>
    <mergeCell ref="AL21:AM21"/>
    <mergeCell ref="AN21:AO21"/>
    <mergeCell ref="AP21:AQ21"/>
    <mergeCell ref="AR21:AS21"/>
    <mergeCell ref="AT21:AU21"/>
    <mergeCell ref="AV40:AW40"/>
    <mergeCell ref="AX40:AY40"/>
    <mergeCell ref="AD50:AE50"/>
    <mergeCell ref="AF50:AG50"/>
    <mergeCell ref="AH50:AI50"/>
    <mergeCell ref="AJ50:AK50"/>
    <mergeCell ref="AL50:AM50"/>
    <mergeCell ref="AN50:AO50"/>
    <mergeCell ref="AP50:AQ50"/>
    <mergeCell ref="AR50:AS50"/>
    <mergeCell ref="AT50:AU50"/>
    <mergeCell ref="AV50:AW50"/>
    <mergeCell ref="AX50:AY50"/>
    <mergeCell ref="AD40:AE40"/>
    <mergeCell ref="AF40:AG40"/>
    <mergeCell ref="AH40:AI40"/>
    <mergeCell ref="AJ40:AK40"/>
    <mergeCell ref="AL40:AM40"/>
    <mergeCell ref="AN40:AO40"/>
    <mergeCell ref="AP40:AQ40"/>
    <mergeCell ref="AR40:AS40"/>
    <mergeCell ref="AT40:AU40"/>
    <mergeCell ref="AV84:AW84"/>
    <mergeCell ref="AX84:AY84"/>
    <mergeCell ref="AV61:AW61"/>
    <mergeCell ref="AX61:AY61"/>
    <mergeCell ref="AD69:AE69"/>
    <mergeCell ref="AF69:AG69"/>
    <mergeCell ref="AH69:AI69"/>
    <mergeCell ref="AJ69:AK69"/>
    <mergeCell ref="AL69:AM69"/>
    <mergeCell ref="AN69:AO69"/>
    <mergeCell ref="AP69:AQ69"/>
    <mergeCell ref="AR69:AS69"/>
    <mergeCell ref="AT69:AU69"/>
    <mergeCell ref="AV69:AW69"/>
    <mergeCell ref="AX69:AY69"/>
    <mergeCell ref="AD61:AE61"/>
    <mergeCell ref="AF61:AG61"/>
    <mergeCell ref="AH61:AI61"/>
    <mergeCell ref="AJ61:AK61"/>
    <mergeCell ref="AL61:AM61"/>
    <mergeCell ref="AN61:AO61"/>
    <mergeCell ref="AP61:AQ61"/>
    <mergeCell ref="AR61:AS61"/>
    <mergeCell ref="AT61:AU61"/>
    <mergeCell ref="AD84:AE84"/>
    <mergeCell ref="AF84:AG84"/>
    <mergeCell ref="AH84:AI84"/>
    <mergeCell ref="AJ84:AK84"/>
    <mergeCell ref="AL84:AM84"/>
    <mergeCell ref="AN84:AO84"/>
    <mergeCell ref="AP84:AQ84"/>
    <mergeCell ref="AR84:AS84"/>
    <mergeCell ref="AT84:AU84"/>
    <mergeCell ref="AV95:AW95"/>
    <mergeCell ref="AX95:AY95"/>
    <mergeCell ref="AD103:AE103"/>
    <mergeCell ref="AF103:AG103"/>
    <mergeCell ref="AH103:AI103"/>
    <mergeCell ref="AJ103:AK103"/>
    <mergeCell ref="AL103:AM103"/>
    <mergeCell ref="AN103:AO103"/>
    <mergeCell ref="AP103:AQ103"/>
    <mergeCell ref="AR103:AS103"/>
    <mergeCell ref="AT103:AU103"/>
    <mergeCell ref="AV103:AW103"/>
    <mergeCell ref="AX103:AY103"/>
    <mergeCell ref="AD95:AE95"/>
    <mergeCell ref="AF95:AG95"/>
    <mergeCell ref="AH95:AI95"/>
    <mergeCell ref="AJ95:AK95"/>
    <mergeCell ref="AL95:AM95"/>
    <mergeCell ref="AN95:AO95"/>
    <mergeCell ref="AP95:AQ95"/>
    <mergeCell ref="AR95:AS95"/>
    <mergeCell ref="AT95:AU95"/>
    <mergeCell ref="AV114:AW114"/>
    <mergeCell ref="AX114:AY114"/>
    <mergeCell ref="AD125:AE125"/>
    <mergeCell ref="AF125:AG125"/>
    <mergeCell ref="AH125:AI125"/>
    <mergeCell ref="AJ125:AK125"/>
    <mergeCell ref="AL125:AM125"/>
    <mergeCell ref="AN125:AO125"/>
    <mergeCell ref="AP125:AQ125"/>
    <mergeCell ref="AR125:AS125"/>
    <mergeCell ref="AT125:AU125"/>
    <mergeCell ref="AV125:AW125"/>
    <mergeCell ref="AX125:AY125"/>
    <mergeCell ref="AD114:AE114"/>
    <mergeCell ref="AF114:AG114"/>
    <mergeCell ref="AH114:AI114"/>
    <mergeCell ref="AJ114:AK114"/>
    <mergeCell ref="AL114:AM114"/>
    <mergeCell ref="AN114:AO114"/>
    <mergeCell ref="AP114:AQ114"/>
    <mergeCell ref="AR114:AS114"/>
    <mergeCell ref="AT114:AU114"/>
    <mergeCell ref="AV133:AW133"/>
    <mergeCell ref="AX133:AY133"/>
    <mergeCell ref="AD143:AE143"/>
    <mergeCell ref="AF143:AG143"/>
    <mergeCell ref="AH143:AI143"/>
    <mergeCell ref="AJ143:AK143"/>
    <mergeCell ref="AL143:AM143"/>
    <mergeCell ref="AN143:AO143"/>
    <mergeCell ref="AD154:AE154"/>
    <mergeCell ref="AF154:AG154"/>
    <mergeCell ref="AH154:AI154"/>
    <mergeCell ref="AJ154:AK154"/>
    <mergeCell ref="AL154:AM154"/>
    <mergeCell ref="AN154:AO154"/>
    <mergeCell ref="AD133:AE133"/>
    <mergeCell ref="AF133:AG133"/>
    <mergeCell ref="AH133:AI133"/>
    <mergeCell ref="AJ133:AK133"/>
    <mergeCell ref="AL133:AM133"/>
    <mergeCell ref="AN133:AO133"/>
    <mergeCell ref="AP133:AQ133"/>
    <mergeCell ref="AR133:AS133"/>
    <mergeCell ref="AT133:AU133"/>
    <mergeCell ref="AD162:AE162"/>
    <mergeCell ref="AF162:AG162"/>
    <mergeCell ref="AH162:AI162"/>
    <mergeCell ref="AJ162:AK162"/>
    <mergeCell ref="AL162:AM162"/>
    <mergeCell ref="AN162:AO162"/>
    <mergeCell ref="AD173:AE173"/>
    <mergeCell ref="AF173:AG173"/>
    <mergeCell ref="AH173:AI173"/>
    <mergeCell ref="AJ173:AK173"/>
    <mergeCell ref="AL173:AM173"/>
    <mergeCell ref="AN173:AO173"/>
    <mergeCell ref="AP173:AQ173"/>
    <mergeCell ref="AR173:AS173"/>
    <mergeCell ref="AT173:AU173"/>
    <mergeCell ref="AV173:AW173"/>
    <mergeCell ref="AX173:AY173"/>
    <mergeCell ref="AD184:AE184"/>
    <mergeCell ref="AF184:AG184"/>
    <mergeCell ref="AH184:AI184"/>
    <mergeCell ref="AJ184:AK184"/>
    <mergeCell ref="AL184:AM184"/>
    <mergeCell ref="AN184:AO184"/>
    <mergeCell ref="AP184:AQ184"/>
    <mergeCell ref="AR184:AS184"/>
    <mergeCell ref="AT184:AU184"/>
    <mergeCell ref="AV184:AW184"/>
    <mergeCell ref="AX184:AY184"/>
    <mergeCell ref="AV192:AW192"/>
    <mergeCell ref="AX192:AY192"/>
    <mergeCell ref="AD203:AE203"/>
    <mergeCell ref="AF203:AG203"/>
    <mergeCell ref="AH203:AI203"/>
    <mergeCell ref="AJ203:AK203"/>
    <mergeCell ref="AL203:AM203"/>
    <mergeCell ref="AN203:AO203"/>
    <mergeCell ref="AP203:AQ203"/>
    <mergeCell ref="AR203:AS203"/>
    <mergeCell ref="AT203:AU203"/>
    <mergeCell ref="AV203:AW203"/>
    <mergeCell ref="AX203:AY203"/>
    <mergeCell ref="AD192:AE192"/>
    <mergeCell ref="AF192:AG192"/>
    <mergeCell ref="AH192:AI192"/>
    <mergeCell ref="AJ192:AK192"/>
    <mergeCell ref="AL192:AM192"/>
    <mergeCell ref="AN192:AO192"/>
    <mergeCell ref="AP192:AQ192"/>
    <mergeCell ref="AR192:AS192"/>
    <mergeCell ref="AT192:AU192"/>
    <mergeCell ref="AV214:AW214"/>
    <mergeCell ref="AX214:AY214"/>
    <mergeCell ref="AD222:AE222"/>
    <mergeCell ref="AF222:AG222"/>
    <mergeCell ref="AH222:AI222"/>
    <mergeCell ref="AJ222:AK222"/>
    <mergeCell ref="AL222:AM222"/>
    <mergeCell ref="AN222:AO222"/>
    <mergeCell ref="AP222:AQ222"/>
    <mergeCell ref="AR222:AS222"/>
    <mergeCell ref="AT222:AU222"/>
    <mergeCell ref="AV222:AW222"/>
    <mergeCell ref="AX222:AY222"/>
    <mergeCell ref="AD214:AE214"/>
    <mergeCell ref="AF214:AG214"/>
    <mergeCell ref="AH214:AI214"/>
    <mergeCell ref="AJ214:AK214"/>
    <mergeCell ref="AL214:AM214"/>
    <mergeCell ref="AN214:AO214"/>
    <mergeCell ref="AP214:AQ214"/>
    <mergeCell ref="AR214:AS214"/>
    <mergeCell ref="AT214:AU214"/>
    <mergeCell ref="U21:V21"/>
    <mergeCell ref="W21:X21"/>
    <mergeCell ref="C32:D32"/>
    <mergeCell ref="E32:F32"/>
    <mergeCell ref="G32:H32"/>
    <mergeCell ref="I32:J32"/>
    <mergeCell ref="K32:L32"/>
    <mergeCell ref="M32:N32"/>
    <mergeCell ref="O32:P32"/>
    <mergeCell ref="Q32:R32"/>
    <mergeCell ref="S32:T32"/>
    <mergeCell ref="U32:V32"/>
    <mergeCell ref="W32:X32"/>
    <mergeCell ref="C21:D21"/>
    <mergeCell ref="E21:F21"/>
    <mergeCell ref="G21:H21"/>
    <mergeCell ref="I21:J21"/>
    <mergeCell ref="K21:L21"/>
    <mergeCell ref="M21:N21"/>
    <mergeCell ref="O21:P21"/>
    <mergeCell ref="Q21:R21"/>
    <mergeCell ref="S21:T21"/>
    <mergeCell ref="U40:V40"/>
    <mergeCell ref="W40:X40"/>
    <mergeCell ref="C50:D50"/>
    <mergeCell ref="E50:F50"/>
    <mergeCell ref="G50:H50"/>
    <mergeCell ref="I50:J50"/>
    <mergeCell ref="K50:L50"/>
    <mergeCell ref="M50:N50"/>
    <mergeCell ref="O50:P50"/>
    <mergeCell ref="Q50:R50"/>
    <mergeCell ref="S50:T50"/>
    <mergeCell ref="U50:V50"/>
    <mergeCell ref="W50:X50"/>
    <mergeCell ref="C40:D40"/>
    <mergeCell ref="E40:F40"/>
    <mergeCell ref="G40:H40"/>
    <mergeCell ref="I40:J40"/>
    <mergeCell ref="K40:L40"/>
    <mergeCell ref="M40:N40"/>
    <mergeCell ref="O40:P40"/>
    <mergeCell ref="Q40:R40"/>
    <mergeCell ref="S40:T40"/>
    <mergeCell ref="U61:V61"/>
    <mergeCell ref="W61:X61"/>
    <mergeCell ref="C69:D69"/>
    <mergeCell ref="E69:F69"/>
    <mergeCell ref="G69:H69"/>
    <mergeCell ref="I69:J69"/>
    <mergeCell ref="K69:L69"/>
    <mergeCell ref="M69:N69"/>
    <mergeCell ref="O69:P69"/>
    <mergeCell ref="Q69:R69"/>
    <mergeCell ref="S69:T69"/>
    <mergeCell ref="U69:V69"/>
    <mergeCell ref="W69:X69"/>
    <mergeCell ref="C61:D61"/>
    <mergeCell ref="E61:F61"/>
    <mergeCell ref="G61:H61"/>
    <mergeCell ref="I61:J61"/>
    <mergeCell ref="K61:L61"/>
    <mergeCell ref="M61:N61"/>
    <mergeCell ref="O61:P61"/>
    <mergeCell ref="Q61:R61"/>
    <mergeCell ref="S61:T61"/>
    <mergeCell ref="U84:V84"/>
    <mergeCell ref="W84:X84"/>
    <mergeCell ref="C95:D95"/>
    <mergeCell ref="E95:F95"/>
    <mergeCell ref="G95:H95"/>
    <mergeCell ref="I95:J95"/>
    <mergeCell ref="K95:L95"/>
    <mergeCell ref="M95:N95"/>
    <mergeCell ref="O95:P95"/>
    <mergeCell ref="Q95:R95"/>
    <mergeCell ref="S95:T95"/>
    <mergeCell ref="U95:V95"/>
    <mergeCell ref="W95:X95"/>
    <mergeCell ref="C84:D84"/>
    <mergeCell ref="E84:F84"/>
    <mergeCell ref="G84:H84"/>
    <mergeCell ref="I84:J84"/>
    <mergeCell ref="K84:L84"/>
    <mergeCell ref="M84:N84"/>
    <mergeCell ref="O84:P84"/>
    <mergeCell ref="Q84:R84"/>
    <mergeCell ref="S84:T84"/>
    <mergeCell ref="U103:V103"/>
    <mergeCell ref="W103:X103"/>
    <mergeCell ref="C114:D114"/>
    <mergeCell ref="E114:F114"/>
    <mergeCell ref="G114:H114"/>
    <mergeCell ref="I114:J114"/>
    <mergeCell ref="K114:L114"/>
    <mergeCell ref="M114:N114"/>
    <mergeCell ref="O114:P114"/>
    <mergeCell ref="Q114:R114"/>
    <mergeCell ref="S114:T114"/>
    <mergeCell ref="C103:D103"/>
    <mergeCell ref="E103:F103"/>
    <mergeCell ref="G103:H103"/>
    <mergeCell ref="I103:J103"/>
    <mergeCell ref="K103:L103"/>
    <mergeCell ref="M103:N103"/>
    <mergeCell ref="O103:P103"/>
    <mergeCell ref="Q103:R103"/>
    <mergeCell ref="S103:T103"/>
    <mergeCell ref="U133:V133"/>
    <mergeCell ref="W133:X133"/>
    <mergeCell ref="C125:D125"/>
    <mergeCell ref="E125:F125"/>
    <mergeCell ref="G125:H125"/>
    <mergeCell ref="I125:J125"/>
    <mergeCell ref="K125:L125"/>
    <mergeCell ref="M125:N125"/>
    <mergeCell ref="O125:P125"/>
    <mergeCell ref="Q125:R125"/>
    <mergeCell ref="S125:T125"/>
    <mergeCell ref="C133:D133"/>
    <mergeCell ref="E133:F133"/>
    <mergeCell ref="G133:H133"/>
    <mergeCell ref="I133:J133"/>
    <mergeCell ref="K133:L133"/>
    <mergeCell ref="M133:N133"/>
    <mergeCell ref="O133:P133"/>
    <mergeCell ref="Q133:R133"/>
    <mergeCell ref="S133:T133"/>
    <mergeCell ref="C143:D143"/>
    <mergeCell ref="E143:F143"/>
    <mergeCell ref="G143:H143"/>
    <mergeCell ref="I143:J143"/>
    <mergeCell ref="K143:L143"/>
    <mergeCell ref="M143:N143"/>
    <mergeCell ref="C154:D154"/>
    <mergeCell ref="E154:F154"/>
    <mergeCell ref="G154:H154"/>
    <mergeCell ref="I154:J154"/>
    <mergeCell ref="K154:L154"/>
    <mergeCell ref="M154:N154"/>
    <mergeCell ref="C162:D162"/>
    <mergeCell ref="E162:F162"/>
    <mergeCell ref="G162:H162"/>
    <mergeCell ref="I162:J162"/>
    <mergeCell ref="K162:L162"/>
    <mergeCell ref="M162:N162"/>
    <mergeCell ref="C173:D173"/>
    <mergeCell ref="E173:F173"/>
    <mergeCell ref="G173:H173"/>
    <mergeCell ref="I173:J173"/>
    <mergeCell ref="K173:L173"/>
    <mergeCell ref="M173:N173"/>
    <mergeCell ref="O173:P173"/>
    <mergeCell ref="Q173:R173"/>
    <mergeCell ref="S173:T173"/>
    <mergeCell ref="U173:V173"/>
    <mergeCell ref="W173:X173"/>
    <mergeCell ref="C184:D184"/>
    <mergeCell ref="E184:F184"/>
    <mergeCell ref="G184:H184"/>
    <mergeCell ref="I184:J184"/>
    <mergeCell ref="K184:L184"/>
    <mergeCell ref="M184:N184"/>
    <mergeCell ref="O184:P184"/>
    <mergeCell ref="Q184:R184"/>
    <mergeCell ref="S184:T184"/>
    <mergeCell ref="U184:V184"/>
    <mergeCell ref="W184:X184"/>
    <mergeCell ref="U192:V192"/>
    <mergeCell ref="W192:X192"/>
    <mergeCell ref="C203:D203"/>
    <mergeCell ref="E203:F203"/>
    <mergeCell ref="G203:H203"/>
    <mergeCell ref="I203:J203"/>
    <mergeCell ref="K203:L203"/>
    <mergeCell ref="M203:N203"/>
    <mergeCell ref="O203:P203"/>
    <mergeCell ref="Q203:R203"/>
    <mergeCell ref="S203:T203"/>
    <mergeCell ref="U203:V203"/>
    <mergeCell ref="W203:X203"/>
    <mergeCell ref="C192:D192"/>
    <mergeCell ref="E192:F192"/>
    <mergeCell ref="G192:H192"/>
    <mergeCell ref="I192:J192"/>
    <mergeCell ref="K192:L192"/>
    <mergeCell ref="M192:N192"/>
    <mergeCell ref="O192:P192"/>
    <mergeCell ref="Q192:R192"/>
    <mergeCell ref="S192:T192"/>
    <mergeCell ref="U214:V214"/>
    <mergeCell ref="W214:X214"/>
    <mergeCell ref="C222:D222"/>
    <mergeCell ref="E222:F222"/>
    <mergeCell ref="G222:H222"/>
    <mergeCell ref="I222:J222"/>
    <mergeCell ref="K222:L222"/>
    <mergeCell ref="M222:N222"/>
    <mergeCell ref="O222:P222"/>
    <mergeCell ref="Q222:R222"/>
    <mergeCell ref="S222:T222"/>
    <mergeCell ref="U222:V222"/>
    <mergeCell ref="W222:X222"/>
    <mergeCell ref="C214:D214"/>
    <mergeCell ref="E214:F214"/>
    <mergeCell ref="G214:H214"/>
    <mergeCell ref="I214:J214"/>
    <mergeCell ref="K214:L214"/>
    <mergeCell ref="M214:N214"/>
    <mergeCell ref="O214:P214"/>
    <mergeCell ref="Q214:R214"/>
    <mergeCell ref="S214:T2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zoomScale="115" zoomScaleNormal="115" workbookViewId="0">
      <selection activeCell="B17" sqref="B17"/>
    </sheetView>
  </sheetViews>
  <sheetFormatPr defaultRowHeight="15"/>
  <cols>
    <col min="16" max="16" width="9.140625" style="1024"/>
    <col min="20" max="20" width="13.140625" customWidth="1"/>
    <col min="32" max="32" width="18.7109375" customWidth="1"/>
  </cols>
  <sheetData>
    <row r="1" spans="1:32" ht="15.75">
      <c r="A1" s="1025" t="s">
        <v>1040</v>
      </c>
      <c r="B1" s="1025"/>
      <c r="C1" s="1025"/>
      <c r="D1" s="1025"/>
      <c r="E1" s="1025"/>
      <c r="F1" s="1025"/>
      <c r="G1" s="1025"/>
      <c r="H1" s="1025"/>
      <c r="I1" s="1025"/>
      <c r="J1" s="1025"/>
      <c r="K1" s="1025"/>
      <c r="L1" s="1025"/>
      <c r="M1" s="1025"/>
      <c r="N1" s="1025"/>
      <c r="O1" s="1025"/>
      <c r="P1" s="1025"/>
      <c r="Q1" s="1025"/>
      <c r="R1" s="1025"/>
      <c r="S1" s="1025"/>
      <c r="T1" s="1026"/>
      <c r="U1" s="1026"/>
      <c r="V1" s="1026"/>
      <c r="W1" s="1026"/>
      <c r="X1" s="1026"/>
      <c r="Y1" s="1026"/>
      <c r="Z1" s="1026"/>
      <c r="AA1" s="1026"/>
      <c r="AB1" s="1026"/>
      <c r="AC1" s="1027"/>
      <c r="AD1" s="1024"/>
      <c r="AE1" s="1024"/>
      <c r="AF1" s="1024"/>
    </row>
    <row r="2" spans="1:32">
      <c r="A2" s="1035"/>
      <c r="B2" s="1035"/>
      <c r="C2" s="1035"/>
      <c r="D2" s="1035"/>
      <c r="E2" s="1035"/>
      <c r="F2" s="1035"/>
      <c r="G2" s="1035"/>
      <c r="H2" s="1036"/>
      <c r="I2" s="1036"/>
      <c r="J2" s="1036"/>
      <c r="K2" s="1036"/>
      <c r="L2" s="1036"/>
      <c r="M2" s="1037"/>
      <c r="N2" s="1037"/>
      <c r="O2" s="1037"/>
      <c r="P2" s="1037"/>
      <c r="Q2" s="1035"/>
      <c r="R2" s="1035"/>
      <c r="S2" s="1035"/>
      <c r="T2" s="1038"/>
      <c r="U2" s="1038"/>
      <c r="V2" s="1038"/>
      <c r="W2" s="1039"/>
      <c r="X2" s="1039"/>
      <c r="Y2" s="1039"/>
      <c r="Z2" s="2502"/>
      <c r="AA2" s="2502"/>
      <c r="AB2" s="2502"/>
      <c r="AC2" s="2502"/>
      <c r="AD2" s="1040"/>
      <c r="AE2" s="1040"/>
      <c r="AF2" s="1040"/>
    </row>
    <row r="3" spans="1:32" s="2020" customFormat="1">
      <c r="A3" s="1035" t="s">
        <v>1325</v>
      </c>
      <c r="B3" s="1035"/>
      <c r="C3" s="1035"/>
      <c r="D3" s="1035"/>
      <c r="E3" s="1035"/>
      <c r="F3" s="1035"/>
      <c r="G3" s="1035"/>
      <c r="H3" s="1036"/>
      <c r="I3" s="1036"/>
      <c r="J3" s="1036"/>
      <c r="K3" s="1036"/>
      <c r="L3" s="1036"/>
      <c r="M3" s="1037"/>
      <c r="N3" s="1037"/>
      <c r="O3" s="1037"/>
      <c r="P3" s="1037"/>
      <c r="Q3" s="1035"/>
      <c r="R3" s="1035"/>
      <c r="S3" s="1035"/>
      <c r="T3" s="1038"/>
      <c r="U3" s="1038"/>
      <c r="V3" s="1038"/>
      <c r="W3" s="1039"/>
      <c r="X3" s="1039"/>
      <c r="Y3" s="1039"/>
      <c r="Z3" s="2021"/>
      <c r="AA3" s="2021"/>
      <c r="AB3" s="2021"/>
      <c r="AC3" s="2021"/>
      <c r="AD3" s="1825"/>
      <c r="AE3" s="1825"/>
      <c r="AF3" s="1825"/>
    </row>
    <row r="4" spans="1:32">
      <c r="A4" s="1039"/>
      <c r="B4" s="1039" t="s">
        <v>2</v>
      </c>
      <c r="C4" s="1039" t="s">
        <v>133</v>
      </c>
      <c r="D4" s="1039"/>
      <c r="E4" s="1039"/>
      <c r="F4" s="1039"/>
      <c r="G4" s="1039"/>
      <c r="H4" s="1041"/>
      <c r="I4" s="1041"/>
      <c r="J4" s="1041"/>
      <c r="K4" s="1041"/>
      <c r="L4" s="1041"/>
      <c r="M4" s="1032"/>
      <c r="N4" s="1032"/>
      <c r="O4" s="1032"/>
      <c r="P4" s="1032"/>
      <c r="Q4" s="1028"/>
      <c r="R4" s="1028"/>
      <c r="S4" s="1028"/>
      <c r="T4" s="1029"/>
      <c r="U4" s="1029"/>
      <c r="V4" s="1029"/>
      <c r="W4" s="1039"/>
      <c r="X4" s="1039"/>
      <c r="Y4" s="1039"/>
      <c r="Z4" s="1042"/>
      <c r="AA4" s="1042"/>
      <c r="AB4" s="1042"/>
      <c r="AC4" s="1043"/>
      <c r="AD4" s="1040"/>
      <c r="AE4" s="1040"/>
      <c r="AF4" s="1040"/>
    </row>
    <row r="5" spans="1:32" s="2020" customFormat="1">
      <c r="A5" s="1828">
        <v>2006</v>
      </c>
      <c r="B5" s="2082">
        <f>AF33</f>
        <v>9.0157429679656307</v>
      </c>
      <c r="C5" s="2082">
        <f>P62</f>
        <v>9.8100244987222833</v>
      </c>
      <c r="D5" s="1039"/>
      <c r="E5" s="1039"/>
      <c r="F5" s="1039"/>
      <c r="G5" s="1039"/>
      <c r="H5" s="1041"/>
      <c r="I5" s="1041"/>
      <c r="J5" s="1041"/>
      <c r="K5" s="1041"/>
      <c r="L5" s="1041"/>
      <c r="M5" s="1821"/>
      <c r="N5" s="1821"/>
      <c r="O5" s="1821"/>
      <c r="P5" s="1821"/>
      <c r="Q5" s="1793"/>
      <c r="R5" s="1793"/>
      <c r="S5" s="1793"/>
      <c r="T5" s="1795"/>
      <c r="U5" s="1795"/>
      <c r="V5" s="1795"/>
      <c r="W5" s="1039"/>
      <c r="X5" s="1039"/>
      <c r="Y5" s="1039"/>
      <c r="Z5" s="1042"/>
      <c r="AA5" s="1042"/>
      <c r="AB5" s="1042"/>
      <c r="AC5" s="1043"/>
      <c r="AD5" s="1825"/>
      <c r="AE5" s="1825"/>
      <c r="AF5" s="1825"/>
    </row>
    <row r="6" spans="1:32" s="2020" customFormat="1">
      <c r="A6" s="1828">
        <v>2007</v>
      </c>
      <c r="B6" s="2082">
        <f t="shared" ref="B6:B17" si="0">AF34</f>
        <v>9.1286561935414294</v>
      </c>
      <c r="C6" s="2082">
        <f t="shared" ref="C6:C17" si="1">P63</f>
        <v>10.078593963135413</v>
      </c>
      <c r="D6" s="1039"/>
      <c r="E6" s="1039"/>
      <c r="F6" s="1039"/>
      <c r="G6" s="1039"/>
      <c r="H6" s="1041"/>
      <c r="I6" s="1041"/>
      <c r="J6" s="1041"/>
      <c r="K6" s="1041"/>
      <c r="L6" s="1041"/>
      <c r="M6" s="1821"/>
      <c r="N6" s="1821"/>
      <c r="O6" s="1821"/>
      <c r="P6" s="1821"/>
      <c r="Q6" s="1793"/>
      <c r="R6" s="1793"/>
      <c r="S6" s="1793"/>
      <c r="T6" s="1795"/>
      <c r="U6" s="1795"/>
      <c r="V6" s="1795"/>
      <c r="W6" s="1039"/>
      <c r="X6" s="1039"/>
      <c r="Y6" s="1039"/>
      <c r="Z6" s="1042"/>
      <c r="AA6" s="1042"/>
      <c r="AB6" s="1042"/>
      <c r="AC6" s="1043"/>
      <c r="AD6" s="1825"/>
      <c r="AE6" s="1825"/>
      <c r="AF6" s="1825"/>
    </row>
    <row r="7" spans="1:32" s="2020" customFormat="1">
      <c r="A7" s="1828">
        <v>2008</v>
      </c>
      <c r="B7" s="2082">
        <f t="shared" si="0"/>
        <v>8.7527654274024353</v>
      </c>
      <c r="C7" s="2082">
        <f t="shared" si="1"/>
        <v>9.5204546287176939</v>
      </c>
      <c r="D7" s="1039"/>
      <c r="E7" s="1039"/>
      <c r="F7" s="1039"/>
      <c r="G7" s="1039"/>
      <c r="H7" s="1041"/>
      <c r="I7" s="1041"/>
      <c r="J7" s="1041"/>
      <c r="K7" s="1041"/>
      <c r="L7" s="1041"/>
      <c r="M7" s="1821"/>
      <c r="N7" s="1821"/>
      <c r="O7" s="1821"/>
      <c r="P7" s="1821"/>
      <c r="Q7" s="1793"/>
      <c r="R7" s="1793"/>
      <c r="S7" s="1793"/>
      <c r="T7" s="1795"/>
      <c r="U7" s="1795"/>
      <c r="V7" s="1795"/>
      <c r="W7" s="1039"/>
      <c r="X7" s="1039"/>
      <c r="Y7" s="1039"/>
      <c r="Z7" s="1042"/>
      <c r="AA7" s="1042"/>
      <c r="AB7" s="1042"/>
      <c r="AC7" s="1043"/>
      <c r="AD7" s="1825"/>
      <c r="AE7" s="1825"/>
      <c r="AF7" s="1825"/>
    </row>
    <row r="8" spans="1:32" s="2020" customFormat="1">
      <c r="A8" s="1828">
        <v>2009</v>
      </c>
      <c r="B8" s="2082">
        <f t="shared" si="0"/>
        <v>8.6996525075763014</v>
      </c>
      <c r="C8" s="2082">
        <f t="shared" si="1"/>
        <v>9.0369079433883197</v>
      </c>
      <c r="D8" s="1039"/>
      <c r="E8" s="1039"/>
      <c r="F8" s="1039"/>
      <c r="G8" s="1039"/>
      <c r="H8" s="1041"/>
      <c r="I8" s="1041"/>
      <c r="J8" s="1041"/>
      <c r="K8" s="1041"/>
      <c r="L8" s="1041"/>
      <c r="M8" s="1821"/>
      <c r="N8" s="1821"/>
      <c r="O8" s="1821"/>
      <c r="P8" s="1821"/>
      <c r="Q8" s="1793"/>
      <c r="R8" s="1793"/>
      <c r="S8" s="1793"/>
      <c r="T8" s="1795"/>
      <c r="U8" s="1795"/>
      <c r="V8" s="1795"/>
      <c r="W8" s="1039"/>
      <c r="X8" s="1039"/>
      <c r="Y8" s="1039"/>
      <c r="Z8" s="1042"/>
      <c r="AA8" s="1042"/>
      <c r="AB8" s="1042"/>
      <c r="AC8" s="1043"/>
      <c r="AD8" s="1825"/>
      <c r="AE8" s="1825"/>
      <c r="AF8" s="1825"/>
    </row>
    <row r="9" spans="1:32" s="2020" customFormat="1">
      <c r="A9" s="1828">
        <v>2010</v>
      </c>
      <c r="B9" s="2082">
        <f t="shared" si="0"/>
        <v>9.1412690728319408</v>
      </c>
      <c r="C9" s="2082">
        <f t="shared" si="1"/>
        <v>9.6183818362370541</v>
      </c>
      <c r="D9" s="1039"/>
      <c r="E9" s="1039"/>
      <c r="F9" s="1039"/>
      <c r="G9" s="1039"/>
      <c r="H9" s="1041"/>
      <c r="I9" s="1041"/>
      <c r="J9" s="1041"/>
      <c r="K9" s="1041"/>
      <c r="L9" s="1041"/>
      <c r="M9" s="1821"/>
      <c r="N9" s="1821"/>
      <c r="O9" s="1821"/>
      <c r="P9" s="1821"/>
      <c r="Q9" s="1793"/>
      <c r="R9" s="1793"/>
      <c r="S9" s="1793"/>
      <c r="T9" s="1795"/>
      <c r="U9" s="1795"/>
      <c r="V9" s="1795"/>
      <c r="W9" s="1039"/>
      <c r="X9" s="1039"/>
      <c r="Y9" s="1039"/>
      <c r="Z9" s="1042"/>
      <c r="AA9" s="1042"/>
      <c r="AB9" s="1042"/>
      <c r="AC9" s="1043"/>
      <c r="AD9" s="1825"/>
      <c r="AE9" s="1825"/>
      <c r="AF9" s="1825"/>
    </row>
    <row r="10" spans="1:32" s="2020" customFormat="1">
      <c r="A10" s="1828">
        <v>2011</v>
      </c>
      <c r="B10" s="2082">
        <f t="shared" si="0"/>
        <v>8.4243110089748363</v>
      </c>
      <c r="C10" s="2082">
        <f t="shared" si="1"/>
        <v>8.9562941900284656</v>
      </c>
      <c r="D10" s="1039"/>
      <c r="E10" s="1039"/>
      <c r="F10" s="1039"/>
      <c r="G10" s="1039"/>
      <c r="H10" s="1041"/>
      <c r="I10" s="1041"/>
      <c r="J10" s="1041"/>
      <c r="K10" s="1041"/>
      <c r="L10" s="1041"/>
      <c r="M10" s="1821"/>
      <c r="N10" s="1821"/>
      <c r="O10" s="1821"/>
      <c r="P10" s="1821"/>
      <c r="Q10" s="1793"/>
      <c r="R10" s="1793"/>
      <c r="S10" s="1793"/>
      <c r="T10" s="1795"/>
      <c r="U10" s="1795"/>
      <c r="V10" s="1795"/>
      <c r="W10" s="1039"/>
      <c r="X10" s="1039"/>
      <c r="Y10" s="1039"/>
      <c r="Z10" s="1042"/>
      <c r="AA10" s="1042"/>
      <c r="AB10" s="1042"/>
      <c r="AC10" s="1043"/>
      <c r="AD10" s="1825"/>
      <c r="AE10" s="1825"/>
      <c r="AF10" s="1825"/>
    </row>
    <row r="11" spans="1:32" s="2020" customFormat="1">
      <c r="A11" s="1828">
        <v>2012</v>
      </c>
      <c r="B11" s="2082">
        <f t="shared" si="0"/>
        <v>8.6962523464494303</v>
      </c>
      <c r="C11" s="2082">
        <f t="shared" si="1"/>
        <v>8.9599441758704881</v>
      </c>
      <c r="D11" s="1039"/>
      <c r="E11" s="1039"/>
      <c r="F11" s="1039"/>
      <c r="G11" s="1039"/>
      <c r="H11" s="1041"/>
      <c r="I11" s="1041"/>
      <c r="J11" s="1041"/>
      <c r="K11" s="1041"/>
      <c r="L11" s="1041"/>
      <c r="M11" s="1821"/>
      <c r="N11" s="1821"/>
      <c r="O11" s="1821"/>
      <c r="P11" s="1821"/>
      <c r="Q11" s="1793"/>
      <c r="R11" s="1793"/>
      <c r="S11" s="1793"/>
      <c r="T11" s="1795"/>
      <c r="U11" s="1795"/>
      <c r="V11" s="1795"/>
      <c r="W11" s="1039"/>
      <c r="X11" s="1039"/>
      <c r="Y11" s="1039"/>
      <c r="Z11" s="1042"/>
      <c r="AA11" s="1042"/>
      <c r="AB11" s="1042"/>
      <c r="AC11" s="1043"/>
      <c r="AD11" s="1825"/>
      <c r="AE11" s="1825"/>
      <c r="AF11" s="1825"/>
    </row>
    <row r="12" spans="1:32" s="2020" customFormat="1">
      <c r="A12" s="1828">
        <v>2013</v>
      </c>
      <c r="B12" s="2082">
        <f t="shared" si="0"/>
        <v>8.3386958386958394</v>
      </c>
      <c r="C12" s="2082">
        <f t="shared" si="1"/>
        <v>9.0530358488627076</v>
      </c>
      <c r="D12" s="1039"/>
      <c r="E12" s="1039"/>
      <c r="F12" s="1039"/>
      <c r="G12" s="1039"/>
      <c r="H12" s="1041"/>
      <c r="I12" s="1041"/>
      <c r="J12" s="1041"/>
      <c r="K12" s="1041"/>
      <c r="L12" s="1041"/>
      <c r="M12" s="1821"/>
      <c r="N12" s="1821"/>
      <c r="O12" s="1821"/>
      <c r="P12" s="1821"/>
      <c r="Q12" s="1793"/>
      <c r="R12" s="1793"/>
      <c r="S12" s="1793"/>
      <c r="T12" s="1795"/>
      <c r="U12" s="1795"/>
      <c r="V12" s="1795"/>
      <c r="W12" s="1039"/>
      <c r="X12" s="1039"/>
      <c r="Y12" s="1039"/>
      <c r="Z12" s="1042"/>
      <c r="AA12" s="1042"/>
      <c r="AB12" s="1042"/>
      <c r="AC12" s="1043"/>
      <c r="AD12" s="1825"/>
      <c r="AE12" s="1825"/>
      <c r="AF12" s="1825"/>
    </row>
    <row r="13" spans="1:32" s="2020" customFormat="1">
      <c r="A13" s="1828">
        <v>2014</v>
      </c>
      <c r="B13" s="2082">
        <f t="shared" si="0"/>
        <v>8.6887662498224429</v>
      </c>
      <c r="C13" s="2082">
        <f t="shared" si="1"/>
        <v>9.6441460497139175</v>
      </c>
      <c r="D13" s="1039"/>
      <c r="E13" s="1039"/>
      <c r="F13" s="1039"/>
      <c r="G13" s="1039"/>
      <c r="H13" s="1041"/>
      <c r="I13" s="1041"/>
      <c r="J13" s="1041"/>
      <c r="K13" s="1041"/>
      <c r="L13" s="1041"/>
      <c r="M13" s="1821"/>
      <c r="N13" s="1821"/>
      <c r="O13" s="1821"/>
      <c r="P13" s="1821"/>
      <c r="Q13" s="1793"/>
      <c r="R13" s="1793"/>
      <c r="S13" s="1793"/>
      <c r="T13" s="1795"/>
      <c r="U13" s="1795"/>
      <c r="V13" s="1795"/>
      <c r="W13" s="1039"/>
      <c r="X13" s="1039"/>
      <c r="Y13" s="1039"/>
      <c r="Z13" s="1042"/>
      <c r="AA13" s="1042"/>
      <c r="AB13" s="1042"/>
      <c r="AC13" s="1043"/>
      <c r="AD13" s="1825"/>
      <c r="AE13" s="1825"/>
      <c r="AF13" s="1825"/>
    </row>
    <row r="14" spans="1:32" s="2020" customFormat="1">
      <c r="A14" s="1828">
        <v>2015</v>
      </c>
      <c r="B14" s="2082">
        <f t="shared" si="0"/>
        <v>9.0087393592626661</v>
      </c>
      <c r="C14" s="2082">
        <f t="shared" si="1"/>
        <v>9.9774979696224229</v>
      </c>
      <c r="D14" s="1039"/>
      <c r="E14" s="1039"/>
      <c r="F14" s="1039"/>
      <c r="G14" s="1039"/>
      <c r="H14" s="1041"/>
      <c r="I14" s="1041"/>
      <c r="J14" s="1041"/>
      <c r="K14" s="1041"/>
      <c r="L14" s="1041"/>
      <c r="M14" s="1821"/>
      <c r="N14" s="1821"/>
      <c r="O14" s="1821"/>
      <c r="P14" s="1821"/>
      <c r="Q14" s="1793"/>
      <c r="R14" s="1793"/>
      <c r="S14" s="1793"/>
      <c r="T14" s="1795"/>
      <c r="U14" s="1795"/>
      <c r="V14" s="1795"/>
      <c r="W14" s="1039"/>
      <c r="X14" s="1039"/>
      <c r="Y14" s="1039"/>
      <c r="Z14" s="1042"/>
      <c r="AA14" s="1042"/>
      <c r="AB14" s="1042"/>
      <c r="AC14" s="1043"/>
      <c r="AD14" s="1825"/>
      <c r="AE14" s="1825"/>
      <c r="AF14" s="1825"/>
    </row>
    <row r="15" spans="1:32" s="2020" customFormat="1">
      <c r="A15" s="1828">
        <v>2016</v>
      </c>
      <c r="B15" s="2082">
        <f t="shared" si="0"/>
        <v>9.7389477548853005</v>
      </c>
      <c r="C15" s="2082">
        <f t="shared" si="1"/>
        <v>10.301618304823755</v>
      </c>
      <c r="D15" s="1039"/>
      <c r="E15" s="1039"/>
      <c r="F15" s="1039"/>
      <c r="G15" s="1039"/>
      <c r="H15" s="1041"/>
      <c r="I15" s="1041"/>
      <c r="J15" s="1041"/>
      <c r="K15" s="1041"/>
      <c r="L15" s="1041"/>
      <c r="M15" s="1821"/>
      <c r="N15" s="1821"/>
      <c r="O15" s="1821"/>
      <c r="P15" s="1821"/>
      <c r="Q15" s="1793"/>
      <c r="R15" s="1793"/>
      <c r="S15" s="1793"/>
      <c r="T15" s="1795"/>
      <c r="U15" s="1795"/>
      <c r="V15" s="1795"/>
      <c r="W15" s="1039"/>
      <c r="X15" s="1039"/>
      <c r="Y15" s="1039"/>
      <c r="Z15" s="1042"/>
      <c r="AA15" s="1042"/>
      <c r="AB15" s="1042"/>
      <c r="AC15" s="1043"/>
      <c r="AD15" s="1825"/>
      <c r="AE15" s="1825"/>
      <c r="AF15" s="1825"/>
    </row>
    <row r="16" spans="1:32" s="2020" customFormat="1">
      <c r="A16" s="1828">
        <v>2017</v>
      </c>
      <c r="B16" s="2082">
        <f t="shared" si="0"/>
        <v>9.159039478144555</v>
      </c>
      <c r="C16" s="2082">
        <f t="shared" si="1"/>
        <v>10.256412245645199</v>
      </c>
      <c r="D16" s="1039"/>
      <c r="E16" s="1039"/>
      <c r="F16" s="1039"/>
      <c r="G16" s="1039"/>
      <c r="H16" s="1041"/>
      <c r="I16" s="1041"/>
      <c r="J16" s="1041"/>
      <c r="K16" s="1041"/>
      <c r="L16" s="1041"/>
      <c r="M16" s="1821"/>
      <c r="N16" s="1821"/>
      <c r="O16" s="1821"/>
      <c r="P16" s="1821"/>
      <c r="Q16" s="1793"/>
      <c r="R16" s="1793"/>
      <c r="S16" s="1793"/>
      <c r="T16" s="1795"/>
      <c r="U16" s="1795"/>
      <c r="V16" s="1795"/>
      <c r="W16" s="1039"/>
      <c r="X16" s="1039"/>
      <c r="Y16" s="1039"/>
      <c r="Z16" s="1042"/>
      <c r="AA16" s="1042"/>
      <c r="AB16" s="1042"/>
      <c r="AC16" s="1043"/>
      <c r="AD16" s="1825"/>
      <c r="AE16" s="1825"/>
      <c r="AF16" s="1825"/>
    </row>
    <row r="17" spans="1:32" s="2020" customFormat="1">
      <c r="A17" s="1814">
        <v>2018</v>
      </c>
      <c r="B17" s="2082">
        <f t="shared" si="0"/>
        <v>9.235108152533698</v>
      </c>
      <c r="C17" s="2082">
        <f t="shared" si="1"/>
        <v>10.10237720594931</v>
      </c>
      <c r="D17" s="1039"/>
      <c r="E17" s="1039"/>
      <c r="F17" s="1039"/>
      <c r="G17" s="1039"/>
      <c r="H17" s="1041"/>
      <c r="I17" s="1041"/>
      <c r="J17" s="1041"/>
      <c r="K17" s="1041"/>
      <c r="L17" s="1041"/>
      <c r="M17" s="1821"/>
      <c r="N17" s="1821"/>
      <c r="O17" s="1821"/>
      <c r="P17" s="1821"/>
      <c r="Q17" s="1793"/>
      <c r="R17" s="1793"/>
      <c r="S17" s="1793"/>
      <c r="T17" s="1795"/>
      <c r="U17" s="1795"/>
      <c r="V17" s="1795"/>
      <c r="W17" s="1039"/>
      <c r="X17" s="1039"/>
      <c r="Y17" s="1039"/>
      <c r="Z17" s="1042"/>
      <c r="AA17" s="1042"/>
      <c r="AB17" s="1042"/>
      <c r="AC17" s="1043"/>
      <c r="AD17" s="1825"/>
      <c r="AE17" s="1825"/>
      <c r="AF17" s="1825"/>
    </row>
    <row r="18" spans="1:32" s="2020" customFormat="1">
      <c r="A18" s="1039"/>
      <c r="B18" s="1039"/>
      <c r="C18" s="1039"/>
      <c r="D18" s="1039"/>
      <c r="E18" s="1039"/>
      <c r="F18" s="1039"/>
      <c r="G18" s="1039"/>
      <c r="H18" s="1041"/>
      <c r="I18" s="1041"/>
      <c r="J18" s="1041"/>
      <c r="K18" s="1041"/>
      <c r="L18" s="1041"/>
      <c r="M18" s="1821"/>
      <c r="N18" s="1821"/>
      <c r="O18" s="1821"/>
      <c r="P18" s="1821"/>
      <c r="Q18" s="1793"/>
      <c r="R18" s="1793"/>
      <c r="S18" s="1793"/>
      <c r="T18" s="1795"/>
      <c r="U18" s="1795"/>
      <c r="V18" s="1795"/>
      <c r="W18" s="1039"/>
      <c r="X18" s="1039"/>
      <c r="Y18" s="1039"/>
      <c r="Z18" s="1042"/>
      <c r="AA18" s="1042"/>
      <c r="AB18" s="1042"/>
      <c r="AC18" s="1043"/>
      <c r="AD18" s="1825"/>
      <c r="AE18" s="1825"/>
      <c r="AF18" s="1825"/>
    </row>
    <row r="19" spans="1:32" s="2020" customFormat="1">
      <c r="A19" s="1039"/>
      <c r="B19" s="1039"/>
      <c r="C19" s="1039"/>
      <c r="D19" s="1039"/>
      <c r="E19" s="1039"/>
      <c r="F19" s="1039"/>
      <c r="G19" s="1039"/>
      <c r="H19" s="1041"/>
      <c r="I19" s="1041"/>
      <c r="J19" s="1041"/>
      <c r="K19" s="1041"/>
      <c r="L19" s="1041"/>
      <c r="M19" s="1821"/>
      <c r="N19" s="1821"/>
      <c r="O19" s="1821"/>
      <c r="P19" s="1821"/>
      <c r="Q19" s="1793"/>
      <c r="R19" s="1793"/>
      <c r="S19" s="1793"/>
      <c r="T19" s="1795"/>
      <c r="U19" s="1795"/>
      <c r="V19" s="1795"/>
      <c r="W19" s="1039"/>
      <c r="X19" s="1039"/>
      <c r="Y19" s="1039"/>
      <c r="Z19" s="1042"/>
      <c r="AA19" s="1042"/>
      <c r="AB19" s="1042"/>
      <c r="AC19" s="1043"/>
      <c r="AD19" s="1825"/>
      <c r="AE19" s="1825"/>
      <c r="AF19" s="1825"/>
    </row>
    <row r="20" spans="1:32" s="2020" customFormat="1">
      <c r="A20" s="1039"/>
      <c r="B20" s="1039"/>
      <c r="C20" s="1039"/>
      <c r="D20" s="1039"/>
      <c r="E20" s="1039"/>
      <c r="F20" s="1039"/>
      <c r="G20" s="1039"/>
      <c r="H20" s="1041"/>
      <c r="I20" s="1041"/>
      <c r="J20" s="1041"/>
      <c r="K20" s="1041"/>
      <c r="L20" s="1041"/>
      <c r="M20" s="1821"/>
      <c r="N20" s="1821"/>
      <c r="O20" s="1821"/>
      <c r="P20" s="1821"/>
      <c r="Q20" s="1793"/>
      <c r="R20" s="1793"/>
      <c r="S20" s="1793"/>
      <c r="T20" s="1795"/>
      <c r="U20" s="1795"/>
      <c r="V20" s="1795"/>
      <c r="W20" s="1039"/>
      <c r="X20" s="1039"/>
      <c r="Y20" s="1039"/>
      <c r="Z20" s="1042"/>
      <c r="AA20" s="1042"/>
      <c r="AB20" s="1042"/>
      <c r="AC20" s="1043"/>
      <c r="AD20" s="1825"/>
      <c r="AE20" s="1825"/>
      <c r="AF20" s="1825"/>
    </row>
    <row r="21" spans="1:32" s="2020" customFormat="1">
      <c r="A21" s="1039"/>
      <c r="B21" s="1039"/>
      <c r="C21" s="1039"/>
      <c r="D21" s="1039"/>
      <c r="E21" s="1039"/>
      <c r="F21" s="1039"/>
      <c r="G21" s="1039"/>
      <c r="H21" s="1041"/>
      <c r="I21" s="1041"/>
      <c r="J21" s="1041"/>
      <c r="K21" s="1041"/>
      <c r="L21" s="1041"/>
      <c r="M21" s="1821"/>
      <c r="N21" s="1821"/>
      <c r="O21" s="1821"/>
      <c r="P21" s="1821"/>
      <c r="Q21" s="1793"/>
      <c r="R21" s="1793"/>
      <c r="S21" s="1793"/>
      <c r="T21" s="1795"/>
      <c r="U21" s="1795"/>
      <c r="V21" s="1795"/>
      <c r="W21" s="1039"/>
      <c r="X21" s="1039"/>
      <c r="Y21" s="1039"/>
      <c r="Z21" s="1042"/>
      <c r="AA21" s="1042"/>
      <c r="AB21" s="1042"/>
      <c r="AC21" s="1043"/>
      <c r="AD21" s="1825"/>
      <c r="AE21" s="1825"/>
      <c r="AF21" s="1825"/>
    </row>
    <row r="22" spans="1:32" s="2020" customFormat="1">
      <c r="A22" s="1039"/>
      <c r="B22" s="1039"/>
      <c r="C22" s="1039"/>
      <c r="D22" s="1039"/>
      <c r="E22" s="1039"/>
      <c r="F22" s="1039"/>
      <c r="G22" s="1039"/>
      <c r="H22" s="1041"/>
      <c r="I22" s="1041"/>
      <c r="J22" s="1041"/>
      <c r="K22" s="1041"/>
      <c r="L22" s="1041"/>
      <c r="M22" s="1821"/>
      <c r="N22" s="1821"/>
      <c r="O22" s="1821"/>
      <c r="P22" s="1821"/>
      <c r="Q22" s="1793"/>
      <c r="R22" s="1793"/>
      <c r="S22" s="1793"/>
      <c r="T22" s="1795"/>
      <c r="U22" s="1795"/>
      <c r="V22" s="1795"/>
      <c r="W22" s="1039"/>
      <c r="X22" s="1039"/>
      <c r="Y22" s="1039"/>
      <c r="Z22" s="1042"/>
      <c r="AA22" s="1042"/>
      <c r="AB22" s="1042"/>
      <c r="AC22" s="1043"/>
      <c r="AD22" s="1825"/>
      <c r="AE22" s="1825"/>
      <c r="AF22" s="1825"/>
    </row>
    <row r="23" spans="1:32" s="2020" customFormat="1">
      <c r="A23" s="1039"/>
      <c r="B23" s="1039"/>
      <c r="C23" s="1039"/>
      <c r="D23" s="1039"/>
      <c r="E23" s="1039"/>
      <c r="F23" s="1039"/>
      <c r="G23" s="1039"/>
      <c r="H23" s="1041"/>
      <c r="I23" s="1041"/>
      <c r="J23" s="1041"/>
      <c r="K23" s="1041"/>
      <c r="L23" s="1041"/>
      <c r="M23" s="1821"/>
      <c r="N23" s="1821"/>
      <c r="O23" s="1821"/>
      <c r="P23" s="1821"/>
      <c r="Q23" s="1793"/>
      <c r="R23" s="1793"/>
      <c r="S23" s="1793"/>
      <c r="T23" s="1795"/>
      <c r="U23" s="1795"/>
      <c r="V23" s="1795"/>
      <c r="W23" s="1039"/>
      <c r="X23" s="1039"/>
      <c r="Y23" s="1039"/>
      <c r="Z23" s="1042"/>
      <c r="AA23" s="1042"/>
      <c r="AB23" s="1042"/>
      <c r="AC23" s="1043"/>
      <c r="AD23" s="1825"/>
      <c r="AE23" s="1825"/>
      <c r="AF23" s="1825"/>
    </row>
    <row r="24" spans="1:32" s="2020" customFormat="1">
      <c r="A24" s="1039"/>
      <c r="B24" s="1039"/>
      <c r="C24" s="1039"/>
      <c r="D24" s="1039"/>
      <c r="E24" s="1039"/>
      <c r="F24" s="1039"/>
      <c r="G24" s="1039"/>
      <c r="H24" s="1041"/>
      <c r="I24" s="1041"/>
      <c r="J24" s="1041"/>
      <c r="K24" s="1041"/>
      <c r="L24" s="1041"/>
      <c r="M24" s="1821"/>
      <c r="N24" s="1821"/>
      <c r="O24" s="1821"/>
      <c r="P24" s="1821"/>
      <c r="Q24" s="1793"/>
      <c r="R24" s="1793"/>
      <c r="S24" s="1793"/>
      <c r="T24" s="1795"/>
      <c r="U24" s="1795"/>
      <c r="V24" s="1795"/>
      <c r="W24" s="1039"/>
      <c r="X24" s="1039"/>
      <c r="Y24" s="1039"/>
      <c r="Z24" s="1042"/>
      <c r="AA24" s="1042"/>
      <c r="AB24" s="1042"/>
      <c r="AC24" s="1043"/>
      <c r="AD24" s="1825"/>
      <c r="AE24" s="1825"/>
      <c r="AF24" s="1825"/>
    </row>
    <row r="25" spans="1:32" s="2020" customFormat="1">
      <c r="A25" s="1039"/>
      <c r="B25" s="1039"/>
      <c r="C25" s="1039"/>
      <c r="D25" s="1039"/>
      <c r="E25" s="1039"/>
      <c r="F25" s="1039"/>
      <c r="G25" s="1039"/>
      <c r="H25" s="1041"/>
      <c r="I25" s="1041"/>
      <c r="J25" s="1041"/>
      <c r="K25" s="1041"/>
      <c r="L25" s="1041"/>
      <c r="M25" s="1821"/>
      <c r="N25" s="1821"/>
      <c r="O25" s="1821"/>
      <c r="P25" s="1821"/>
      <c r="Q25" s="1793"/>
      <c r="R25" s="1793"/>
      <c r="S25" s="1793"/>
      <c r="T25" s="1795"/>
      <c r="U25" s="1795"/>
      <c r="V25" s="1795"/>
      <c r="W25" s="1039"/>
      <c r="X25" s="1039"/>
      <c r="Y25" s="1039"/>
      <c r="Z25" s="1042"/>
      <c r="AA25" s="1042"/>
      <c r="AB25" s="1042"/>
      <c r="AC25" s="1043"/>
      <c r="AD25" s="1825"/>
      <c r="AE25" s="1825"/>
      <c r="AF25" s="1825"/>
    </row>
    <row r="26" spans="1:32">
      <c r="A26" s="2503" t="s">
        <v>1041</v>
      </c>
      <c r="B26" s="2504"/>
      <c r="C26" s="2504"/>
      <c r="D26" s="2504"/>
      <c r="E26" s="2504"/>
      <c r="F26" s="2504"/>
      <c r="G26" s="2504"/>
      <c r="H26" s="2504"/>
      <c r="I26" s="2504"/>
      <c r="J26" s="2504"/>
      <c r="K26" s="2504"/>
      <c r="L26" s="2504"/>
      <c r="M26" s="2504"/>
      <c r="N26" s="2504"/>
      <c r="O26" s="2504"/>
      <c r="P26" s="2504"/>
      <c r="Q26" s="2504"/>
      <c r="R26" s="2504"/>
      <c r="S26" s="2504"/>
      <c r="T26" s="2504"/>
      <c r="U26" s="2504"/>
      <c r="V26" s="2504"/>
      <c r="W26" s="2504"/>
      <c r="X26" s="2504"/>
      <c r="Y26" s="2504"/>
      <c r="Z26" s="2504"/>
      <c r="AA26" s="2504"/>
      <c r="AB26" s="2504"/>
      <c r="AC26" s="2504"/>
      <c r="AD26" s="2504"/>
      <c r="AE26" s="2504"/>
      <c r="AF26" s="2504"/>
    </row>
    <row r="27" spans="1:32">
      <c r="A27" s="1790"/>
      <c r="B27" s="2518" t="s">
        <v>1042</v>
      </c>
      <c r="C27" s="2518"/>
      <c r="D27" s="2518"/>
      <c r="E27" s="2518"/>
      <c r="F27" s="2519"/>
      <c r="G27" s="1826" t="s">
        <v>1043</v>
      </c>
      <c r="H27" s="1821"/>
      <c r="I27" s="1821"/>
      <c r="J27" s="1821"/>
      <c r="K27" s="1821"/>
      <c r="L27" s="2524" t="s">
        <v>1044</v>
      </c>
      <c r="M27" s="2525"/>
      <c r="N27" s="2525"/>
      <c r="O27" s="2525"/>
      <c r="P27" s="2525"/>
      <c r="Q27" s="2525"/>
      <c r="R27" s="2525"/>
      <c r="S27" s="2525"/>
      <c r="T27" s="2525"/>
      <c r="U27" s="2525"/>
      <c r="V27" s="2525"/>
      <c r="W27" s="2525"/>
      <c r="X27" s="2525"/>
      <c r="Y27" s="2525"/>
      <c r="Z27" s="2526"/>
      <c r="AA27" s="1821"/>
      <c r="AB27" s="1821"/>
      <c r="AC27" s="1821"/>
      <c r="AD27" s="1821"/>
      <c r="AE27" s="1822"/>
      <c r="AF27" s="1897"/>
    </row>
    <row r="28" spans="1:32">
      <c r="A28" s="1791"/>
      <c r="B28" s="1792"/>
      <c r="C28" s="1792"/>
      <c r="D28" s="1792"/>
      <c r="E28" s="1792"/>
      <c r="F28" s="1791"/>
      <c r="G28" s="1792"/>
      <c r="H28" s="1793"/>
      <c r="I28" s="1793"/>
      <c r="J28" s="1793"/>
      <c r="K28" s="1793"/>
      <c r="L28" s="1823"/>
      <c r="M28" s="1793"/>
      <c r="N28" s="1793"/>
      <c r="O28" s="1793"/>
      <c r="P28" s="1793"/>
      <c r="Q28" s="1793"/>
      <c r="R28" s="1793"/>
      <c r="S28" s="1793"/>
      <c r="T28" s="1793"/>
      <c r="U28" s="1793"/>
      <c r="V28" s="1794"/>
      <c r="W28" s="1794"/>
      <c r="X28" s="1794"/>
      <c r="Y28" s="1794"/>
      <c r="Z28" s="1824"/>
      <c r="AA28" s="1795"/>
      <c r="AB28" s="1793"/>
      <c r="AC28" s="1825"/>
      <c r="AD28" s="1825"/>
      <c r="AE28" s="1827"/>
      <c r="AF28" s="1898"/>
    </row>
    <row r="29" spans="1:32" ht="15" customHeight="1">
      <c r="A29" s="1791"/>
      <c r="B29" s="1796"/>
      <c r="C29" s="1792"/>
      <c r="D29" s="1792"/>
      <c r="E29" s="1792"/>
      <c r="F29" s="1791"/>
      <c r="G29" s="2510" t="s">
        <v>1045</v>
      </c>
      <c r="H29" s="2510"/>
      <c r="I29" s="2510"/>
      <c r="J29" s="2510"/>
      <c r="K29" s="2511"/>
      <c r="L29" s="2527" t="s">
        <v>1264</v>
      </c>
      <c r="M29" s="2522"/>
      <c r="N29" s="2522"/>
      <c r="O29" s="2522"/>
      <c r="P29" s="2522"/>
      <c r="Q29" s="2522"/>
      <c r="R29" s="2522"/>
      <c r="S29" s="2522"/>
      <c r="T29" s="2523"/>
      <c r="U29" s="2522" t="s">
        <v>1265</v>
      </c>
      <c r="V29" s="2522"/>
      <c r="W29" s="2522"/>
      <c r="X29" s="2522"/>
      <c r="Y29" s="2522"/>
      <c r="Z29" s="2523"/>
      <c r="AA29" s="2515" t="s">
        <v>1048</v>
      </c>
      <c r="AB29" s="2516"/>
      <c r="AC29" s="2516"/>
      <c r="AD29" s="2516"/>
      <c r="AE29" s="2517"/>
      <c r="AF29" s="1898"/>
    </row>
    <row r="30" spans="1:32" ht="32.25" customHeight="1">
      <c r="A30" s="1820"/>
      <c r="B30" s="1797"/>
      <c r="C30" s="1797"/>
      <c r="D30" s="1797"/>
      <c r="E30" s="1797"/>
      <c r="F30" s="1797"/>
      <c r="G30" s="2512"/>
      <c r="H30" s="2513"/>
      <c r="I30" s="2513"/>
      <c r="J30" s="2513"/>
      <c r="K30" s="2514"/>
      <c r="L30" s="2512" t="s">
        <v>1049</v>
      </c>
      <c r="M30" s="2513"/>
      <c r="N30" s="2514"/>
      <c r="O30" s="2512" t="s">
        <v>1050</v>
      </c>
      <c r="P30" s="2513"/>
      <c r="Q30" s="2514"/>
      <c r="R30" s="2512" t="s">
        <v>1051</v>
      </c>
      <c r="S30" s="2513"/>
      <c r="T30" s="2514"/>
      <c r="U30" s="2527" t="s">
        <v>1052</v>
      </c>
      <c r="V30" s="2522"/>
      <c r="W30" s="2523"/>
      <c r="X30" s="2527" t="s">
        <v>1053</v>
      </c>
      <c r="Y30" s="2522"/>
      <c r="Z30" s="2523"/>
      <c r="AA30" s="2512"/>
      <c r="AB30" s="2513"/>
      <c r="AC30" s="2513"/>
      <c r="AD30" s="2513"/>
      <c r="AE30" s="2514"/>
      <c r="AF30" s="1898"/>
    </row>
    <row r="31" spans="1:32" ht="39.75" customHeight="1">
      <c r="A31" s="1798"/>
      <c r="B31" s="2500" t="s">
        <v>61</v>
      </c>
      <c r="C31" s="2507" t="s">
        <v>1054</v>
      </c>
      <c r="D31" s="2508"/>
      <c r="E31" s="2508"/>
      <c r="F31" s="2509"/>
      <c r="G31" s="2500" t="s">
        <v>61</v>
      </c>
      <c r="H31" s="2507" t="s">
        <v>1054</v>
      </c>
      <c r="I31" s="2508"/>
      <c r="J31" s="2508"/>
      <c r="K31" s="2509"/>
      <c r="L31" s="2500" t="s">
        <v>61</v>
      </c>
      <c r="M31" s="2520" t="s">
        <v>1054</v>
      </c>
      <c r="N31" s="2521"/>
      <c r="O31" s="2500" t="s">
        <v>61</v>
      </c>
      <c r="P31" s="2520" t="s">
        <v>1054</v>
      </c>
      <c r="Q31" s="2521"/>
      <c r="R31" s="2500" t="s">
        <v>61</v>
      </c>
      <c r="S31" s="2520" t="s">
        <v>1054</v>
      </c>
      <c r="T31" s="2521"/>
      <c r="U31" s="2500" t="s">
        <v>61</v>
      </c>
      <c r="V31" s="2520" t="s">
        <v>1054</v>
      </c>
      <c r="W31" s="2521"/>
      <c r="X31" s="2500" t="s">
        <v>61</v>
      </c>
      <c r="Y31" s="2520" t="s">
        <v>1054</v>
      </c>
      <c r="Z31" s="2521"/>
      <c r="AA31" s="2500" t="s">
        <v>61</v>
      </c>
      <c r="AB31" s="2507" t="s">
        <v>1054</v>
      </c>
      <c r="AC31" s="2508"/>
      <c r="AD31" s="2508"/>
      <c r="AE31" s="2509"/>
      <c r="AF31" s="1898"/>
    </row>
    <row r="32" spans="1:32" ht="51">
      <c r="A32" s="1799"/>
      <c r="B32" s="2506"/>
      <c r="C32" s="1800" t="s">
        <v>1055</v>
      </c>
      <c r="D32" s="1800" t="s">
        <v>1056</v>
      </c>
      <c r="E32" s="1800" t="s">
        <v>1057</v>
      </c>
      <c r="F32" s="1801" t="s">
        <v>1058</v>
      </c>
      <c r="G32" s="2501"/>
      <c r="H32" s="1802" t="s">
        <v>1055</v>
      </c>
      <c r="I32" s="1800" t="s">
        <v>1056</v>
      </c>
      <c r="J32" s="1800" t="s">
        <v>1057</v>
      </c>
      <c r="K32" s="1801" t="s">
        <v>1058</v>
      </c>
      <c r="L32" s="2505"/>
      <c r="M32" s="1803" t="s">
        <v>113</v>
      </c>
      <c r="N32" s="1804" t="s">
        <v>112</v>
      </c>
      <c r="O32" s="2505"/>
      <c r="P32" s="1803" t="s">
        <v>113</v>
      </c>
      <c r="Q32" s="1804" t="s">
        <v>112</v>
      </c>
      <c r="R32" s="2505"/>
      <c r="S32" s="1803" t="s">
        <v>113</v>
      </c>
      <c r="T32" s="1804" t="s">
        <v>112</v>
      </c>
      <c r="U32" s="2505"/>
      <c r="V32" s="1803" t="s">
        <v>113</v>
      </c>
      <c r="W32" s="1804" t="s">
        <v>112</v>
      </c>
      <c r="X32" s="2505"/>
      <c r="Y32" s="1803" t="s">
        <v>113</v>
      </c>
      <c r="Z32" s="1804" t="s">
        <v>112</v>
      </c>
      <c r="AA32" s="2505"/>
      <c r="AB32" s="1800" t="s">
        <v>1055</v>
      </c>
      <c r="AC32" s="1800" t="s">
        <v>1056</v>
      </c>
      <c r="AD32" s="1800" t="s">
        <v>1057</v>
      </c>
      <c r="AE32" s="1801" t="s">
        <v>1058</v>
      </c>
      <c r="AF32" s="1801" t="s">
        <v>1295</v>
      </c>
    </row>
    <row r="33" spans="1:32">
      <c r="A33" s="1805">
        <v>2006</v>
      </c>
      <c r="B33" s="1812">
        <v>3973139</v>
      </c>
      <c r="C33" s="1807">
        <v>2041739</v>
      </c>
      <c r="D33" s="1808">
        <v>1197277</v>
      </c>
      <c r="E33" s="1809">
        <v>200274</v>
      </c>
      <c r="F33" s="1809">
        <v>531613</v>
      </c>
      <c r="G33" s="1807">
        <v>1564134</v>
      </c>
      <c r="H33" s="1808">
        <v>904083</v>
      </c>
      <c r="I33" s="1809">
        <v>554332</v>
      </c>
      <c r="J33" s="1809">
        <v>21344</v>
      </c>
      <c r="K33" s="1810">
        <v>84116</v>
      </c>
      <c r="L33" s="1808">
        <v>1137862</v>
      </c>
      <c r="M33" s="1808">
        <v>700158</v>
      </c>
      <c r="N33" s="1810">
        <v>437704</v>
      </c>
      <c r="O33" s="1808">
        <v>358208</v>
      </c>
      <c r="P33" s="1808">
        <v>183834</v>
      </c>
      <c r="Q33" s="1810">
        <v>174374</v>
      </c>
      <c r="R33" s="1808">
        <v>68064</v>
      </c>
      <c r="S33" s="1808">
        <v>41694</v>
      </c>
      <c r="T33" s="1810">
        <v>26370</v>
      </c>
      <c r="U33" s="1808">
        <v>334191</v>
      </c>
      <c r="V33" s="1808">
        <v>172247</v>
      </c>
      <c r="W33" s="1811">
        <v>161944</v>
      </c>
      <c r="X33" s="1812">
        <v>24017</v>
      </c>
      <c r="Y33" s="1808">
        <v>11587</v>
      </c>
      <c r="Z33" s="1810">
        <v>12430</v>
      </c>
      <c r="AA33" s="1812">
        <v>2100027</v>
      </c>
      <c r="AB33" s="1809">
        <v>1028052</v>
      </c>
      <c r="AC33" s="1809">
        <v>594844</v>
      </c>
      <c r="AD33" s="1809">
        <v>118877</v>
      </c>
      <c r="AE33" s="1806">
        <v>356782</v>
      </c>
      <c r="AF33" s="1896">
        <f>O33/B33%</f>
        <v>9.0157429679656307</v>
      </c>
    </row>
    <row r="34" spans="1:32">
      <c r="A34" s="1805">
        <v>2007</v>
      </c>
      <c r="B34" s="1813">
        <v>4069909</v>
      </c>
      <c r="C34" s="1808">
        <v>2092113</v>
      </c>
      <c r="D34" s="1808">
        <v>1195160</v>
      </c>
      <c r="E34" s="1809">
        <v>232155</v>
      </c>
      <c r="F34" s="1809">
        <v>546389</v>
      </c>
      <c r="G34" s="1808">
        <v>1622139</v>
      </c>
      <c r="H34" s="1808">
        <v>964299</v>
      </c>
      <c r="I34" s="1809">
        <v>549774</v>
      </c>
      <c r="J34" s="1809">
        <v>30168</v>
      </c>
      <c r="K34" s="1810">
        <v>76971</v>
      </c>
      <c r="L34" s="1808">
        <v>1182784</v>
      </c>
      <c r="M34" s="1808">
        <v>755788</v>
      </c>
      <c r="N34" s="1810">
        <v>426996</v>
      </c>
      <c r="O34" s="1808">
        <v>371528</v>
      </c>
      <c r="P34" s="1808">
        <v>195659</v>
      </c>
      <c r="Q34" s="1810">
        <v>175869</v>
      </c>
      <c r="R34" s="1808">
        <v>67827</v>
      </c>
      <c r="S34" s="1808">
        <v>43947</v>
      </c>
      <c r="T34" s="1810">
        <v>23880</v>
      </c>
      <c r="U34" s="1808">
        <v>349389</v>
      </c>
      <c r="V34" s="1808">
        <v>183713</v>
      </c>
      <c r="W34" s="1810">
        <v>165676</v>
      </c>
      <c r="X34" s="1808">
        <v>22139</v>
      </c>
      <c r="Y34" s="1808">
        <v>11946</v>
      </c>
      <c r="Z34" s="1810">
        <v>10193</v>
      </c>
      <c r="AA34" s="1813">
        <v>2101873</v>
      </c>
      <c r="AB34" s="1809">
        <v>1012157</v>
      </c>
      <c r="AC34" s="1809">
        <v>592879</v>
      </c>
      <c r="AD34" s="1809">
        <v>133023</v>
      </c>
      <c r="AE34" s="1810">
        <v>361362</v>
      </c>
      <c r="AF34" s="1894">
        <f t="shared" ref="AF34:AF45" si="2">O34/B34%</f>
        <v>9.1286561935414294</v>
      </c>
    </row>
    <row r="35" spans="1:32">
      <c r="A35" s="1805">
        <v>2008</v>
      </c>
      <c r="B35" s="1813">
        <v>4195554</v>
      </c>
      <c r="C35" s="1808">
        <v>2149291</v>
      </c>
      <c r="D35" s="1808">
        <v>1237083</v>
      </c>
      <c r="E35" s="1809">
        <v>237255</v>
      </c>
      <c r="F35" s="1809">
        <v>570642</v>
      </c>
      <c r="G35" s="1808">
        <v>1607936</v>
      </c>
      <c r="H35" s="1808">
        <v>943288</v>
      </c>
      <c r="I35" s="1809">
        <v>557094</v>
      </c>
      <c r="J35" s="1809">
        <v>23698</v>
      </c>
      <c r="K35" s="1810">
        <v>83652</v>
      </c>
      <c r="L35" s="1808">
        <v>1174198</v>
      </c>
      <c r="M35" s="1808">
        <v>741561</v>
      </c>
      <c r="N35" s="1810">
        <v>432637</v>
      </c>
      <c r="O35" s="1808">
        <v>367227</v>
      </c>
      <c r="P35" s="1808">
        <v>186253</v>
      </c>
      <c r="Q35" s="1810">
        <v>180974</v>
      </c>
      <c r="R35" s="1808">
        <v>66511</v>
      </c>
      <c r="S35" s="1808">
        <v>39172</v>
      </c>
      <c r="T35" s="1810">
        <v>27339</v>
      </c>
      <c r="U35" s="1808">
        <v>349932</v>
      </c>
      <c r="V35" s="1808">
        <v>178761</v>
      </c>
      <c r="W35" s="1810">
        <v>171171</v>
      </c>
      <c r="X35" s="1808">
        <v>17295</v>
      </c>
      <c r="Y35" s="1808">
        <v>7492</v>
      </c>
      <c r="Z35" s="1810">
        <v>9803</v>
      </c>
      <c r="AA35" s="1813">
        <v>2237231</v>
      </c>
      <c r="AB35" s="1809">
        <v>1077268</v>
      </c>
      <c r="AC35" s="1809">
        <v>622245</v>
      </c>
      <c r="AD35" s="1809">
        <v>148351</v>
      </c>
      <c r="AE35" s="1810">
        <v>388489</v>
      </c>
      <c r="AF35" s="1894">
        <f t="shared" si="2"/>
        <v>8.7527654274024353</v>
      </c>
    </row>
    <row r="36" spans="1:32">
      <c r="A36" s="1805">
        <v>2009</v>
      </c>
      <c r="B36" s="1813">
        <v>4221387</v>
      </c>
      <c r="C36" s="1808">
        <v>2130507</v>
      </c>
      <c r="D36" s="1808">
        <v>1229090</v>
      </c>
      <c r="E36" s="1809">
        <v>258309</v>
      </c>
      <c r="F36" s="1809">
        <v>599909</v>
      </c>
      <c r="G36" s="1808">
        <v>1518374</v>
      </c>
      <c r="H36" s="1808">
        <v>875106</v>
      </c>
      <c r="I36" s="1809">
        <v>537499</v>
      </c>
      <c r="J36" s="1809">
        <v>22323</v>
      </c>
      <c r="K36" s="1810">
        <v>82330</v>
      </c>
      <c r="L36" s="1808">
        <v>1093616</v>
      </c>
      <c r="M36" s="1808">
        <v>673383</v>
      </c>
      <c r="N36" s="1810">
        <v>420233</v>
      </c>
      <c r="O36" s="1808">
        <v>367246</v>
      </c>
      <c r="P36" s="1808">
        <v>185100</v>
      </c>
      <c r="Q36" s="1810">
        <v>182146</v>
      </c>
      <c r="R36" s="1808">
        <v>57512</v>
      </c>
      <c r="S36" s="1808">
        <v>39307</v>
      </c>
      <c r="T36" s="1810">
        <v>18205</v>
      </c>
      <c r="U36" s="1808">
        <v>349824</v>
      </c>
      <c r="V36" s="1808">
        <v>176583</v>
      </c>
      <c r="W36" s="1810">
        <v>173241</v>
      </c>
      <c r="X36" s="1808">
        <v>17422</v>
      </c>
      <c r="Y36" s="1808">
        <v>8517</v>
      </c>
      <c r="Z36" s="1810">
        <v>8905</v>
      </c>
      <c r="AA36" s="1813">
        <v>2266446</v>
      </c>
      <c r="AB36" s="1809">
        <v>1100351</v>
      </c>
      <c r="AC36" s="1809">
        <v>635606</v>
      </c>
      <c r="AD36" s="1809">
        <v>146710</v>
      </c>
      <c r="AE36" s="1810">
        <v>382094</v>
      </c>
      <c r="AF36" s="1894">
        <f t="shared" si="2"/>
        <v>8.6996525075763014</v>
      </c>
    </row>
    <row r="37" spans="1:32">
      <c r="A37" s="1805">
        <v>2010</v>
      </c>
      <c r="B37" s="1813">
        <v>4236589</v>
      </c>
      <c r="C37" s="1808">
        <v>2109707</v>
      </c>
      <c r="D37" s="1808">
        <v>1238639</v>
      </c>
      <c r="E37" s="1809">
        <v>290322</v>
      </c>
      <c r="F37" s="1809">
        <v>594703</v>
      </c>
      <c r="G37" s="1808">
        <v>1498215</v>
      </c>
      <c r="H37" s="1808">
        <v>865123</v>
      </c>
      <c r="I37" s="1809">
        <v>535981</v>
      </c>
      <c r="J37" s="1809">
        <v>18594</v>
      </c>
      <c r="K37" s="1810">
        <v>78517</v>
      </c>
      <c r="L37" s="1808">
        <v>1050483</v>
      </c>
      <c r="M37" s="1808">
        <v>656306</v>
      </c>
      <c r="N37" s="1810">
        <v>394177</v>
      </c>
      <c r="O37" s="1808">
        <v>387278</v>
      </c>
      <c r="P37" s="1808">
        <v>194016</v>
      </c>
      <c r="Q37" s="1810">
        <v>193262</v>
      </c>
      <c r="R37" s="1808">
        <v>60454</v>
      </c>
      <c r="S37" s="1808">
        <v>33395</v>
      </c>
      <c r="T37" s="1810">
        <v>27059</v>
      </c>
      <c r="U37" s="1808">
        <v>366466</v>
      </c>
      <c r="V37" s="1808">
        <v>183992</v>
      </c>
      <c r="W37" s="1810">
        <v>182474</v>
      </c>
      <c r="X37" s="1808">
        <v>20812</v>
      </c>
      <c r="Y37" s="1808">
        <v>10024</v>
      </c>
      <c r="Z37" s="1810">
        <v>10788</v>
      </c>
      <c r="AA37" s="1813">
        <v>2246120</v>
      </c>
      <c r="AB37" s="1809">
        <v>1081336</v>
      </c>
      <c r="AC37" s="1809">
        <v>629657</v>
      </c>
      <c r="AD37" s="1809">
        <v>167071</v>
      </c>
      <c r="AE37" s="1810">
        <v>366313</v>
      </c>
      <c r="AF37" s="1894">
        <f t="shared" si="2"/>
        <v>9.1412690728319408</v>
      </c>
    </row>
    <row r="38" spans="1:32">
      <c r="A38" s="1805">
        <v>2011</v>
      </c>
      <c r="B38" s="1813">
        <v>4314062</v>
      </c>
      <c r="C38" s="1808">
        <v>2160711</v>
      </c>
      <c r="D38" s="1808">
        <v>1245387</v>
      </c>
      <c r="E38" s="1809">
        <v>283065</v>
      </c>
      <c r="F38" s="1809">
        <v>619286</v>
      </c>
      <c r="G38" s="1808">
        <v>1401461</v>
      </c>
      <c r="H38" s="1808">
        <v>809480</v>
      </c>
      <c r="I38" s="1809">
        <v>502187</v>
      </c>
      <c r="J38" s="1809">
        <v>18344</v>
      </c>
      <c r="K38" s="1810">
        <v>71185</v>
      </c>
      <c r="L38" s="1808">
        <v>979207</v>
      </c>
      <c r="M38" s="1808">
        <v>614805</v>
      </c>
      <c r="N38" s="1810">
        <v>364402</v>
      </c>
      <c r="O38" s="1808">
        <v>363430</v>
      </c>
      <c r="P38" s="1808">
        <v>176864</v>
      </c>
      <c r="Q38" s="1810">
        <v>186566</v>
      </c>
      <c r="R38" s="1808">
        <v>58824</v>
      </c>
      <c r="S38" s="1808">
        <v>36155</v>
      </c>
      <c r="T38" s="1810">
        <v>22669</v>
      </c>
      <c r="U38" s="1808">
        <v>338611</v>
      </c>
      <c r="V38" s="1808">
        <v>163939</v>
      </c>
      <c r="W38" s="1810">
        <v>174672</v>
      </c>
      <c r="X38" s="1808">
        <v>24819</v>
      </c>
      <c r="Y38" s="1808">
        <v>12925</v>
      </c>
      <c r="Z38" s="1810">
        <v>11894</v>
      </c>
      <c r="AA38" s="1813">
        <v>2419388</v>
      </c>
      <c r="AB38" s="1809">
        <v>1188832</v>
      </c>
      <c r="AC38" s="1809">
        <v>678173</v>
      </c>
      <c r="AD38" s="1809">
        <v>161927</v>
      </c>
      <c r="AE38" s="1810">
        <v>385380</v>
      </c>
      <c r="AF38" s="1894">
        <f t="shared" si="2"/>
        <v>8.4243110089748363</v>
      </c>
    </row>
    <row r="39" spans="1:32">
      <c r="A39" s="1805">
        <v>2012</v>
      </c>
      <c r="B39" s="1813">
        <v>4440752</v>
      </c>
      <c r="C39" s="1808">
        <v>2223334</v>
      </c>
      <c r="D39" s="1808">
        <v>1264767</v>
      </c>
      <c r="E39" s="1809">
        <v>295638</v>
      </c>
      <c r="F39" s="1809">
        <v>653571</v>
      </c>
      <c r="G39" s="1808">
        <v>1428269</v>
      </c>
      <c r="H39" s="1808">
        <v>826611</v>
      </c>
      <c r="I39" s="1809">
        <v>506481</v>
      </c>
      <c r="J39" s="1809">
        <v>18611</v>
      </c>
      <c r="K39" s="1810">
        <v>76242</v>
      </c>
      <c r="L39" s="1808">
        <v>976747</v>
      </c>
      <c r="M39" s="1808">
        <v>618345</v>
      </c>
      <c r="N39" s="1810">
        <v>358402</v>
      </c>
      <c r="O39" s="1808">
        <v>386179</v>
      </c>
      <c r="P39" s="1808">
        <v>184921</v>
      </c>
      <c r="Q39" s="1810">
        <v>201258</v>
      </c>
      <c r="R39" s="1808">
        <v>65343</v>
      </c>
      <c r="S39" s="1808">
        <v>42280</v>
      </c>
      <c r="T39" s="1810">
        <v>23063</v>
      </c>
      <c r="U39" s="1808">
        <v>356810</v>
      </c>
      <c r="V39" s="1808">
        <v>170035</v>
      </c>
      <c r="W39" s="1810">
        <v>186775</v>
      </c>
      <c r="X39" s="1808">
        <v>29369</v>
      </c>
      <c r="Y39" s="1808">
        <v>14886</v>
      </c>
      <c r="Z39" s="1810">
        <v>14483</v>
      </c>
      <c r="AA39" s="1813">
        <v>2510991</v>
      </c>
      <c r="AB39" s="1809">
        <v>1231773</v>
      </c>
      <c r="AC39" s="1809">
        <v>691544</v>
      </c>
      <c r="AD39" s="1809">
        <v>169582</v>
      </c>
      <c r="AE39" s="1810">
        <v>415657</v>
      </c>
      <c r="AF39" s="1894">
        <f t="shared" si="2"/>
        <v>8.6962523464494303</v>
      </c>
    </row>
    <row r="40" spans="1:32">
      <c r="A40" s="1805">
        <v>2013</v>
      </c>
      <c r="B40" s="1813">
        <v>4568760</v>
      </c>
      <c r="C40" s="1808">
        <v>2272567</v>
      </c>
      <c r="D40" s="1808">
        <v>1331254</v>
      </c>
      <c r="E40" s="1809">
        <v>297561</v>
      </c>
      <c r="F40" s="1809">
        <v>661603</v>
      </c>
      <c r="G40" s="1808">
        <v>1434423</v>
      </c>
      <c r="H40" s="1808">
        <v>813539</v>
      </c>
      <c r="I40" s="1809">
        <v>521957</v>
      </c>
      <c r="J40" s="1809">
        <v>20622</v>
      </c>
      <c r="K40" s="1810">
        <v>77778</v>
      </c>
      <c r="L40" s="1808">
        <v>984383</v>
      </c>
      <c r="M40" s="1808">
        <v>605379</v>
      </c>
      <c r="N40" s="1810">
        <v>379004</v>
      </c>
      <c r="O40" s="1808">
        <v>380975</v>
      </c>
      <c r="P40" s="1808">
        <v>186161</v>
      </c>
      <c r="Q40" s="1810">
        <v>194814</v>
      </c>
      <c r="R40" s="1808">
        <v>69065</v>
      </c>
      <c r="S40" s="1808">
        <v>43148</v>
      </c>
      <c r="T40" s="1810">
        <v>25917</v>
      </c>
      <c r="U40" s="1808">
        <v>350113</v>
      </c>
      <c r="V40" s="1808">
        <v>169207</v>
      </c>
      <c r="W40" s="1810">
        <v>180906</v>
      </c>
      <c r="X40" s="1808">
        <v>30862</v>
      </c>
      <c r="Y40" s="1808">
        <v>16954</v>
      </c>
      <c r="Z40" s="1810">
        <v>13908</v>
      </c>
      <c r="AA40" s="1813">
        <v>2614567</v>
      </c>
      <c r="AB40" s="1809">
        <v>1294205</v>
      </c>
      <c r="AC40" s="1809">
        <v>735730</v>
      </c>
      <c r="AD40" s="1809">
        <v>155675</v>
      </c>
      <c r="AE40" s="1810">
        <v>424993</v>
      </c>
      <c r="AF40" s="1894">
        <f t="shared" si="2"/>
        <v>8.3386958386958394</v>
      </c>
    </row>
    <row r="41" spans="1:32">
      <c r="A41" s="1805">
        <v>2014</v>
      </c>
      <c r="B41" s="1813">
        <v>4751975</v>
      </c>
      <c r="C41" s="1808">
        <v>2364214</v>
      </c>
      <c r="D41" s="1808">
        <v>1372331</v>
      </c>
      <c r="E41" s="1809">
        <v>307437</v>
      </c>
      <c r="F41" s="1809">
        <v>701250</v>
      </c>
      <c r="G41" s="1808">
        <v>1498422</v>
      </c>
      <c r="H41" s="1808">
        <v>862100</v>
      </c>
      <c r="I41" s="1809">
        <v>549921</v>
      </c>
      <c r="J41" s="1809">
        <v>18399</v>
      </c>
      <c r="K41" s="1810">
        <v>67297</v>
      </c>
      <c r="L41" s="1808">
        <v>1021181</v>
      </c>
      <c r="M41" s="1808">
        <v>643405</v>
      </c>
      <c r="N41" s="1810">
        <v>377776</v>
      </c>
      <c r="O41" s="1808">
        <v>412888</v>
      </c>
      <c r="P41" s="1808">
        <v>197654</v>
      </c>
      <c r="Q41" s="1810">
        <v>215234</v>
      </c>
      <c r="R41" s="1808">
        <v>64353</v>
      </c>
      <c r="S41" s="1808">
        <v>40145</v>
      </c>
      <c r="T41" s="1810">
        <v>24208</v>
      </c>
      <c r="U41" s="1808">
        <v>380541</v>
      </c>
      <c r="V41" s="1808">
        <v>185202</v>
      </c>
      <c r="W41" s="1810">
        <v>195339</v>
      </c>
      <c r="X41" s="1808">
        <v>32347</v>
      </c>
      <c r="Y41" s="1808">
        <v>12452</v>
      </c>
      <c r="Z41" s="1810">
        <v>19895</v>
      </c>
      <c r="AA41" s="1813">
        <v>2729216</v>
      </c>
      <c r="AB41" s="1809">
        <v>1333637</v>
      </c>
      <c r="AC41" s="1809">
        <v>749660</v>
      </c>
      <c r="AD41" s="1809">
        <v>178501</v>
      </c>
      <c r="AE41" s="1810">
        <v>462536</v>
      </c>
      <c r="AF41" s="1894">
        <f t="shared" si="2"/>
        <v>8.6887662498224429</v>
      </c>
    </row>
    <row r="42" spans="1:32">
      <c r="A42" s="1805">
        <v>2015</v>
      </c>
      <c r="B42" s="1813">
        <v>4921299</v>
      </c>
      <c r="C42" s="1808">
        <v>2418538</v>
      </c>
      <c r="D42" s="1808">
        <v>1453100</v>
      </c>
      <c r="E42" s="1809">
        <v>326929</v>
      </c>
      <c r="F42" s="1809">
        <v>711054</v>
      </c>
      <c r="G42" s="1808">
        <v>1519622</v>
      </c>
      <c r="H42" s="1808">
        <v>879077</v>
      </c>
      <c r="I42" s="1809">
        <v>542613</v>
      </c>
      <c r="J42" s="1809">
        <v>21967</v>
      </c>
      <c r="K42" s="1810">
        <v>74555</v>
      </c>
      <c r="L42" s="1808">
        <v>1008068</v>
      </c>
      <c r="M42" s="1808">
        <v>646126</v>
      </c>
      <c r="N42" s="1810">
        <v>361942</v>
      </c>
      <c r="O42" s="1808">
        <v>443347</v>
      </c>
      <c r="P42" s="1808">
        <v>216230</v>
      </c>
      <c r="Q42" s="1810">
        <v>227117</v>
      </c>
      <c r="R42" s="1808">
        <v>68207</v>
      </c>
      <c r="S42" s="1808">
        <v>39857</v>
      </c>
      <c r="T42" s="1810">
        <v>28350</v>
      </c>
      <c r="U42" s="1808">
        <v>420530</v>
      </c>
      <c r="V42" s="1808">
        <v>205185</v>
      </c>
      <c r="W42" s="1810">
        <v>215345</v>
      </c>
      <c r="X42" s="1808">
        <v>22817</v>
      </c>
      <c r="Y42" s="1808">
        <v>11045</v>
      </c>
      <c r="Z42" s="1810">
        <v>11772</v>
      </c>
      <c r="AA42" s="1813">
        <v>2891880</v>
      </c>
      <c r="AB42" s="1809">
        <v>1376812</v>
      </c>
      <c r="AC42" s="1809">
        <v>828801</v>
      </c>
      <c r="AD42" s="1809">
        <v>196729</v>
      </c>
      <c r="AE42" s="1810">
        <v>482090</v>
      </c>
      <c r="AF42" s="1894">
        <f t="shared" si="2"/>
        <v>9.0087393592626661</v>
      </c>
    </row>
    <row r="43" spans="1:32">
      <c r="A43" s="1805">
        <v>2016</v>
      </c>
      <c r="B43" s="1813">
        <v>5077068</v>
      </c>
      <c r="C43" s="1808">
        <v>2539306</v>
      </c>
      <c r="D43" s="1808">
        <v>1473470</v>
      </c>
      <c r="E43" s="1809">
        <v>327431</v>
      </c>
      <c r="F43" s="1809">
        <v>729664</v>
      </c>
      <c r="G43" s="1808">
        <v>1556096</v>
      </c>
      <c r="H43" s="1808">
        <v>883072</v>
      </c>
      <c r="I43" s="1809">
        <v>565592</v>
      </c>
      <c r="J43" s="1809">
        <v>25570</v>
      </c>
      <c r="K43" s="1810">
        <v>80995</v>
      </c>
      <c r="L43" s="1808">
        <v>1003555</v>
      </c>
      <c r="M43" s="1808">
        <v>628782</v>
      </c>
      <c r="N43" s="1810">
        <v>374773</v>
      </c>
      <c r="O43" s="1808">
        <v>494453</v>
      </c>
      <c r="P43" s="1808">
        <v>243694</v>
      </c>
      <c r="Q43" s="1810">
        <v>250759</v>
      </c>
      <c r="R43" s="1808">
        <v>58088</v>
      </c>
      <c r="S43" s="1808">
        <v>36410</v>
      </c>
      <c r="T43" s="1810">
        <v>21678</v>
      </c>
      <c r="U43" s="1808">
        <v>458497</v>
      </c>
      <c r="V43" s="1808">
        <v>226229</v>
      </c>
      <c r="W43" s="1810">
        <v>232268</v>
      </c>
      <c r="X43" s="1808">
        <v>35956</v>
      </c>
      <c r="Y43" s="1808">
        <v>17465</v>
      </c>
      <c r="Z43" s="1810">
        <v>18491</v>
      </c>
      <c r="AA43" s="1813">
        <v>2972813</v>
      </c>
      <c r="AB43" s="1809">
        <v>1478212</v>
      </c>
      <c r="AC43" s="1809">
        <v>822954</v>
      </c>
      <c r="AD43" s="1809">
        <v>191261</v>
      </c>
      <c r="AE43" s="1810">
        <v>475252</v>
      </c>
      <c r="AF43" s="1894">
        <f t="shared" si="2"/>
        <v>9.7389477548853005</v>
      </c>
    </row>
    <row r="44" spans="1:32">
      <c r="A44" s="1805">
        <v>2017</v>
      </c>
      <c r="B44" s="1813">
        <v>5130003</v>
      </c>
      <c r="C44" s="1808">
        <v>2553337</v>
      </c>
      <c r="D44" s="1808">
        <v>1519549</v>
      </c>
      <c r="E44" s="1809">
        <v>321930</v>
      </c>
      <c r="F44" s="1809">
        <v>726871</v>
      </c>
      <c r="G44" s="1808">
        <v>1638743</v>
      </c>
      <c r="H44" s="1808">
        <v>931251</v>
      </c>
      <c r="I44" s="1809">
        <v>598945</v>
      </c>
      <c r="J44" s="1809">
        <v>21643</v>
      </c>
      <c r="K44" s="1810">
        <v>86025</v>
      </c>
      <c r="L44" s="1808">
        <v>1103367</v>
      </c>
      <c r="M44" s="1808">
        <v>672787</v>
      </c>
      <c r="N44" s="1810">
        <v>430580</v>
      </c>
      <c r="O44" s="1813">
        <v>469859</v>
      </c>
      <c r="P44" s="1808">
        <v>237031</v>
      </c>
      <c r="Q44" s="1810">
        <v>232828</v>
      </c>
      <c r="R44" s="1808">
        <v>65517</v>
      </c>
      <c r="S44" s="1808">
        <v>43445</v>
      </c>
      <c r="T44" s="1810">
        <v>22072</v>
      </c>
      <c r="U44" s="1808">
        <v>440711</v>
      </c>
      <c r="V44" s="1808">
        <v>224399</v>
      </c>
      <c r="W44" s="1810">
        <v>216312</v>
      </c>
      <c r="X44" s="1808">
        <v>29148</v>
      </c>
      <c r="Y44" s="1808">
        <v>12632</v>
      </c>
      <c r="Z44" s="1810">
        <v>16516</v>
      </c>
      <c r="AA44" s="1813">
        <v>2984651</v>
      </c>
      <c r="AB44" s="1809">
        <v>1451246</v>
      </c>
      <c r="AC44" s="1809">
        <v>842873</v>
      </c>
      <c r="AD44" s="1809">
        <v>203685</v>
      </c>
      <c r="AE44" s="1810">
        <v>481438</v>
      </c>
      <c r="AF44" s="1894">
        <f t="shared" si="2"/>
        <v>9.159039478144555</v>
      </c>
    </row>
    <row r="45" spans="1:32">
      <c r="A45" s="1814">
        <v>2018</v>
      </c>
      <c r="B45" s="1818">
        <v>5194839</v>
      </c>
      <c r="C45" s="1817">
        <v>2592513</v>
      </c>
      <c r="D45" s="1817">
        <v>1538759</v>
      </c>
      <c r="E45" s="1815">
        <v>309657</v>
      </c>
      <c r="F45" s="1815">
        <v>748446</v>
      </c>
      <c r="G45" s="1815">
        <v>1653561</v>
      </c>
      <c r="H45" s="1817">
        <v>924666</v>
      </c>
      <c r="I45" s="1815">
        <v>617040</v>
      </c>
      <c r="J45" s="1815">
        <v>23320</v>
      </c>
      <c r="K45" s="1816">
        <v>87316</v>
      </c>
      <c r="L45" s="1818">
        <v>1108497</v>
      </c>
      <c r="M45" s="1817">
        <v>657484</v>
      </c>
      <c r="N45" s="1816">
        <v>451013</v>
      </c>
      <c r="O45" s="1818">
        <v>479749</v>
      </c>
      <c r="P45" s="1817">
        <v>250225</v>
      </c>
      <c r="Q45" s="1816">
        <v>229524</v>
      </c>
      <c r="R45" s="1817">
        <v>65315</v>
      </c>
      <c r="S45" s="1817">
        <v>40483</v>
      </c>
      <c r="T45" s="1816">
        <v>24832</v>
      </c>
      <c r="U45" s="1817">
        <v>446571</v>
      </c>
      <c r="V45" s="1817">
        <v>234149</v>
      </c>
      <c r="W45" s="1816">
        <v>212422</v>
      </c>
      <c r="X45" s="1817">
        <v>33178</v>
      </c>
      <c r="Y45" s="1817">
        <v>16076</v>
      </c>
      <c r="Z45" s="1816">
        <v>17102</v>
      </c>
      <c r="AA45" s="1818">
        <v>3079376</v>
      </c>
      <c r="AB45" s="1815">
        <v>1516518</v>
      </c>
      <c r="AC45" s="1815">
        <v>849294</v>
      </c>
      <c r="AD45" s="1815">
        <v>200379</v>
      </c>
      <c r="AE45" s="1816">
        <v>510530</v>
      </c>
      <c r="AF45" s="1895">
        <f t="shared" si="2"/>
        <v>9.235108152533698</v>
      </c>
    </row>
    <row r="46" spans="1:32">
      <c r="A46" s="1819" t="s">
        <v>1037</v>
      </c>
      <c r="B46" s="1819"/>
      <c r="C46" s="1819"/>
      <c r="D46" s="1819"/>
      <c r="E46" s="1819"/>
      <c r="F46" s="1819"/>
      <c r="G46" s="1819"/>
      <c r="H46" s="1793"/>
      <c r="I46" s="1793"/>
      <c r="J46" s="1793"/>
      <c r="K46" s="1793"/>
      <c r="L46" s="1793"/>
      <c r="M46" s="1825"/>
      <c r="N46" s="1793"/>
      <c r="O46" s="1793"/>
      <c r="P46" s="1825"/>
      <c r="Q46" s="1825"/>
      <c r="R46" s="1825"/>
      <c r="S46" s="1825"/>
      <c r="T46" s="1825"/>
      <c r="U46" s="1825"/>
      <c r="V46" s="1825"/>
      <c r="W46" s="1825"/>
      <c r="X46" s="1825"/>
      <c r="Y46" s="1825"/>
      <c r="Z46" s="1825"/>
      <c r="AA46" s="1825"/>
      <c r="AB46" s="1825"/>
      <c r="AC46" s="1825"/>
      <c r="AD46" s="1825"/>
      <c r="AE46" s="1825"/>
      <c r="AF46" s="1768"/>
    </row>
    <row r="47" spans="1:32" s="1768" customFormat="1">
      <c r="H47" s="1028"/>
      <c r="I47" s="1028"/>
      <c r="J47" s="1028"/>
      <c r="K47" s="1028"/>
      <c r="L47" s="1028"/>
      <c r="M47" s="1028"/>
      <c r="N47" s="1028"/>
      <c r="O47" s="1028"/>
      <c r="P47" s="1028"/>
      <c r="Q47" s="1028"/>
    </row>
    <row r="48" spans="1:32">
      <c r="A48" s="1024"/>
      <c r="B48" s="1024"/>
      <c r="C48" s="1024"/>
      <c r="D48" s="1024"/>
      <c r="E48" s="1024"/>
      <c r="F48" s="1024"/>
      <c r="G48" s="1024"/>
      <c r="H48" s="1028"/>
      <c r="I48" s="1028"/>
      <c r="J48" s="1028"/>
      <c r="K48" s="1028"/>
      <c r="L48" s="1028"/>
      <c r="M48" s="1028"/>
      <c r="N48" s="1028"/>
      <c r="O48" s="1028"/>
      <c r="P48" s="1028"/>
      <c r="Q48" s="1028"/>
      <c r="R48" s="1024"/>
      <c r="S48" s="1024"/>
      <c r="T48" s="1024"/>
      <c r="U48" s="1024"/>
      <c r="V48" s="1024"/>
      <c r="W48" s="1024"/>
      <c r="X48" s="1024"/>
      <c r="Y48" s="1024"/>
      <c r="Z48" s="1024"/>
      <c r="AA48" s="1024"/>
      <c r="AB48" s="1024"/>
      <c r="AC48" s="1024"/>
      <c r="AD48" s="1024"/>
      <c r="AE48" s="1024"/>
      <c r="AF48" s="1024"/>
    </row>
    <row r="49" spans="1:32">
      <c r="A49" s="1033" t="s">
        <v>1059</v>
      </c>
      <c r="B49" s="1028"/>
      <c r="C49" s="1028"/>
      <c r="D49" s="1028"/>
      <c r="E49" s="1028"/>
      <c r="F49" s="1028"/>
      <c r="G49" s="1028"/>
      <c r="H49" s="1028"/>
      <c r="I49" s="1028"/>
      <c r="J49" s="1028"/>
      <c r="K49" s="1028"/>
      <c r="L49" s="1028"/>
      <c r="M49" s="1028"/>
      <c r="N49" s="1028"/>
      <c r="O49" s="1028"/>
      <c r="P49" s="1028"/>
      <c r="Q49" s="1028"/>
      <c r="R49" s="1024"/>
      <c r="S49" s="1024"/>
      <c r="T49" s="1024"/>
      <c r="U49" s="1024"/>
      <c r="V49" s="1024"/>
      <c r="W49" s="1024"/>
      <c r="X49" s="1024"/>
      <c r="Y49" s="1024"/>
      <c r="Z49" s="1024"/>
      <c r="AA49" s="1024"/>
      <c r="AB49" s="1024"/>
      <c r="AC49" s="1024"/>
      <c r="AD49" s="1024"/>
      <c r="AE49" s="1024"/>
      <c r="AF49" s="1024"/>
    </row>
    <row r="50" spans="1:32">
      <c r="A50" s="1829" t="s">
        <v>1266</v>
      </c>
      <c r="B50" s="1029"/>
      <c r="C50" s="1029"/>
      <c r="D50" s="1029"/>
      <c r="E50" s="1029"/>
      <c r="F50" s="1029"/>
      <c r="G50" s="1029"/>
      <c r="H50" s="1028"/>
      <c r="I50" s="1028"/>
      <c r="J50" s="1028"/>
      <c r="K50" s="1028"/>
      <c r="L50" s="1028"/>
      <c r="M50" s="1028"/>
      <c r="N50" s="1028"/>
      <c r="O50" s="1028"/>
      <c r="P50" s="1028"/>
      <c r="Q50" s="1028"/>
      <c r="R50" s="1024"/>
      <c r="S50" s="1024"/>
      <c r="T50" s="1024"/>
      <c r="U50" s="1024"/>
      <c r="V50" s="1024"/>
      <c r="W50" s="1024"/>
      <c r="X50" s="1024"/>
      <c r="Y50" s="1024"/>
      <c r="Z50" s="1024"/>
      <c r="AA50" s="1024"/>
      <c r="AB50" s="1024"/>
      <c r="AC50" s="1024"/>
      <c r="AD50" s="1024"/>
      <c r="AE50" s="1024"/>
      <c r="AF50" s="1024"/>
    </row>
    <row r="51" spans="1:32">
      <c r="A51" s="1034" t="s">
        <v>1060</v>
      </c>
      <c r="B51" s="1029"/>
      <c r="C51" s="1029"/>
      <c r="D51" s="1029"/>
      <c r="E51" s="1029"/>
      <c r="F51" s="1029"/>
      <c r="G51" s="1029"/>
      <c r="H51" s="1028"/>
      <c r="I51" s="1028"/>
      <c r="J51" s="1028"/>
      <c r="K51" s="1028"/>
      <c r="L51" s="1028"/>
      <c r="M51" s="1028"/>
      <c r="N51" s="1028"/>
      <c r="O51" s="1028"/>
      <c r="P51" s="1028"/>
      <c r="Q51" s="1028"/>
      <c r="R51" s="1024"/>
      <c r="S51" s="1024"/>
      <c r="T51" s="1024"/>
      <c r="U51" s="1024"/>
      <c r="V51" s="1024"/>
      <c r="W51" s="1024"/>
      <c r="X51" s="1024"/>
      <c r="Y51" s="1024"/>
      <c r="Z51" s="1024"/>
      <c r="AA51" s="1024"/>
      <c r="AB51" s="1024"/>
      <c r="AC51" s="1024"/>
      <c r="AD51" s="1024"/>
      <c r="AE51" s="1024"/>
      <c r="AF51" s="1024"/>
    </row>
    <row r="52" spans="1:32" s="1024" customFormat="1">
      <c r="A52" s="1034" t="s">
        <v>1071</v>
      </c>
      <c r="B52" s="1029"/>
      <c r="C52" s="1029"/>
      <c r="D52" s="1029"/>
      <c r="E52" s="1029"/>
      <c r="F52" s="1029"/>
      <c r="G52" s="1029"/>
      <c r="H52" s="1028"/>
      <c r="I52" s="1028"/>
      <c r="J52" s="1028"/>
      <c r="K52" s="1028"/>
      <c r="L52" s="1028"/>
      <c r="M52" s="1028"/>
      <c r="N52" s="1028"/>
      <c r="O52" s="1028"/>
      <c r="P52" s="1028"/>
      <c r="Q52" s="1028"/>
    </row>
    <row r="54" spans="1:32">
      <c r="A54" s="1767" t="s">
        <v>1061</v>
      </c>
    </row>
    <row r="56" spans="1:32" ht="15.75">
      <c r="A56" s="1025" t="s">
        <v>1066</v>
      </c>
    </row>
    <row r="57" spans="1:32">
      <c r="A57" t="s">
        <v>1070</v>
      </c>
    </row>
    <row r="58" spans="1:32">
      <c r="A58" s="1046"/>
      <c r="G58" s="1044" t="s">
        <v>1043</v>
      </c>
      <c r="K58" s="2497" t="s">
        <v>1044</v>
      </c>
      <c r="L58" s="2498"/>
      <c r="M58" s="2498"/>
      <c r="N58" s="2498"/>
      <c r="O58" s="2498"/>
      <c r="P58" s="2498"/>
      <c r="Q58" s="2498"/>
    </row>
    <row r="59" spans="1:32">
      <c r="A59" s="1048"/>
      <c r="K59" s="1045"/>
      <c r="L59" s="1045"/>
      <c r="M59" s="1045"/>
      <c r="N59" s="1045"/>
      <c r="O59" s="1051"/>
      <c r="P59" s="1051"/>
      <c r="Q59" s="1045"/>
    </row>
    <row r="60" spans="1:32" ht="26.25" customHeight="1">
      <c r="A60" s="1049"/>
      <c r="K60" s="1049"/>
      <c r="L60" s="2499" t="s">
        <v>1046</v>
      </c>
      <c r="M60" s="2499"/>
      <c r="N60" s="2499"/>
      <c r="O60" s="2499" t="s">
        <v>1047</v>
      </c>
      <c r="P60" s="2499"/>
      <c r="Q60" s="1052"/>
    </row>
    <row r="61" spans="1:32" ht="63.75">
      <c r="A61" s="1053"/>
      <c r="G61" s="1054" t="s">
        <v>1045</v>
      </c>
      <c r="L61" s="1055" t="s">
        <v>1049</v>
      </c>
      <c r="M61" s="1055"/>
      <c r="N61" s="1055"/>
      <c r="O61" s="1055" t="s">
        <v>1050</v>
      </c>
      <c r="P61" s="1059" t="s">
        <v>1067</v>
      </c>
      <c r="Q61" s="1055"/>
      <c r="R61" s="1055"/>
      <c r="S61" s="1055" t="s">
        <v>1051</v>
      </c>
      <c r="T61" s="1054"/>
      <c r="U61" s="1054"/>
      <c r="V61" s="1054" t="s">
        <v>1052</v>
      </c>
      <c r="W61" s="1054"/>
      <c r="X61" s="1054"/>
      <c r="Y61" s="1054" t="s">
        <v>1053</v>
      </c>
      <c r="Z61" s="1054"/>
      <c r="AA61" s="1054"/>
      <c r="AB61" s="1054" t="s">
        <v>1048</v>
      </c>
    </row>
    <row r="62" spans="1:32">
      <c r="A62" s="1030">
        <v>2006</v>
      </c>
      <c r="G62" s="1056">
        <v>11484196</v>
      </c>
      <c r="H62" s="1056"/>
      <c r="I62" s="1056"/>
      <c r="J62" s="1056"/>
      <c r="K62" s="1056"/>
      <c r="L62" s="1056">
        <v>8232765.5</v>
      </c>
      <c r="M62" s="1056"/>
      <c r="N62" s="1056"/>
      <c r="O62" s="1056">
        <v>2858802.75</v>
      </c>
      <c r="P62" s="1830">
        <v>9.8100244987222833</v>
      </c>
      <c r="Q62" s="1056"/>
      <c r="R62" s="1056"/>
      <c r="S62" s="1056">
        <v>392627.75</v>
      </c>
      <c r="T62" s="1056"/>
      <c r="U62" s="1056"/>
      <c r="V62" s="1056">
        <v>2707871.75</v>
      </c>
      <c r="W62" s="1056"/>
      <c r="X62" s="1056"/>
      <c r="Y62" s="1056">
        <v>150931</v>
      </c>
      <c r="Z62" s="1056"/>
      <c r="AA62" s="1056"/>
      <c r="AB62" s="1056">
        <v>15151037.25</v>
      </c>
    </row>
    <row r="63" spans="1:32">
      <c r="A63" s="1030">
        <v>2007</v>
      </c>
      <c r="G63" s="1056">
        <v>11547373</v>
      </c>
      <c r="H63" s="1056"/>
      <c r="I63" s="1056"/>
      <c r="J63" s="1056"/>
      <c r="K63" s="1056"/>
      <c r="L63" s="1056">
        <v>8188091.25</v>
      </c>
      <c r="M63" s="1056"/>
      <c r="N63" s="1056"/>
      <c r="O63" s="1056">
        <v>2961401.25</v>
      </c>
      <c r="P63" s="1830">
        <v>10.078593963135413</v>
      </c>
      <c r="Q63" s="1056"/>
      <c r="R63" s="1056"/>
      <c r="S63" s="1056">
        <v>397880.5</v>
      </c>
      <c r="T63" s="1056"/>
      <c r="U63" s="1056"/>
      <c r="V63" s="1056">
        <v>2806508.5</v>
      </c>
      <c r="W63" s="1056"/>
      <c r="X63" s="1056"/>
      <c r="Y63" s="1056">
        <v>154892.75</v>
      </c>
      <c r="Z63" s="1056"/>
      <c r="AA63" s="1056"/>
      <c r="AB63" s="1056">
        <v>15219794</v>
      </c>
    </row>
    <row r="64" spans="1:32">
      <c r="A64" s="1030">
        <v>2008</v>
      </c>
      <c r="G64" s="1056">
        <v>11208579.5</v>
      </c>
      <c r="H64" s="1056"/>
      <c r="I64" s="1056"/>
      <c r="J64" s="1056"/>
      <c r="K64" s="1056"/>
      <c r="L64" s="1056">
        <v>8020331.75</v>
      </c>
      <c r="M64" s="1056"/>
      <c r="N64" s="1056"/>
      <c r="O64" s="1056">
        <v>2820666.5</v>
      </c>
      <c r="P64" s="1830">
        <v>9.5204546287176939</v>
      </c>
      <c r="Q64" s="1056"/>
      <c r="R64" s="1056"/>
      <c r="S64" s="1056">
        <v>367581.25</v>
      </c>
      <c r="T64" s="1056"/>
      <c r="U64" s="1056"/>
      <c r="V64" s="1056">
        <v>2683358.75</v>
      </c>
      <c r="W64" s="1056"/>
      <c r="X64" s="1056"/>
      <c r="Y64" s="1056">
        <v>137307.75</v>
      </c>
      <c r="Z64" s="1056"/>
      <c r="AA64" s="1056"/>
      <c r="AB64" s="1056">
        <v>15616184.75</v>
      </c>
    </row>
    <row r="65" spans="1:28">
      <c r="A65" s="1030">
        <v>2009</v>
      </c>
      <c r="G65" s="1056">
        <v>10209556.75</v>
      </c>
      <c r="H65" s="1056"/>
      <c r="I65" s="1056"/>
      <c r="J65" s="1056"/>
      <c r="K65" s="1056"/>
      <c r="L65" s="1056">
        <v>7219821.25</v>
      </c>
      <c r="M65" s="1056"/>
      <c r="N65" s="1056"/>
      <c r="O65" s="1056">
        <v>2634643.5</v>
      </c>
      <c r="P65" s="1830">
        <v>9.0369079433883197</v>
      </c>
      <c r="Q65" s="1056"/>
      <c r="R65" s="1056"/>
      <c r="S65" s="1056">
        <v>355092</v>
      </c>
      <c r="T65" s="1056"/>
      <c r="U65" s="1056"/>
      <c r="V65" s="1056">
        <v>2509091</v>
      </c>
      <c r="W65" s="1056"/>
      <c r="X65" s="1056"/>
      <c r="Y65" s="1056">
        <v>120562.25</v>
      </c>
      <c r="Z65" s="1056"/>
      <c r="AA65" s="1056"/>
      <c r="AB65" s="1056">
        <v>15593974</v>
      </c>
    </row>
    <row r="66" spans="1:28">
      <c r="A66" s="1030">
        <v>2010</v>
      </c>
      <c r="G66" s="1056">
        <v>9938223.5</v>
      </c>
      <c r="H66" s="1056"/>
      <c r="I66" s="1056"/>
      <c r="J66" s="1056"/>
      <c r="K66" s="1056"/>
      <c r="L66" s="1056">
        <v>6808777.75</v>
      </c>
      <c r="M66" s="1056"/>
      <c r="N66" s="1056"/>
      <c r="O66" s="1056">
        <v>2810996.5</v>
      </c>
      <c r="P66" s="1830">
        <v>9.6183818362370541</v>
      </c>
      <c r="Q66" s="1056"/>
      <c r="R66" s="1056"/>
      <c r="S66" s="1056">
        <v>318449.25</v>
      </c>
      <c r="T66" s="1056"/>
      <c r="U66" s="1056"/>
      <c r="V66" s="1056">
        <v>2676065.5</v>
      </c>
      <c r="W66" s="1056"/>
      <c r="X66" s="1056"/>
      <c r="Y66" s="1056">
        <v>134931</v>
      </c>
      <c r="Z66" s="1056"/>
      <c r="AA66" s="1056"/>
      <c r="AB66" s="1056">
        <v>15696606.5</v>
      </c>
    </row>
    <row r="67" spans="1:28">
      <c r="A67" s="1030">
        <v>2011</v>
      </c>
      <c r="G67" s="1056">
        <v>9569719.75</v>
      </c>
      <c r="H67" s="1056"/>
      <c r="I67" s="1056"/>
      <c r="J67" s="1056"/>
      <c r="K67" s="1056"/>
      <c r="L67" s="1056">
        <v>6611831.5</v>
      </c>
      <c r="M67" s="1056"/>
      <c r="N67" s="1056"/>
      <c r="O67" s="1056">
        <v>2630855.75</v>
      </c>
      <c r="P67" s="1830">
        <v>8.9562941900284656</v>
      </c>
      <c r="Q67" s="1056"/>
      <c r="R67" s="1056"/>
      <c r="S67" s="1056">
        <v>327032.5</v>
      </c>
      <c r="T67" s="1056"/>
      <c r="U67" s="1056"/>
      <c r="V67" s="1056">
        <v>2494948.25</v>
      </c>
      <c r="W67" s="1056"/>
      <c r="X67" s="1056"/>
      <c r="Y67" s="1056">
        <v>135907.5</v>
      </c>
      <c r="Z67" s="1056"/>
      <c r="AA67" s="1056"/>
      <c r="AB67" s="1056">
        <v>16159963.75</v>
      </c>
    </row>
    <row r="68" spans="1:28">
      <c r="A68" s="1030">
        <v>2012</v>
      </c>
      <c r="G68" s="1056">
        <v>9450926.25</v>
      </c>
      <c r="H68" s="1056"/>
      <c r="I68" s="1056"/>
      <c r="J68" s="1056"/>
      <c r="K68" s="1056"/>
      <c r="L68" s="1056">
        <v>6450936.75</v>
      </c>
      <c r="M68" s="1056"/>
      <c r="N68" s="1056"/>
      <c r="O68" s="1056">
        <v>2660986.75</v>
      </c>
      <c r="P68" s="1830">
        <v>8.9599441758704881</v>
      </c>
      <c r="Q68" s="1056"/>
      <c r="R68" s="1056"/>
      <c r="S68" s="1056">
        <v>339002.75</v>
      </c>
      <c r="T68" s="1056"/>
      <c r="U68" s="1056"/>
      <c r="V68" s="1056">
        <v>2512076.25</v>
      </c>
      <c r="W68" s="1056"/>
      <c r="X68" s="1056"/>
      <c r="Y68" s="1056">
        <v>148910.5</v>
      </c>
      <c r="Z68" s="1056"/>
      <c r="AA68" s="1056"/>
      <c r="AB68" s="1056">
        <v>16414191</v>
      </c>
    </row>
    <row r="69" spans="1:28">
      <c r="A69" s="1030">
        <v>2013</v>
      </c>
      <c r="G69" s="1056">
        <v>9458040.75</v>
      </c>
      <c r="H69" s="1056"/>
      <c r="I69" s="1056"/>
      <c r="J69" s="1056"/>
      <c r="K69" s="1056"/>
      <c r="L69" s="1056">
        <v>6400383.5</v>
      </c>
      <c r="M69" s="1056"/>
      <c r="N69" s="1056"/>
      <c r="O69" s="1056">
        <v>2720335.75</v>
      </c>
      <c r="P69" s="1830">
        <v>9.0530358488627076</v>
      </c>
      <c r="Q69" s="1056"/>
      <c r="R69" s="1056"/>
      <c r="S69" s="1056">
        <v>337321.5</v>
      </c>
      <c r="T69" s="1056"/>
      <c r="U69" s="1056"/>
      <c r="V69" s="1056">
        <v>2559002.5</v>
      </c>
      <c r="W69" s="1056"/>
      <c r="X69" s="1056"/>
      <c r="Y69" s="1056">
        <v>161333.25</v>
      </c>
      <c r="Z69" s="1056"/>
      <c r="AA69" s="1056"/>
      <c r="AB69" s="1056">
        <v>16720036</v>
      </c>
    </row>
    <row r="70" spans="1:28">
      <c r="A70" s="1030">
        <v>2014</v>
      </c>
      <c r="G70" s="1056">
        <v>9739490.25</v>
      </c>
      <c r="H70" s="1056"/>
      <c r="I70" s="1056"/>
      <c r="J70" s="1056"/>
      <c r="K70" s="1056"/>
      <c r="L70" s="1056">
        <v>6430226</v>
      </c>
      <c r="M70" s="1056"/>
      <c r="N70" s="1056"/>
      <c r="O70" s="1056">
        <v>2965905.5</v>
      </c>
      <c r="P70" s="1830">
        <v>9.6441460497139175</v>
      </c>
      <c r="Q70" s="1056"/>
      <c r="R70" s="1056"/>
      <c r="S70" s="1056">
        <v>343358.75</v>
      </c>
      <c r="T70" s="1056"/>
      <c r="U70" s="1056"/>
      <c r="V70" s="1056">
        <v>2801013.25</v>
      </c>
      <c r="W70" s="1056"/>
      <c r="X70" s="1056"/>
      <c r="Y70" s="1056">
        <v>164892.25</v>
      </c>
      <c r="Z70" s="1056"/>
      <c r="AA70" s="1056"/>
      <c r="AB70" s="1056">
        <v>17258074.5</v>
      </c>
    </row>
    <row r="71" spans="1:28">
      <c r="A71" s="1030">
        <v>2015</v>
      </c>
      <c r="G71" s="1056">
        <v>9920882</v>
      </c>
      <c r="H71" s="1056"/>
      <c r="I71" s="1056"/>
      <c r="J71" s="1056"/>
      <c r="K71" s="1056"/>
      <c r="L71" s="1056">
        <v>6468941.5</v>
      </c>
      <c r="M71" s="1056"/>
      <c r="N71" s="1056"/>
      <c r="O71" s="1056">
        <v>3121764</v>
      </c>
      <c r="P71" s="1830">
        <v>9.9774979696224229</v>
      </c>
      <c r="Q71" s="1056"/>
      <c r="R71" s="1056"/>
      <c r="S71" s="1056">
        <v>330176.5</v>
      </c>
      <c r="T71" s="1056"/>
      <c r="U71" s="1056"/>
      <c r="V71" s="1056">
        <v>2959205.5</v>
      </c>
      <c r="W71" s="1056"/>
      <c r="X71" s="1056"/>
      <c r="Y71" s="1056">
        <v>162558.5</v>
      </c>
      <c r="Z71" s="1056"/>
      <c r="AA71" s="1056"/>
      <c r="AB71" s="1056">
        <v>17743346.5</v>
      </c>
    </row>
    <row r="72" spans="1:28">
      <c r="A72" s="1030">
        <v>2016</v>
      </c>
      <c r="G72" s="1056">
        <v>9992506.5</v>
      </c>
      <c r="H72" s="1056"/>
      <c r="I72" s="1056"/>
      <c r="J72" s="1056"/>
      <c r="K72" s="1056"/>
      <c r="L72" s="1056">
        <v>6392697.75</v>
      </c>
      <c r="M72" s="1056"/>
      <c r="N72" s="1056"/>
      <c r="O72" s="1056">
        <v>3270038</v>
      </c>
      <c r="P72" s="1830">
        <v>10.301618304823755</v>
      </c>
      <c r="Q72" s="1056"/>
      <c r="R72" s="1056"/>
      <c r="S72" s="1056">
        <v>329770.75</v>
      </c>
      <c r="T72" s="1056"/>
      <c r="U72" s="1056"/>
      <c r="V72" s="1056">
        <v>3100928.75</v>
      </c>
      <c r="W72" s="1056"/>
      <c r="X72" s="1056"/>
      <c r="Y72" s="1056">
        <v>169109.25</v>
      </c>
      <c r="Z72" s="1056"/>
      <c r="AA72" s="1056"/>
      <c r="AB72" s="1056">
        <v>18282964</v>
      </c>
    </row>
    <row r="73" spans="1:28" s="1857" customFormat="1">
      <c r="A73" s="1828">
        <v>2017</v>
      </c>
      <c r="G73" s="1056">
        <v>10376671.5</v>
      </c>
      <c r="H73" s="1056"/>
      <c r="I73" s="1056"/>
      <c r="J73" s="1056"/>
      <c r="K73" s="1056"/>
      <c r="L73" s="1056">
        <v>6731566.5</v>
      </c>
      <c r="M73" s="1056"/>
      <c r="N73" s="1056"/>
      <c r="O73" s="1056">
        <v>3288045.5</v>
      </c>
      <c r="P73" s="1830">
        <v>10.256412245645199</v>
      </c>
      <c r="Q73" s="1056"/>
      <c r="R73" s="1056"/>
      <c r="S73" s="1056">
        <v>357059.5</v>
      </c>
      <c r="T73" s="1056"/>
      <c r="U73" s="1056"/>
      <c r="V73" s="1056">
        <v>3123827.25</v>
      </c>
      <c r="W73" s="1056"/>
      <c r="X73" s="1056"/>
      <c r="Y73" s="1056">
        <v>164218.25</v>
      </c>
      <c r="Z73" s="1056"/>
      <c r="AA73" s="1056"/>
      <c r="AB73" s="1056">
        <v>18338061.75</v>
      </c>
    </row>
    <row r="74" spans="1:28" s="1857" customFormat="1">
      <c r="A74" s="1828">
        <v>2018</v>
      </c>
      <c r="G74" s="1056">
        <v>10230345.25</v>
      </c>
      <c r="H74" s="1056"/>
      <c r="I74" s="1056"/>
      <c r="J74" s="1056"/>
      <c r="K74" s="1056"/>
      <c r="L74" s="1056">
        <v>6586012.5</v>
      </c>
      <c r="M74" s="1056"/>
      <c r="N74" s="1056"/>
      <c r="O74" s="1056">
        <v>3277422.25</v>
      </c>
      <c r="P74" s="1830">
        <v>10.10237720594931</v>
      </c>
      <c r="Q74" s="1056"/>
      <c r="R74" s="1056"/>
      <c r="S74" s="1056">
        <v>366910.5</v>
      </c>
      <c r="T74" s="1056"/>
      <c r="U74" s="1056"/>
      <c r="V74" s="1056">
        <v>3100001.25</v>
      </c>
      <c r="W74" s="1056"/>
      <c r="X74" s="1056"/>
      <c r="Y74" s="1056">
        <v>177421</v>
      </c>
      <c r="Z74" s="1056"/>
      <c r="AA74" s="1056"/>
      <c r="AB74" s="1056">
        <v>18983357</v>
      </c>
    </row>
    <row r="75" spans="1:28">
      <c r="A75" s="1031" t="s">
        <v>1068</v>
      </c>
    </row>
    <row r="77" spans="1:28">
      <c r="A77" s="1047" t="s">
        <v>1069</v>
      </c>
    </row>
    <row r="78" spans="1:28">
      <c r="A78" s="1050" t="s">
        <v>1065</v>
      </c>
    </row>
    <row r="79" spans="1:28">
      <c r="A79" s="1050"/>
    </row>
    <row r="80" spans="1:28">
      <c r="A80" s="1050"/>
    </row>
    <row r="81" spans="1:1">
      <c r="A81" s="1047"/>
    </row>
    <row r="82" spans="1:1">
      <c r="A82" s="1047"/>
    </row>
    <row r="87" spans="1:1">
      <c r="A87" s="1024" t="s">
        <v>1063</v>
      </c>
    </row>
  </sheetData>
  <mergeCells count="32">
    <mergeCell ref="U29:Z29"/>
    <mergeCell ref="L27:Z27"/>
    <mergeCell ref="X30:Z30"/>
    <mergeCell ref="L29:T29"/>
    <mergeCell ref="U30:W30"/>
    <mergeCell ref="H31:K31"/>
    <mergeCell ref="M31:N31"/>
    <mergeCell ref="P31:Q31"/>
    <mergeCell ref="S31:T31"/>
    <mergeCell ref="V31:W31"/>
    <mergeCell ref="Y31:Z31"/>
    <mergeCell ref="AB31:AE31"/>
    <mergeCell ref="L30:N30"/>
    <mergeCell ref="O30:Q30"/>
    <mergeCell ref="R30:T30"/>
    <mergeCell ref="AA31:AA32"/>
    <mergeCell ref="K58:Q58"/>
    <mergeCell ref="L60:N60"/>
    <mergeCell ref="O60:P60"/>
    <mergeCell ref="G31:G32"/>
    <mergeCell ref="Z2:AC2"/>
    <mergeCell ref="A26:AF26"/>
    <mergeCell ref="L31:L32"/>
    <mergeCell ref="O31:O32"/>
    <mergeCell ref="R31:R32"/>
    <mergeCell ref="U31:U32"/>
    <mergeCell ref="X31:X32"/>
    <mergeCell ref="B31:B32"/>
    <mergeCell ref="C31:F31"/>
    <mergeCell ref="G29:K30"/>
    <mergeCell ref="AA29:AE30"/>
    <mergeCell ref="B27:F27"/>
  </mergeCells>
  <hyperlinks>
    <hyperlink ref="A54"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workbookViewId="0"/>
  </sheetViews>
  <sheetFormatPr defaultRowHeight="11.25"/>
  <cols>
    <col min="1" max="1" width="12.140625" style="553" bestFit="1" customWidth="1"/>
    <col min="2" max="7" width="9.140625" style="553"/>
    <col min="8" max="8" width="12.7109375" style="553" customWidth="1"/>
    <col min="9" max="238" width="9.140625" style="553"/>
    <col min="239" max="239" width="36.7109375" style="553" customWidth="1"/>
    <col min="240" max="240" width="5.5703125" style="553" bestFit="1" customWidth="1"/>
    <col min="241" max="241" width="5" style="553" bestFit="1" customWidth="1"/>
    <col min="242" max="242" width="4" style="553" bestFit="1" customWidth="1"/>
    <col min="243" max="243" width="5.7109375" style="553" bestFit="1" customWidth="1"/>
    <col min="244" max="246" width="4.28515625" style="553" bestFit="1" customWidth="1"/>
    <col min="247" max="247" width="3.5703125" style="553" bestFit="1" customWidth="1"/>
    <col min="248" max="248" width="4.7109375" style="553" bestFit="1" customWidth="1"/>
    <col min="249" max="249" width="4.5703125" style="553" bestFit="1" customWidth="1"/>
    <col min="250" max="250" width="5.7109375" style="553" bestFit="1" customWidth="1"/>
    <col min="251" max="251" width="4.7109375" style="553" bestFit="1" customWidth="1"/>
    <col min="252" max="252" width="4.85546875" style="553" bestFit="1" customWidth="1"/>
    <col min="253" max="253" width="3.7109375" style="553" bestFit="1" customWidth="1"/>
    <col min="254" max="254" width="4.140625" style="553" bestFit="1" customWidth="1"/>
    <col min="255" max="256" width="7.28515625" style="553" customWidth="1"/>
    <col min="257" max="494" width="9.140625" style="553"/>
    <col min="495" max="495" width="36.7109375" style="553" customWidth="1"/>
    <col min="496" max="496" width="5.5703125" style="553" bestFit="1" customWidth="1"/>
    <col min="497" max="497" width="5" style="553" bestFit="1" customWidth="1"/>
    <col min="498" max="498" width="4" style="553" bestFit="1" customWidth="1"/>
    <col min="499" max="499" width="5.7109375" style="553" bestFit="1" customWidth="1"/>
    <col min="500" max="502" width="4.28515625" style="553" bestFit="1" customWidth="1"/>
    <col min="503" max="503" width="3.5703125" style="553" bestFit="1" customWidth="1"/>
    <col min="504" max="504" width="4.7109375" style="553" bestFit="1" customWidth="1"/>
    <col min="505" max="505" width="4.5703125" style="553" bestFit="1" customWidth="1"/>
    <col min="506" max="506" width="5.7109375" style="553" bestFit="1" customWidth="1"/>
    <col min="507" max="507" width="4.7109375" style="553" bestFit="1" customWidth="1"/>
    <col min="508" max="508" width="4.85546875" style="553" bestFit="1" customWidth="1"/>
    <col min="509" max="509" width="3.7109375" style="553" bestFit="1" customWidth="1"/>
    <col min="510" max="510" width="4.140625" style="553" bestFit="1" customWidth="1"/>
    <col min="511" max="512" width="7.28515625" style="553" customWidth="1"/>
    <col min="513" max="750" width="9.140625" style="553"/>
    <col min="751" max="751" width="36.7109375" style="553" customWidth="1"/>
    <col min="752" max="752" width="5.5703125" style="553" bestFit="1" customWidth="1"/>
    <col min="753" max="753" width="5" style="553" bestFit="1" customWidth="1"/>
    <col min="754" max="754" width="4" style="553" bestFit="1" customWidth="1"/>
    <col min="755" max="755" width="5.7109375" style="553" bestFit="1" customWidth="1"/>
    <col min="756" max="758" width="4.28515625" style="553" bestFit="1" customWidth="1"/>
    <col min="759" max="759" width="3.5703125" style="553" bestFit="1" customWidth="1"/>
    <col min="760" max="760" width="4.7109375" style="553" bestFit="1" customWidth="1"/>
    <col min="761" max="761" width="4.5703125" style="553" bestFit="1" customWidth="1"/>
    <col min="762" max="762" width="5.7109375" style="553" bestFit="1" customWidth="1"/>
    <col min="763" max="763" width="4.7109375" style="553" bestFit="1" customWidth="1"/>
    <col min="764" max="764" width="4.85546875" style="553" bestFit="1" customWidth="1"/>
    <col min="765" max="765" width="3.7109375" style="553" bestFit="1" customWidth="1"/>
    <col min="766" max="766" width="4.140625" style="553" bestFit="1" customWidth="1"/>
    <col min="767" max="768" width="7.28515625" style="553" customWidth="1"/>
    <col min="769" max="1006" width="9.140625" style="553"/>
    <col min="1007" max="1007" width="36.7109375" style="553" customWidth="1"/>
    <col min="1008" max="1008" width="5.5703125" style="553" bestFit="1" customWidth="1"/>
    <col min="1009" max="1009" width="5" style="553" bestFit="1" customWidth="1"/>
    <col min="1010" max="1010" width="4" style="553" bestFit="1" customWidth="1"/>
    <col min="1011" max="1011" width="5.7109375" style="553" bestFit="1" customWidth="1"/>
    <col min="1012" max="1014" width="4.28515625" style="553" bestFit="1" customWidth="1"/>
    <col min="1015" max="1015" width="3.5703125" style="553" bestFit="1" customWidth="1"/>
    <col min="1016" max="1016" width="4.7109375" style="553" bestFit="1" customWidth="1"/>
    <col min="1017" max="1017" width="4.5703125" style="553" bestFit="1" customWidth="1"/>
    <col min="1018" max="1018" width="5.7109375" style="553" bestFit="1" customWidth="1"/>
    <col min="1019" max="1019" width="4.7109375" style="553" bestFit="1" customWidth="1"/>
    <col min="1020" max="1020" width="4.85546875" style="553" bestFit="1" customWidth="1"/>
    <col min="1021" max="1021" width="3.7109375" style="553" bestFit="1" customWidth="1"/>
    <col min="1022" max="1022" width="4.140625" style="553" bestFit="1" customWidth="1"/>
    <col min="1023" max="1024" width="7.28515625" style="553" customWidth="1"/>
    <col min="1025" max="1262" width="9.140625" style="553"/>
    <col min="1263" max="1263" width="36.7109375" style="553" customWidth="1"/>
    <col min="1264" max="1264" width="5.5703125" style="553" bestFit="1" customWidth="1"/>
    <col min="1265" max="1265" width="5" style="553" bestFit="1" customWidth="1"/>
    <col min="1266" max="1266" width="4" style="553" bestFit="1" customWidth="1"/>
    <col min="1267" max="1267" width="5.7109375" style="553" bestFit="1" customWidth="1"/>
    <col min="1268" max="1270" width="4.28515625" style="553" bestFit="1" customWidth="1"/>
    <col min="1271" max="1271" width="3.5703125" style="553" bestFit="1" customWidth="1"/>
    <col min="1272" max="1272" width="4.7109375" style="553" bestFit="1" customWidth="1"/>
    <col min="1273" max="1273" width="4.5703125" style="553" bestFit="1" customWidth="1"/>
    <col min="1274" max="1274" width="5.7109375" style="553" bestFit="1" customWidth="1"/>
    <col min="1275" max="1275" width="4.7109375" style="553" bestFit="1" customWidth="1"/>
    <col min="1276" max="1276" width="4.85546875" style="553" bestFit="1" customWidth="1"/>
    <col min="1277" max="1277" width="3.7109375" style="553" bestFit="1" customWidth="1"/>
    <col min="1278" max="1278" width="4.140625" style="553" bestFit="1" customWidth="1"/>
    <col min="1279" max="1280" width="7.28515625" style="553" customWidth="1"/>
    <col min="1281" max="1518" width="9.140625" style="553"/>
    <col min="1519" max="1519" width="36.7109375" style="553" customWidth="1"/>
    <col min="1520" max="1520" width="5.5703125" style="553" bestFit="1" customWidth="1"/>
    <col min="1521" max="1521" width="5" style="553" bestFit="1" customWidth="1"/>
    <col min="1522" max="1522" width="4" style="553" bestFit="1" customWidth="1"/>
    <col min="1523" max="1523" width="5.7109375" style="553" bestFit="1" customWidth="1"/>
    <col min="1524" max="1526" width="4.28515625" style="553" bestFit="1" customWidth="1"/>
    <col min="1527" max="1527" width="3.5703125" style="553" bestFit="1" customWidth="1"/>
    <col min="1528" max="1528" width="4.7109375" style="553" bestFit="1" customWidth="1"/>
    <col min="1529" max="1529" width="4.5703125" style="553" bestFit="1" customWidth="1"/>
    <col min="1530" max="1530" width="5.7109375" style="553" bestFit="1" customWidth="1"/>
    <col min="1531" max="1531" width="4.7109375" style="553" bestFit="1" customWidth="1"/>
    <col min="1532" max="1532" width="4.85546875" style="553" bestFit="1" customWidth="1"/>
    <col min="1533" max="1533" width="3.7109375" style="553" bestFit="1" customWidth="1"/>
    <col min="1534" max="1534" width="4.140625" style="553" bestFit="1" customWidth="1"/>
    <col min="1535" max="1536" width="7.28515625" style="553" customWidth="1"/>
    <col min="1537" max="1774" width="9.140625" style="553"/>
    <col min="1775" max="1775" width="36.7109375" style="553" customWidth="1"/>
    <col min="1776" max="1776" width="5.5703125" style="553" bestFit="1" customWidth="1"/>
    <col min="1777" max="1777" width="5" style="553" bestFit="1" customWidth="1"/>
    <col min="1778" max="1778" width="4" style="553" bestFit="1" customWidth="1"/>
    <col min="1779" max="1779" width="5.7109375" style="553" bestFit="1" customWidth="1"/>
    <col min="1780" max="1782" width="4.28515625" style="553" bestFit="1" customWidth="1"/>
    <col min="1783" max="1783" width="3.5703125" style="553" bestFit="1" customWidth="1"/>
    <col min="1784" max="1784" width="4.7109375" style="553" bestFit="1" customWidth="1"/>
    <col min="1785" max="1785" width="4.5703125" style="553" bestFit="1" customWidth="1"/>
    <col min="1786" max="1786" width="5.7109375" style="553" bestFit="1" customWidth="1"/>
    <col min="1787" max="1787" width="4.7109375" style="553" bestFit="1" customWidth="1"/>
    <col min="1788" max="1788" width="4.85546875" style="553" bestFit="1" customWidth="1"/>
    <col min="1789" max="1789" width="3.7109375" style="553" bestFit="1" customWidth="1"/>
    <col min="1790" max="1790" width="4.140625" style="553" bestFit="1" customWidth="1"/>
    <col min="1791" max="1792" width="7.28515625" style="553" customWidth="1"/>
    <col min="1793" max="2030" width="9.140625" style="553"/>
    <col min="2031" max="2031" width="36.7109375" style="553" customWidth="1"/>
    <col min="2032" max="2032" width="5.5703125" style="553" bestFit="1" customWidth="1"/>
    <col min="2033" max="2033" width="5" style="553" bestFit="1" customWidth="1"/>
    <col min="2034" max="2034" width="4" style="553" bestFit="1" customWidth="1"/>
    <col min="2035" max="2035" width="5.7109375" style="553" bestFit="1" customWidth="1"/>
    <col min="2036" max="2038" width="4.28515625" style="553" bestFit="1" customWidth="1"/>
    <col min="2039" max="2039" width="3.5703125" style="553" bestFit="1" customWidth="1"/>
    <col min="2040" max="2040" width="4.7109375" style="553" bestFit="1" customWidth="1"/>
    <col min="2041" max="2041" width="4.5703125" style="553" bestFit="1" customWidth="1"/>
    <col min="2042" max="2042" width="5.7109375" style="553" bestFit="1" customWidth="1"/>
    <col min="2043" max="2043" width="4.7109375" style="553" bestFit="1" customWidth="1"/>
    <col min="2044" max="2044" width="4.85546875" style="553" bestFit="1" customWidth="1"/>
    <col min="2045" max="2045" width="3.7109375" style="553" bestFit="1" customWidth="1"/>
    <col min="2046" max="2046" width="4.140625" style="553" bestFit="1" customWidth="1"/>
    <col min="2047" max="2048" width="7.28515625" style="553" customWidth="1"/>
    <col min="2049" max="2286" width="9.140625" style="553"/>
    <col min="2287" max="2287" width="36.7109375" style="553" customWidth="1"/>
    <col min="2288" max="2288" width="5.5703125" style="553" bestFit="1" customWidth="1"/>
    <col min="2289" max="2289" width="5" style="553" bestFit="1" customWidth="1"/>
    <col min="2290" max="2290" width="4" style="553" bestFit="1" customWidth="1"/>
    <col min="2291" max="2291" width="5.7109375" style="553" bestFit="1" customWidth="1"/>
    <col min="2292" max="2294" width="4.28515625" style="553" bestFit="1" customWidth="1"/>
    <col min="2295" max="2295" width="3.5703125" style="553" bestFit="1" customWidth="1"/>
    <col min="2296" max="2296" width="4.7109375" style="553" bestFit="1" customWidth="1"/>
    <col min="2297" max="2297" width="4.5703125" style="553" bestFit="1" customWidth="1"/>
    <col min="2298" max="2298" width="5.7109375" style="553" bestFit="1" customWidth="1"/>
    <col min="2299" max="2299" width="4.7109375" style="553" bestFit="1" customWidth="1"/>
    <col min="2300" max="2300" width="4.85546875" style="553" bestFit="1" customWidth="1"/>
    <col min="2301" max="2301" width="3.7109375" style="553" bestFit="1" customWidth="1"/>
    <col min="2302" max="2302" width="4.140625" style="553" bestFit="1" customWidth="1"/>
    <col min="2303" max="2304" width="7.28515625" style="553" customWidth="1"/>
    <col min="2305" max="2542" width="9.140625" style="553"/>
    <col min="2543" max="2543" width="36.7109375" style="553" customWidth="1"/>
    <col min="2544" max="2544" width="5.5703125" style="553" bestFit="1" customWidth="1"/>
    <col min="2545" max="2545" width="5" style="553" bestFit="1" customWidth="1"/>
    <col min="2546" max="2546" width="4" style="553" bestFit="1" customWidth="1"/>
    <col min="2547" max="2547" width="5.7109375" style="553" bestFit="1" customWidth="1"/>
    <col min="2548" max="2550" width="4.28515625" style="553" bestFit="1" customWidth="1"/>
    <col min="2551" max="2551" width="3.5703125" style="553" bestFit="1" customWidth="1"/>
    <col min="2552" max="2552" width="4.7109375" style="553" bestFit="1" customWidth="1"/>
    <col min="2553" max="2553" width="4.5703125" style="553" bestFit="1" customWidth="1"/>
    <col min="2554" max="2554" width="5.7109375" style="553" bestFit="1" customWidth="1"/>
    <col min="2555" max="2555" width="4.7109375" style="553" bestFit="1" customWidth="1"/>
    <col min="2556" max="2556" width="4.85546875" style="553" bestFit="1" customWidth="1"/>
    <col min="2557" max="2557" width="3.7109375" style="553" bestFit="1" customWidth="1"/>
    <col min="2558" max="2558" width="4.140625" style="553" bestFit="1" customWidth="1"/>
    <col min="2559" max="2560" width="7.28515625" style="553" customWidth="1"/>
    <col min="2561" max="2798" width="9.140625" style="553"/>
    <col min="2799" max="2799" width="36.7109375" style="553" customWidth="1"/>
    <col min="2800" max="2800" width="5.5703125" style="553" bestFit="1" customWidth="1"/>
    <col min="2801" max="2801" width="5" style="553" bestFit="1" customWidth="1"/>
    <col min="2802" max="2802" width="4" style="553" bestFit="1" customWidth="1"/>
    <col min="2803" max="2803" width="5.7109375" style="553" bestFit="1" customWidth="1"/>
    <col min="2804" max="2806" width="4.28515625" style="553" bestFit="1" customWidth="1"/>
    <col min="2807" max="2807" width="3.5703125" style="553" bestFit="1" customWidth="1"/>
    <col min="2808" max="2808" width="4.7109375" style="553" bestFit="1" customWidth="1"/>
    <col min="2809" max="2809" width="4.5703125" style="553" bestFit="1" customWidth="1"/>
    <col min="2810" max="2810" width="5.7109375" style="553" bestFit="1" customWidth="1"/>
    <col min="2811" max="2811" width="4.7109375" style="553" bestFit="1" customWidth="1"/>
    <col min="2812" max="2812" width="4.85546875" style="553" bestFit="1" customWidth="1"/>
    <col min="2813" max="2813" width="3.7109375" style="553" bestFit="1" customWidth="1"/>
    <col min="2814" max="2814" width="4.140625" style="553" bestFit="1" customWidth="1"/>
    <col min="2815" max="2816" width="7.28515625" style="553" customWidth="1"/>
    <col min="2817" max="3054" width="9.140625" style="553"/>
    <col min="3055" max="3055" width="36.7109375" style="553" customWidth="1"/>
    <col min="3056" max="3056" width="5.5703125" style="553" bestFit="1" customWidth="1"/>
    <col min="3057" max="3057" width="5" style="553" bestFit="1" customWidth="1"/>
    <col min="3058" max="3058" width="4" style="553" bestFit="1" customWidth="1"/>
    <col min="3059" max="3059" width="5.7109375" style="553" bestFit="1" customWidth="1"/>
    <col min="3060" max="3062" width="4.28515625" style="553" bestFit="1" customWidth="1"/>
    <col min="3063" max="3063" width="3.5703125" style="553" bestFit="1" customWidth="1"/>
    <col min="3064" max="3064" width="4.7109375" style="553" bestFit="1" customWidth="1"/>
    <col min="3065" max="3065" width="4.5703125" style="553" bestFit="1" customWidth="1"/>
    <col min="3066" max="3066" width="5.7109375" style="553" bestFit="1" customWidth="1"/>
    <col min="3067" max="3067" width="4.7109375" style="553" bestFit="1" customWidth="1"/>
    <col min="3068" max="3068" width="4.85546875" style="553" bestFit="1" customWidth="1"/>
    <col min="3069" max="3069" width="3.7109375" style="553" bestFit="1" customWidth="1"/>
    <col min="3070" max="3070" width="4.140625" style="553" bestFit="1" customWidth="1"/>
    <col min="3071" max="3072" width="7.28515625" style="553" customWidth="1"/>
    <col min="3073" max="3310" width="9.140625" style="553"/>
    <col min="3311" max="3311" width="36.7109375" style="553" customWidth="1"/>
    <col min="3312" max="3312" width="5.5703125" style="553" bestFit="1" customWidth="1"/>
    <col min="3313" max="3313" width="5" style="553" bestFit="1" customWidth="1"/>
    <col min="3314" max="3314" width="4" style="553" bestFit="1" customWidth="1"/>
    <col min="3315" max="3315" width="5.7109375" style="553" bestFit="1" customWidth="1"/>
    <col min="3316" max="3318" width="4.28515625" style="553" bestFit="1" customWidth="1"/>
    <col min="3319" max="3319" width="3.5703125" style="553" bestFit="1" customWidth="1"/>
    <col min="3320" max="3320" width="4.7109375" style="553" bestFit="1" customWidth="1"/>
    <col min="3321" max="3321" width="4.5703125" style="553" bestFit="1" customWidth="1"/>
    <col min="3322" max="3322" width="5.7109375" style="553" bestFit="1" customWidth="1"/>
    <col min="3323" max="3323" width="4.7109375" style="553" bestFit="1" customWidth="1"/>
    <col min="3324" max="3324" width="4.85546875" style="553" bestFit="1" customWidth="1"/>
    <col min="3325" max="3325" width="3.7109375" style="553" bestFit="1" customWidth="1"/>
    <col min="3326" max="3326" width="4.140625" style="553" bestFit="1" customWidth="1"/>
    <col min="3327" max="3328" width="7.28515625" style="553" customWidth="1"/>
    <col min="3329" max="3566" width="9.140625" style="553"/>
    <col min="3567" max="3567" width="36.7109375" style="553" customWidth="1"/>
    <col min="3568" max="3568" width="5.5703125" style="553" bestFit="1" customWidth="1"/>
    <col min="3569" max="3569" width="5" style="553" bestFit="1" customWidth="1"/>
    <col min="3570" max="3570" width="4" style="553" bestFit="1" customWidth="1"/>
    <col min="3571" max="3571" width="5.7109375" style="553" bestFit="1" customWidth="1"/>
    <col min="3572" max="3574" width="4.28515625" style="553" bestFit="1" customWidth="1"/>
    <col min="3575" max="3575" width="3.5703125" style="553" bestFit="1" customWidth="1"/>
    <col min="3576" max="3576" width="4.7109375" style="553" bestFit="1" customWidth="1"/>
    <col min="3577" max="3577" width="4.5703125" style="553" bestFit="1" customWidth="1"/>
    <col min="3578" max="3578" width="5.7109375" style="553" bestFit="1" customWidth="1"/>
    <col min="3579" max="3579" width="4.7109375" style="553" bestFit="1" customWidth="1"/>
    <col min="3580" max="3580" width="4.85546875" style="553" bestFit="1" customWidth="1"/>
    <col min="3581" max="3581" width="3.7109375" style="553" bestFit="1" customWidth="1"/>
    <col min="3582" max="3582" width="4.140625" style="553" bestFit="1" customWidth="1"/>
    <col min="3583" max="3584" width="7.28515625" style="553" customWidth="1"/>
    <col min="3585" max="3822" width="9.140625" style="553"/>
    <col min="3823" max="3823" width="36.7109375" style="553" customWidth="1"/>
    <col min="3824" max="3824" width="5.5703125" style="553" bestFit="1" customWidth="1"/>
    <col min="3825" max="3825" width="5" style="553" bestFit="1" customWidth="1"/>
    <col min="3826" max="3826" width="4" style="553" bestFit="1" customWidth="1"/>
    <col min="3827" max="3827" width="5.7109375" style="553" bestFit="1" customWidth="1"/>
    <col min="3828" max="3830" width="4.28515625" style="553" bestFit="1" customWidth="1"/>
    <col min="3831" max="3831" width="3.5703125" style="553" bestFit="1" customWidth="1"/>
    <col min="3832" max="3832" width="4.7109375" style="553" bestFit="1" customWidth="1"/>
    <col min="3833" max="3833" width="4.5703125" style="553" bestFit="1" customWidth="1"/>
    <col min="3834" max="3834" width="5.7109375" style="553" bestFit="1" customWidth="1"/>
    <col min="3835" max="3835" width="4.7109375" style="553" bestFit="1" customWidth="1"/>
    <col min="3836" max="3836" width="4.85546875" style="553" bestFit="1" customWidth="1"/>
    <col min="3837" max="3837" width="3.7109375" style="553" bestFit="1" customWidth="1"/>
    <col min="3838" max="3838" width="4.140625" style="553" bestFit="1" customWidth="1"/>
    <col min="3839" max="3840" width="7.28515625" style="553" customWidth="1"/>
    <col min="3841" max="4078" width="9.140625" style="553"/>
    <col min="4079" max="4079" width="36.7109375" style="553" customWidth="1"/>
    <col min="4080" max="4080" width="5.5703125" style="553" bestFit="1" customWidth="1"/>
    <col min="4081" max="4081" width="5" style="553" bestFit="1" customWidth="1"/>
    <col min="4082" max="4082" width="4" style="553" bestFit="1" customWidth="1"/>
    <col min="4083" max="4083" width="5.7109375" style="553" bestFit="1" customWidth="1"/>
    <col min="4084" max="4086" width="4.28515625" style="553" bestFit="1" customWidth="1"/>
    <col min="4087" max="4087" width="3.5703125" style="553" bestFit="1" customWidth="1"/>
    <col min="4088" max="4088" width="4.7109375" style="553" bestFit="1" customWidth="1"/>
    <col min="4089" max="4089" width="4.5703125" style="553" bestFit="1" customWidth="1"/>
    <col min="4090" max="4090" width="5.7109375" style="553" bestFit="1" customWidth="1"/>
    <col min="4091" max="4091" width="4.7109375" style="553" bestFit="1" customWidth="1"/>
    <col min="4092" max="4092" width="4.85546875" style="553" bestFit="1" customWidth="1"/>
    <col min="4093" max="4093" width="3.7109375" style="553" bestFit="1" customWidth="1"/>
    <col min="4094" max="4094" width="4.140625" style="553" bestFit="1" customWidth="1"/>
    <col min="4095" max="4096" width="7.28515625" style="553" customWidth="1"/>
    <col min="4097" max="4334" width="9.140625" style="553"/>
    <col min="4335" max="4335" width="36.7109375" style="553" customWidth="1"/>
    <col min="4336" max="4336" width="5.5703125" style="553" bestFit="1" customWidth="1"/>
    <col min="4337" max="4337" width="5" style="553" bestFit="1" customWidth="1"/>
    <col min="4338" max="4338" width="4" style="553" bestFit="1" customWidth="1"/>
    <col min="4339" max="4339" width="5.7109375" style="553" bestFit="1" customWidth="1"/>
    <col min="4340" max="4342" width="4.28515625" style="553" bestFit="1" customWidth="1"/>
    <col min="4343" max="4343" width="3.5703125" style="553" bestFit="1" customWidth="1"/>
    <col min="4344" max="4344" width="4.7109375" style="553" bestFit="1" customWidth="1"/>
    <col min="4345" max="4345" width="4.5703125" style="553" bestFit="1" customWidth="1"/>
    <col min="4346" max="4346" width="5.7109375" style="553" bestFit="1" customWidth="1"/>
    <col min="4347" max="4347" width="4.7109375" style="553" bestFit="1" customWidth="1"/>
    <col min="4348" max="4348" width="4.85546875" style="553" bestFit="1" customWidth="1"/>
    <col min="4349" max="4349" width="3.7109375" style="553" bestFit="1" customWidth="1"/>
    <col min="4350" max="4350" width="4.140625" style="553" bestFit="1" customWidth="1"/>
    <col min="4351" max="4352" width="7.28515625" style="553" customWidth="1"/>
    <col min="4353" max="4590" width="9.140625" style="553"/>
    <col min="4591" max="4591" width="36.7109375" style="553" customWidth="1"/>
    <col min="4592" max="4592" width="5.5703125" style="553" bestFit="1" customWidth="1"/>
    <col min="4593" max="4593" width="5" style="553" bestFit="1" customWidth="1"/>
    <col min="4594" max="4594" width="4" style="553" bestFit="1" customWidth="1"/>
    <col min="4595" max="4595" width="5.7109375" style="553" bestFit="1" customWidth="1"/>
    <col min="4596" max="4598" width="4.28515625" style="553" bestFit="1" customWidth="1"/>
    <col min="4599" max="4599" width="3.5703125" style="553" bestFit="1" customWidth="1"/>
    <col min="4600" max="4600" width="4.7109375" style="553" bestFit="1" customWidth="1"/>
    <col min="4601" max="4601" width="4.5703125" style="553" bestFit="1" customWidth="1"/>
    <col min="4602" max="4602" width="5.7109375" style="553" bestFit="1" customWidth="1"/>
    <col min="4603" max="4603" width="4.7109375" style="553" bestFit="1" customWidth="1"/>
    <col min="4604" max="4604" width="4.85546875" style="553" bestFit="1" customWidth="1"/>
    <col min="4605" max="4605" width="3.7109375" style="553" bestFit="1" customWidth="1"/>
    <col min="4606" max="4606" width="4.140625" style="553" bestFit="1" customWidth="1"/>
    <col min="4607" max="4608" width="7.28515625" style="553" customWidth="1"/>
    <col min="4609" max="4846" width="9.140625" style="553"/>
    <col min="4847" max="4847" width="36.7109375" style="553" customWidth="1"/>
    <col min="4848" max="4848" width="5.5703125" style="553" bestFit="1" customWidth="1"/>
    <col min="4849" max="4849" width="5" style="553" bestFit="1" customWidth="1"/>
    <col min="4850" max="4850" width="4" style="553" bestFit="1" customWidth="1"/>
    <col min="4851" max="4851" width="5.7109375" style="553" bestFit="1" customWidth="1"/>
    <col min="4852" max="4854" width="4.28515625" style="553" bestFit="1" customWidth="1"/>
    <col min="4855" max="4855" width="3.5703125" style="553" bestFit="1" customWidth="1"/>
    <col min="4856" max="4856" width="4.7109375" style="553" bestFit="1" customWidth="1"/>
    <col min="4857" max="4857" width="4.5703125" style="553" bestFit="1" customWidth="1"/>
    <col min="4858" max="4858" width="5.7109375" style="553" bestFit="1" customWidth="1"/>
    <col min="4859" max="4859" width="4.7109375" style="553" bestFit="1" customWidth="1"/>
    <col min="4860" max="4860" width="4.85546875" style="553" bestFit="1" customWidth="1"/>
    <col min="4861" max="4861" width="3.7109375" style="553" bestFit="1" customWidth="1"/>
    <col min="4862" max="4862" width="4.140625" style="553" bestFit="1" customWidth="1"/>
    <col min="4863" max="4864" width="7.28515625" style="553" customWidth="1"/>
    <col min="4865" max="5102" width="9.140625" style="553"/>
    <col min="5103" max="5103" width="36.7109375" style="553" customWidth="1"/>
    <col min="5104" max="5104" width="5.5703125" style="553" bestFit="1" customWidth="1"/>
    <col min="5105" max="5105" width="5" style="553" bestFit="1" customWidth="1"/>
    <col min="5106" max="5106" width="4" style="553" bestFit="1" customWidth="1"/>
    <col min="5107" max="5107" width="5.7109375" style="553" bestFit="1" customWidth="1"/>
    <col min="5108" max="5110" width="4.28515625" style="553" bestFit="1" customWidth="1"/>
    <col min="5111" max="5111" width="3.5703125" style="553" bestFit="1" customWidth="1"/>
    <col min="5112" max="5112" width="4.7109375" style="553" bestFit="1" customWidth="1"/>
    <col min="5113" max="5113" width="4.5703125" style="553" bestFit="1" customWidth="1"/>
    <col min="5114" max="5114" width="5.7109375" style="553" bestFit="1" customWidth="1"/>
    <col min="5115" max="5115" width="4.7109375" style="553" bestFit="1" customWidth="1"/>
    <col min="5116" max="5116" width="4.85546875" style="553" bestFit="1" customWidth="1"/>
    <col min="5117" max="5117" width="3.7109375" style="553" bestFit="1" customWidth="1"/>
    <col min="5118" max="5118" width="4.140625" style="553" bestFit="1" customWidth="1"/>
    <col min="5119" max="5120" width="7.28515625" style="553" customWidth="1"/>
    <col min="5121" max="5358" width="9.140625" style="553"/>
    <col min="5359" max="5359" width="36.7109375" style="553" customWidth="1"/>
    <col min="5360" max="5360" width="5.5703125" style="553" bestFit="1" customWidth="1"/>
    <col min="5361" max="5361" width="5" style="553" bestFit="1" customWidth="1"/>
    <col min="5362" max="5362" width="4" style="553" bestFit="1" customWidth="1"/>
    <col min="5363" max="5363" width="5.7109375" style="553" bestFit="1" customWidth="1"/>
    <col min="5364" max="5366" width="4.28515625" style="553" bestFit="1" customWidth="1"/>
    <col min="5367" max="5367" width="3.5703125" style="553" bestFit="1" customWidth="1"/>
    <col min="5368" max="5368" width="4.7109375" style="553" bestFit="1" customWidth="1"/>
    <col min="5369" max="5369" width="4.5703125" style="553" bestFit="1" customWidth="1"/>
    <col min="5370" max="5370" width="5.7109375" style="553" bestFit="1" customWidth="1"/>
    <col min="5371" max="5371" width="4.7109375" style="553" bestFit="1" customWidth="1"/>
    <col min="5372" max="5372" width="4.85546875" style="553" bestFit="1" customWidth="1"/>
    <col min="5373" max="5373" width="3.7109375" style="553" bestFit="1" customWidth="1"/>
    <col min="5374" max="5374" width="4.140625" style="553" bestFit="1" customWidth="1"/>
    <col min="5375" max="5376" width="7.28515625" style="553" customWidth="1"/>
    <col min="5377" max="5614" width="9.140625" style="553"/>
    <col min="5615" max="5615" width="36.7109375" style="553" customWidth="1"/>
    <col min="5616" max="5616" width="5.5703125" style="553" bestFit="1" customWidth="1"/>
    <col min="5617" max="5617" width="5" style="553" bestFit="1" customWidth="1"/>
    <col min="5618" max="5618" width="4" style="553" bestFit="1" customWidth="1"/>
    <col min="5619" max="5619" width="5.7109375" style="553" bestFit="1" customWidth="1"/>
    <col min="5620" max="5622" width="4.28515625" style="553" bestFit="1" customWidth="1"/>
    <col min="5623" max="5623" width="3.5703125" style="553" bestFit="1" customWidth="1"/>
    <col min="5624" max="5624" width="4.7109375" style="553" bestFit="1" customWidth="1"/>
    <col min="5625" max="5625" width="4.5703125" style="553" bestFit="1" customWidth="1"/>
    <col min="5626" max="5626" width="5.7109375" style="553" bestFit="1" customWidth="1"/>
    <col min="5627" max="5627" width="4.7109375" style="553" bestFit="1" customWidth="1"/>
    <col min="5628" max="5628" width="4.85546875" style="553" bestFit="1" customWidth="1"/>
    <col min="5629" max="5629" width="3.7109375" style="553" bestFit="1" customWidth="1"/>
    <col min="5630" max="5630" width="4.140625" style="553" bestFit="1" customWidth="1"/>
    <col min="5631" max="5632" width="7.28515625" style="553" customWidth="1"/>
    <col min="5633" max="5870" width="9.140625" style="553"/>
    <col min="5871" max="5871" width="36.7109375" style="553" customWidth="1"/>
    <col min="5872" max="5872" width="5.5703125" style="553" bestFit="1" customWidth="1"/>
    <col min="5873" max="5873" width="5" style="553" bestFit="1" customWidth="1"/>
    <col min="5874" max="5874" width="4" style="553" bestFit="1" customWidth="1"/>
    <col min="5875" max="5875" width="5.7109375" style="553" bestFit="1" customWidth="1"/>
    <col min="5876" max="5878" width="4.28515625" style="553" bestFit="1" customWidth="1"/>
    <col min="5879" max="5879" width="3.5703125" style="553" bestFit="1" customWidth="1"/>
    <col min="5880" max="5880" width="4.7109375" style="553" bestFit="1" customWidth="1"/>
    <col min="5881" max="5881" width="4.5703125" style="553" bestFit="1" customWidth="1"/>
    <col min="5882" max="5882" width="5.7109375" style="553" bestFit="1" customWidth="1"/>
    <col min="5883" max="5883" width="4.7109375" style="553" bestFit="1" customWidth="1"/>
    <col min="5884" max="5884" width="4.85546875" style="553" bestFit="1" customWidth="1"/>
    <col min="5885" max="5885" width="3.7109375" style="553" bestFit="1" customWidth="1"/>
    <col min="5886" max="5886" width="4.140625" style="553" bestFit="1" customWidth="1"/>
    <col min="5887" max="5888" width="7.28515625" style="553" customWidth="1"/>
    <col min="5889" max="6126" width="9.140625" style="553"/>
    <col min="6127" max="6127" width="36.7109375" style="553" customWidth="1"/>
    <col min="6128" max="6128" width="5.5703125" style="553" bestFit="1" customWidth="1"/>
    <col min="6129" max="6129" width="5" style="553" bestFit="1" customWidth="1"/>
    <col min="6130" max="6130" width="4" style="553" bestFit="1" customWidth="1"/>
    <col min="6131" max="6131" width="5.7109375" style="553" bestFit="1" customWidth="1"/>
    <col min="6132" max="6134" width="4.28515625" style="553" bestFit="1" customWidth="1"/>
    <col min="6135" max="6135" width="3.5703125" style="553" bestFit="1" customWidth="1"/>
    <col min="6136" max="6136" width="4.7109375" style="553" bestFit="1" customWidth="1"/>
    <col min="6137" max="6137" width="4.5703125" style="553" bestFit="1" customWidth="1"/>
    <col min="6138" max="6138" width="5.7109375" style="553" bestFit="1" customWidth="1"/>
    <col min="6139" max="6139" width="4.7109375" style="553" bestFit="1" customWidth="1"/>
    <col min="6140" max="6140" width="4.85546875" style="553" bestFit="1" customWidth="1"/>
    <col min="6141" max="6141" width="3.7109375" style="553" bestFit="1" customWidth="1"/>
    <col min="6142" max="6142" width="4.140625" style="553" bestFit="1" customWidth="1"/>
    <col min="6143" max="6144" width="7.28515625" style="553" customWidth="1"/>
    <col min="6145" max="6382" width="9.140625" style="553"/>
    <col min="6383" max="6383" width="36.7109375" style="553" customWidth="1"/>
    <col min="6384" max="6384" width="5.5703125" style="553" bestFit="1" customWidth="1"/>
    <col min="6385" max="6385" width="5" style="553" bestFit="1" customWidth="1"/>
    <col min="6386" max="6386" width="4" style="553" bestFit="1" customWidth="1"/>
    <col min="6387" max="6387" width="5.7109375" style="553" bestFit="1" customWidth="1"/>
    <col min="6388" max="6390" width="4.28515625" style="553" bestFit="1" customWidth="1"/>
    <col min="6391" max="6391" width="3.5703125" style="553" bestFit="1" customWidth="1"/>
    <col min="6392" max="6392" width="4.7109375" style="553" bestFit="1" customWidth="1"/>
    <col min="6393" max="6393" width="4.5703125" style="553" bestFit="1" customWidth="1"/>
    <col min="6394" max="6394" width="5.7109375" style="553" bestFit="1" customWidth="1"/>
    <col min="6395" max="6395" width="4.7109375" style="553" bestFit="1" customWidth="1"/>
    <col min="6396" max="6396" width="4.85546875" style="553" bestFit="1" customWidth="1"/>
    <col min="6397" max="6397" width="3.7109375" style="553" bestFit="1" customWidth="1"/>
    <col min="6398" max="6398" width="4.140625" style="553" bestFit="1" customWidth="1"/>
    <col min="6399" max="6400" width="7.28515625" style="553" customWidth="1"/>
    <col min="6401" max="6638" width="9.140625" style="553"/>
    <col min="6639" max="6639" width="36.7109375" style="553" customWidth="1"/>
    <col min="6640" max="6640" width="5.5703125" style="553" bestFit="1" customWidth="1"/>
    <col min="6641" max="6641" width="5" style="553" bestFit="1" customWidth="1"/>
    <col min="6642" max="6642" width="4" style="553" bestFit="1" customWidth="1"/>
    <col min="6643" max="6643" width="5.7109375" style="553" bestFit="1" customWidth="1"/>
    <col min="6644" max="6646" width="4.28515625" style="553" bestFit="1" customWidth="1"/>
    <col min="6647" max="6647" width="3.5703125" style="553" bestFit="1" customWidth="1"/>
    <col min="6648" max="6648" width="4.7109375" style="553" bestFit="1" customWidth="1"/>
    <col min="6649" max="6649" width="4.5703125" style="553" bestFit="1" customWidth="1"/>
    <col min="6650" max="6650" width="5.7109375" style="553" bestFit="1" customWidth="1"/>
    <col min="6651" max="6651" width="4.7109375" style="553" bestFit="1" customWidth="1"/>
    <col min="6652" max="6652" width="4.85546875" style="553" bestFit="1" customWidth="1"/>
    <col min="6653" max="6653" width="3.7109375" style="553" bestFit="1" customWidth="1"/>
    <col min="6654" max="6654" width="4.140625" style="553" bestFit="1" customWidth="1"/>
    <col min="6655" max="6656" width="7.28515625" style="553" customWidth="1"/>
    <col min="6657" max="6894" width="9.140625" style="553"/>
    <col min="6895" max="6895" width="36.7109375" style="553" customWidth="1"/>
    <col min="6896" max="6896" width="5.5703125" style="553" bestFit="1" customWidth="1"/>
    <col min="6897" max="6897" width="5" style="553" bestFit="1" customWidth="1"/>
    <col min="6898" max="6898" width="4" style="553" bestFit="1" customWidth="1"/>
    <col min="6899" max="6899" width="5.7109375" style="553" bestFit="1" customWidth="1"/>
    <col min="6900" max="6902" width="4.28515625" style="553" bestFit="1" customWidth="1"/>
    <col min="6903" max="6903" width="3.5703125" style="553" bestFit="1" customWidth="1"/>
    <col min="6904" max="6904" width="4.7109375" style="553" bestFit="1" customWidth="1"/>
    <col min="6905" max="6905" width="4.5703125" style="553" bestFit="1" customWidth="1"/>
    <col min="6906" max="6906" width="5.7109375" style="553" bestFit="1" customWidth="1"/>
    <col min="6907" max="6907" width="4.7109375" style="553" bestFit="1" customWidth="1"/>
    <col min="6908" max="6908" width="4.85546875" style="553" bestFit="1" customWidth="1"/>
    <col min="6909" max="6909" width="3.7109375" style="553" bestFit="1" customWidth="1"/>
    <col min="6910" max="6910" width="4.140625" style="553" bestFit="1" customWidth="1"/>
    <col min="6911" max="6912" width="7.28515625" style="553" customWidth="1"/>
    <col min="6913" max="7150" width="9.140625" style="553"/>
    <col min="7151" max="7151" width="36.7109375" style="553" customWidth="1"/>
    <col min="7152" max="7152" width="5.5703125" style="553" bestFit="1" customWidth="1"/>
    <col min="7153" max="7153" width="5" style="553" bestFit="1" customWidth="1"/>
    <col min="7154" max="7154" width="4" style="553" bestFit="1" customWidth="1"/>
    <col min="7155" max="7155" width="5.7109375" style="553" bestFit="1" customWidth="1"/>
    <col min="7156" max="7158" width="4.28515625" style="553" bestFit="1" customWidth="1"/>
    <col min="7159" max="7159" width="3.5703125" style="553" bestFit="1" customWidth="1"/>
    <col min="7160" max="7160" width="4.7109375" style="553" bestFit="1" customWidth="1"/>
    <col min="7161" max="7161" width="4.5703125" style="553" bestFit="1" customWidth="1"/>
    <col min="7162" max="7162" width="5.7109375" style="553" bestFit="1" customWidth="1"/>
    <col min="7163" max="7163" width="4.7109375" style="553" bestFit="1" customWidth="1"/>
    <col min="7164" max="7164" width="4.85546875" style="553" bestFit="1" customWidth="1"/>
    <col min="7165" max="7165" width="3.7109375" style="553" bestFit="1" customWidth="1"/>
    <col min="7166" max="7166" width="4.140625" style="553" bestFit="1" customWidth="1"/>
    <col min="7167" max="7168" width="7.28515625" style="553" customWidth="1"/>
    <col min="7169" max="7406" width="9.140625" style="553"/>
    <col min="7407" max="7407" width="36.7109375" style="553" customWidth="1"/>
    <col min="7408" max="7408" width="5.5703125" style="553" bestFit="1" customWidth="1"/>
    <col min="7409" max="7409" width="5" style="553" bestFit="1" customWidth="1"/>
    <col min="7410" max="7410" width="4" style="553" bestFit="1" customWidth="1"/>
    <col min="7411" max="7411" width="5.7109375" style="553" bestFit="1" customWidth="1"/>
    <col min="7412" max="7414" width="4.28515625" style="553" bestFit="1" customWidth="1"/>
    <col min="7415" max="7415" width="3.5703125" style="553" bestFit="1" customWidth="1"/>
    <col min="7416" max="7416" width="4.7109375" style="553" bestFit="1" customWidth="1"/>
    <col min="7417" max="7417" width="4.5703125" style="553" bestFit="1" customWidth="1"/>
    <col min="7418" max="7418" width="5.7109375" style="553" bestFit="1" customWidth="1"/>
    <col min="7419" max="7419" width="4.7109375" style="553" bestFit="1" customWidth="1"/>
    <col min="7420" max="7420" width="4.85546875" style="553" bestFit="1" customWidth="1"/>
    <col min="7421" max="7421" width="3.7109375" style="553" bestFit="1" customWidth="1"/>
    <col min="7422" max="7422" width="4.140625" style="553" bestFit="1" customWidth="1"/>
    <col min="7423" max="7424" width="7.28515625" style="553" customWidth="1"/>
    <col min="7425" max="7662" width="9.140625" style="553"/>
    <col min="7663" max="7663" width="36.7109375" style="553" customWidth="1"/>
    <col min="7664" max="7664" width="5.5703125" style="553" bestFit="1" customWidth="1"/>
    <col min="7665" max="7665" width="5" style="553" bestFit="1" customWidth="1"/>
    <col min="7666" max="7666" width="4" style="553" bestFit="1" customWidth="1"/>
    <col min="7667" max="7667" width="5.7109375" style="553" bestFit="1" customWidth="1"/>
    <col min="7668" max="7670" width="4.28515625" style="553" bestFit="1" customWidth="1"/>
    <col min="7671" max="7671" width="3.5703125" style="553" bestFit="1" customWidth="1"/>
    <col min="7672" max="7672" width="4.7109375" style="553" bestFit="1" customWidth="1"/>
    <col min="7673" max="7673" width="4.5703125" style="553" bestFit="1" customWidth="1"/>
    <col min="7674" max="7674" width="5.7109375" style="553" bestFit="1" customWidth="1"/>
    <col min="7675" max="7675" width="4.7109375" style="553" bestFit="1" customWidth="1"/>
    <col min="7676" max="7676" width="4.85546875" style="553" bestFit="1" customWidth="1"/>
    <col min="7677" max="7677" width="3.7109375" style="553" bestFit="1" customWidth="1"/>
    <col min="7678" max="7678" width="4.140625" style="553" bestFit="1" customWidth="1"/>
    <col min="7679" max="7680" width="7.28515625" style="553" customWidth="1"/>
    <col min="7681" max="7918" width="9.140625" style="553"/>
    <col min="7919" max="7919" width="36.7109375" style="553" customWidth="1"/>
    <col min="7920" max="7920" width="5.5703125" style="553" bestFit="1" customWidth="1"/>
    <col min="7921" max="7921" width="5" style="553" bestFit="1" customWidth="1"/>
    <col min="7922" max="7922" width="4" style="553" bestFit="1" customWidth="1"/>
    <col min="7923" max="7923" width="5.7109375" style="553" bestFit="1" customWidth="1"/>
    <col min="7924" max="7926" width="4.28515625" style="553" bestFit="1" customWidth="1"/>
    <col min="7927" max="7927" width="3.5703125" style="553" bestFit="1" customWidth="1"/>
    <col min="7928" max="7928" width="4.7109375" style="553" bestFit="1" customWidth="1"/>
    <col min="7929" max="7929" width="4.5703125" style="553" bestFit="1" customWidth="1"/>
    <col min="7930" max="7930" width="5.7109375" style="553" bestFit="1" customWidth="1"/>
    <col min="7931" max="7931" width="4.7109375" style="553" bestFit="1" customWidth="1"/>
    <col min="7932" max="7932" width="4.85546875" style="553" bestFit="1" customWidth="1"/>
    <col min="7933" max="7933" width="3.7109375" style="553" bestFit="1" customWidth="1"/>
    <col min="7934" max="7934" width="4.140625" style="553" bestFit="1" customWidth="1"/>
    <col min="7935" max="7936" width="7.28515625" style="553" customWidth="1"/>
    <col min="7937" max="8174" width="9.140625" style="553"/>
    <col min="8175" max="8175" width="36.7109375" style="553" customWidth="1"/>
    <col min="8176" max="8176" width="5.5703125" style="553" bestFit="1" customWidth="1"/>
    <col min="8177" max="8177" width="5" style="553" bestFit="1" customWidth="1"/>
    <col min="8178" max="8178" width="4" style="553" bestFit="1" customWidth="1"/>
    <col min="8179" max="8179" width="5.7109375" style="553" bestFit="1" customWidth="1"/>
    <col min="8180" max="8182" width="4.28515625" style="553" bestFit="1" customWidth="1"/>
    <col min="8183" max="8183" width="3.5703125" style="553" bestFit="1" customWidth="1"/>
    <col min="8184" max="8184" width="4.7109375" style="553" bestFit="1" customWidth="1"/>
    <col min="8185" max="8185" width="4.5703125" style="553" bestFit="1" customWidth="1"/>
    <col min="8186" max="8186" width="5.7109375" style="553" bestFit="1" customWidth="1"/>
    <col min="8187" max="8187" width="4.7109375" style="553" bestFit="1" customWidth="1"/>
    <col min="8188" max="8188" width="4.85546875" style="553" bestFit="1" customWidth="1"/>
    <col min="8189" max="8189" width="3.7109375" style="553" bestFit="1" customWidth="1"/>
    <col min="8190" max="8190" width="4.140625" style="553" bestFit="1" customWidth="1"/>
    <col min="8191" max="8192" width="7.28515625" style="553" customWidth="1"/>
    <col min="8193" max="8430" width="9.140625" style="553"/>
    <col min="8431" max="8431" width="36.7109375" style="553" customWidth="1"/>
    <col min="8432" max="8432" width="5.5703125" style="553" bestFit="1" customWidth="1"/>
    <col min="8433" max="8433" width="5" style="553" bestFit="1" customWidth="1"/>
    <col min="8434" max="8434" width="4" style="553" bestFit="1" customWidth="1"/>
    <col min="8435" max="8435" width="5.7109375" style="553" bestFit="1" customWidth="1"/>
    <col min="8436" max="8438" width="4.28515625" style="553" bestFit="1" customWidth="1"/>
    <col min="8439" max="8439" width="3.5703125" style="553" bestFit="1" customWidth="1"/>
    <col min="8440" max="8440" width="4.7109375" style="553" bestFit="1" customWidth="1"/>
    <col min="8441" max="8441" width="4.5703125" style="553" bestFit="1" customWidth="1"/>
    <col min="8442" max="8442" width="5.7109375" style="553" bestFit="1" customWidth="1"/>
    <col min="8443" max="8443" width="4.7109375" style="553" bestFit="1" customWidth="1"/>
    <col min="8444" max="8444" width="4.85546875" style="553" bestFit="1" customWidth="1"/>
    <col min="8445" max="8445" width="3.7109375" style="553" bestFit="1" customWidth="1"/>
    <col min="8446" max="8446" width="4.140625" style="553" bestFit="1" customWidth="1"/>
    <col min="8447" max="8448" width="7.28515625" style="553" customWidth="1"/>
    <col min="8449" max="8686" width="9.140625" style="553"/>
    <col min="8687" max="8687" width="36.7109375" style="553" customWidth="1"/>
    <col min="8688" max="8688" width="5.5703125" style="553" bestFit="1" customWidth="1"/>
    <col min="8689" max="8689" width="5" style="553" bestFit="1" customWidth="1"/>
    <col min="8690" max="8690" width="4" style="553" bestFit="1" customWidth="1"/>
    <col min="8691" max="8691" width="5.7109375" style="553" bestFit="1" customWidth="1"/>
    <col min="8692" max="8694" width="4.28515625" style="553" bestFit="1" customWidth="1"/>
    <col min="8695" max="8695" width="3.5703125" style="553" bestFit="1" customWidth="1"/>
    <col min="8696" max="8696" width="4.7109375" style="553" bestFit="1" customWidth="1"/>
    <col min="8697" max="8697" width="4.5703125" style="553" bestFit="1" customWidth="1"/>
    <col min="8698" max="8698" width="5.7109375" style="553" bestFit="1" customWidth="1"/>
    <col min="8699" max="8699" width="4.7109375" style="553" bestFit="1" customWidth="1"/>
    <col min="8700" max="8700" width="4.85546875" style="553" bestFit="1" customWidth="1"/>
    <col min="8701" max="8701" width="3.7109375" style="553" bestFit="1" customWidth="1"/>
    <col min="8702" max="8702" width="4.140625" style="553" bestFit="1" customWidth="1"/>
    <col min="8703" max="8704" width="7.28515625" style="553" customWidth="1"/>
    <col min="8705" max="8942" width="9.140625" style="553"/>
    <col min="8943" max="8943" width="36.7109375" style="553" customWidth="1"/>
    <col min="8944" max="8944" width="5.5703125" style="553" bestFit="1" customWidth="1"/>
    <col min="8945" max="8945" width="5" style="553" bestFit="1" customWidth="1"/>
    <col min="8946" max="8946" width="4" style="553" bestFit="1" customWidth="1"/>
    <col min="8947" max="8947" width="5.7109375" style="553" bestFit="1" customWidth="1"/>
    <col min="8948" max="8950" width="4.28515625" style="553" bestFit="1" customWidth="1"/>
    <col min="8951" max="8951" width="3.5703125" style="553" bestFit="1" customWidth="1"/>
    <col min="8952" max="8952" width="4.7109375" style="553" bestFit="1" customWidth="1"/>
    <col min="8953" max="8953" width="4.5703125" style="553" bestFit="1" customWidth="1"/>
    <col min="8954" max="8954" width="5.7109375" style="553" bestFit="1" customWidth="1"/>
    <col min="8955" max="8955" width="4.7109375" style="553" bestFit="1" customWidth="1"/>
    <col min="8956" max="8956" width="4.85546875" style="553" bestFit="1" customWidth="1"/>
    <col min="8957" max="8957" width="3.7109375" style="553" bestFit="1" customWidth="1"/>
    <col min="8958" max="8958" width="4.140625" style="553" bestFit="1" customWidth="1"/>
    <col min="8959" max="8960" width="7.28515625" style="553" customWidth="1"/>
    <col min="8961" max="9198" width="9.140625" style="553"/>
    <col min="9199" max="9199" width="36.7109375" style="553" customWidth="1"/>
    <col min="9200" max="9200" width="5.5703125" style="553" bestFit="1" customWidth="1"/>
    <col min="9201" max="9201" width="5" style="553" bestFit="1" customWidth="1"/>
    <col min="9202" max="9202" width="4" style="553" bestFit="1" customWidth="1"/>
    <col min="9203" max="9203" width="5.7109375" style="553" bestFit="1" customWidth="1"/>
    <col min="9204" max="9206" width="4.28515625" style="553" bestFit="1" customWidth="1"/>
    <col min="9207" max="9207" width="3.5703125" style="553" bestFit="1" customWidth="1"/>
    <col min="9208" max="9208" width="4.7109375" style="553" bestFit="1" customWidth="1"/>
    <col min="9209" max="9209" width="4.5703125" style="553" bestFit="1" customWidth="1"/>
    <col min="9210" max="9210" width="5.7109375" style="553" bestFit="1" customWidth="1"/>
    <col min="9211" max="9211" width="4.7109375" style="553" bestFit="1" customWidth="1"/>
    <col min="9212" max="9212" width="4.85546875" style="553" bestFit="1" customWidth="1"/>
    <col min="9213" max="9213" width="3.7109375" style="553" bestFit="1" customWidth="1"/>
    <col min="9214" max="9214" width="4.140625" style="553" bestFit="1" customWidth="1"/>
    <col min="9215" max="9216" width="7.28515625" style="553" customWidth="1"/>
    <col min="9217" max="9454" width="9.140625" style="553"/>
    <col min="9455" max="9455" width="36.7109375" style="553" customWidth="1"/>
    <col min="9456" max="9456" width="5.5703125" style="553" bestFit="1" customWidth="1"/>
    <col min="9457" max="9457" width="5" style="553" bestFit="1" customWidth="1"/>
    <col min="9458" max="9458" width="4" style="553" bestFit="1" customWidth="1"/>
    <col min="9459" max="9459" width="5.7109375" style="553" bestFit="1" customWidth="1"/>
    <col min="9460" max="9462" width="4.28515625" style="553" bestFit="1" customWidth="1"/>
    <col min="9463" max="9463" width="3.5703125" style="553" bestFit="1" customWidth="1"/>
    <col min="9464" max="9464" width="4.7109375" style="553" bestFit="1" customWidth="1"/>
    <col min="9465" max="9465" width="4.5703125" style="553" bestFit="1" customWidth="1"/>
    <col min="9466" max="9466" width="5.7109375" style="553" bestFit="1" customWidth="1"/>
    <col min="9467" max="9467" width="4.7109375" style="553" bestFit="1" customWidth="1"/>
    <col min="9468" max="9468" width="4.85546875" style="553" bestFit="1" customWidth="1"/>
    <col min="9469" max="9469" width="3.7109375" style="553" bestFit="1" customWidth="1"/>
    <col min="9470" max="9470" width="4.140625" style="553" bestFit="1" customWidth="1"/>
    <col min="9471" max="9472" width="7.28515625" style="553" customWidth="1"/>
    <col min="9473" max="9710" width="9.140625" style="553"/>
    <col min="9711" max="9711" width="36.7109375" style="553" customWidth="1"/>
    <col min="9712" max="9712" width="5.5703125" style="553" bestFit="1" customWidth="1"/>
    <col min="9713" max="9713" width="5" style="553" bestFit="1" customWidth="1"/>
    <col min="9714" max="9714" width="4" style="553" bestFit="1" customWidth="1"/>
    <col min="9715" max="9715" width="5.7109375" style="553" bestFit="1" customWidth="1"/>
    <col min="9716" max="9718" width="4.28515625" style="553" bestFit="1" customWidth="1"/>
    <col min="9719" max="9719" width="3.5703125" style="553" bestFit="1" customWidth="1"/>
    <col min="9720" max="9720" width="4.7109375" style="553" bestFit="1" customWidth="1"/>
    <col min="9721" max="9721" width="4.5703125" style="553" bestFit="1" customWidth="1"/>
    <col min="9722" max="9722" width="5.7109375" style="553" bestFit="1" customWidth="1"/>
    <col min="9723" max="9723" width="4.7109375" style="553" bestFit="1" customWidth="1"/>
    <col min="9724" max="9724" width="4.85546875" style="553" bestFit="1" customWidth="1"/>
    <col min="9725" max="9725" width="3.7109375" style="553" bestFit="1" customWidth="1"/>
    <col min="9726" max="9726" width="4.140625" style="553" bestFit="1" customWidth="1"/>
    <col min="9727" max="9728" width="7.28515625" style="553" customWidth="1"/>
    <col min="9729" max="9966" width="9.140625" style="553"/>
    <col min="9967" max="9967" width="36.7109375" style="553" customWidth="1"/>
    <col min="9968" max="9968" width="5.5703125" style="553" bestFit="1" customWidth="1"/>
    <col min="9969" max="9969" width="5" style="553" bestFit="1" customWidth="1"/>
    <col min="9970" max="9970" width="4" style="553" bestFit="1" customWidth="1"/>
    <col min="9971" max="9971" width="5.7109375" style="553" bestFit="1" customWidth="1"/>
    <col min="9972" max="9974" width="4.28515625" style="553" bestFit="1" customWidth="1"/>
    <col min="9975" max="9975" width="3.5703125" style="553" bestFit="1" customWidth="1"/>
    <col min="9976" max="9976" width="4.7109375" style="553" bestFit="1" customWidth="1"/>
    <col min="9977" max="9977" width="4.5703125" style="553" bestFit="1" customWidth="1"/>
    <col min="9978" max="9978" width="5.7109375" style="553" bestFit="1" customWidth="1"/>
    <col min="9979" max="9979" width="4.7109375" style="553" bestFit="1" customWidth="1"/>
    <col min="9980" max="9980" width="4.85546875" style="553" bestFit="1" customWidth="1"/>
    <col min="9981" max="9981" width="3.7109375" style="553" bestFit="1" customWidth="1"/>
    <col min="9982" max="9982" width="4.140625" style="553" bestFit="1" customWidth="1"/>
    <col min="9983" max="9984" width="7.28515625" style="553" customWidth="1"/>
    <col min="9985" max="10222" width="9.140625" style="553"/>
    <col min="10223" max="10223" width="36.7109375" style="553" customWidth="1"/>
    <col min="10224" max="10224" width="5.5703125" style="553" bestFit="1" customWidth="1"/>
    <col min="10225" max="10225" width="5" style="553" bestFit="1" customWidth="1"/>
    <col min="10226" max="10226" width="4" style="553" bestFit="1" customWidth="1"/>
    <col min="10227" max="10227" width="5.7109375" style="553" bestFit="1" customWidth="1"/>
    <col min="10228" max="10230" width="4.28515625" style="553" bestFit="1" customWidth="1"/>
    <col min="10231" max="10231" width="3.5703125" style="553" bestFit="1" customWidth="1"/>
    <col min="10232" max="10232" width="4.7109375" style="553" bestFit="1" customWidth="1"/>
    <col min="10233" max="10233" width="4.5703125" style="553" bestFit="1" customWidth="1"/>
    <col min="10234" max="10234" width="5.7109375" style="553" bestFit="1" customWidth="1"/>
    <col min="10235" max="10235" width="4.7109375" style="553" bestFit="1" customWidth="1"/>
    <col min="10236" max="10236" width="4.85546875" style="553" bestFit="1" customWidth="1"/>
    <col min="10237" max="10237" width="3.7109375" style="553" bestFit="1" customWidth="1"/>
    <col min="10238" max="10238" width="4.140625" style="553" bestFit="1" customWidth="1"/>
    <col min="10239" max="10240" width="7.28515625" style="553" customWidth="1"/>
    <col min="10241" max="10478" width="9.140625" style="553"/>
    <col min="10479" max="10479" width="36.7109375" style="553" customWidth="1"/>
    <col min="10480" max="10480" width="5.5703125" style="553" bestFit="1" customWidth="1"/>
    <col min="10481" max="10481" width="5" style="553" bestFit="1" customWidth="1"/>
    <col min="10482" max="10482" width="4" style="553" bestFit="1" customWidth="1"/>
    <col min="10483" max="10483" width="5.7109375" style="553" bestFit="1" customWidth="1"/>
    <col min="10484" max="10486" width="4.28515625" style="553" bestFit="1" customWidth="1"/>
    <col min="10487" max="10487" width="3.5703125" style="553" bestFit="1" customWidth="1"/>
    <col min="10488" max="10488" width="4.7109375" style="553" bestFit="1" customWidth="1"/>
    <col min="10489" max="10489" width="4.5703125" style="553" bestFit="1" customWidth="1"/>
    <col min="10490" max="10490" width="5.7109375" style="553" bestFit="1" customWidth="1"/>
    <col min="10491" max="10491" width="4.7109375" style="553" bestFit="1" customWidth="1"/>
    <col min="10492" max="10492" width="4.85546875" style="553" bestFit="1" customWidth="1"/>
    <col min="10493" max="10493" width="3.7109375" style="553" bestFit="1" customWidth="1"/>
    <col min="10494" max="10494" width="4.140625" style="553" bestFit="1" customWidth="1"/>
    <col min="10495" max="10496" width="7.28515625" style="553" customWidth="1"/>
    <col min="10497" max="10734" width="9.140625" style="553"/>
    <col min="10735" max="10735" width="36.7109375" style="553" customWidth="1"/>
    <col min="10736" max="10736" width="5.5703125" style="553" bestFit="1" customWidth="1"/>
    <col min="10737" max="10737" width="5" style="553" bestFit="1" customWidth="1"/>
    <col min="10738" max="10738" width="4" style="553" bestFit="1" customWidth="1"/>
    <col min="10739" max="10739" width="5.7109375" style="553" bestFit="1" customWidth="1"/>
    <col min="10740" max="10742" width="4.28515625" style="553" bestFit="1" customWidth="1"/>
    <col min="10743" max="10743" width="3.5703125" style="553" bestFit="1" customWidth="1"/>
    <col min="10744" max="10744" width="4.7109375" style="553" bestFit="1" customWidth="1"/>
    <col min="10745" max="10745" width="4.5703125" style="553" bestFit="1" customWidth="1"/>
    <col min="10746" max="10746" width="5.7109375" style="553" bestFit="1" customWidth="1"/>
    <col min="10747" max="10747" width="4.7109375" style="553" bestFit="1" customWidth="1"/>
    <col min="10748" max="10748" width="4.85546875" style="553" bestFit="1" customWidth="1"/>
    <col min="10749" max="10749" width="3.7109375" style="553" bestFit="1" customWidth="1"/>
    <col min="10750" max="10750" width="4.140625" style="553" bestFit="1" customWidth="1"/>
    <col min="10751" max="10752" width="7.28515625" style="553" customWidth="1"/>
    <col min="10753" max="10990" width="9.140625" style="553"/>
    <col min="10991" max="10991" width="36.7109375" style="553" customWidth="1"/>
    <col min="10992" max="10992" width="5.5703125" style="553" bestFit="1" customWidth="1"/>
    <col min="10993" max="10993" width="5" style="553" bestFit="1" customWidth="1"/>
    <col min="10994" max="10994" width="4" style="553" bestFit="1" customWidth="1"/>
    <col min="10995" max="10995" width="5.7109375" style="553" bestFit="1" customWidth="1"/>
    <col min="10996" max="10998" width="4.28515625" style="553" bestFit="1" customWidth="1"/>
    <col min="10999" max="10999" width="3.5703125" style="553" bestFit="1" customWidth="1"/>
    <col min="11000" max="11000" width="4.7109375" style="553" bestFit="1" customWidth="1"/>
    <col min="11001" max="11001" width="4.5703125" style="553" bestFit="1" customWidth="1"/>
    <col min="11002" max="11002" width="5.7109375" style="553" bestFit="1" customWidth="1"/>
    <col min="11003" max="11003" width="4.7109375" style="553" bestFit="1" customWidth="1"/>
    <col min="11004" max="11004" width="4.85546875" style="553" bestFit="1" customWidth="1"/>
    <col min="11005" max="11005" width="3.7109375" style="553" bestFit="1" customWidth="1"/>
    <col min="11006" max="11006" width="4.140625" style="553" bestFit="1" customWidth="1"/>
    <col min="11007" max="11008" width="7.28515625" style="553" customWidth="1"/>
    <col min="11009" max="11246" width="9.140625" style="553"/>
    <col min="11247" max="11247" width="36.7109375" style="553" customWidth="1"/>
    <col min="11248" max="11248" width="5.5703125" style="553" bestFit="1" customWidth="1"/>
    <col min="11249" max="11249" width="5" style="553" bestFit="1" customWidth="1"/>
    <col min="11250" max="11250" width="4" style="553" bestFit="1" customWidth="1"/>
    <col min="11251" max="11251" width="5.7109375" style="553" bestFit="1" customWidth="1"/>
    <col min="11252" max="11254" width="4.28515625" style="553" bestFit="1" customWidth="1"/>
    <col min="11255" max="11255" width="3.5703125" style="553" bestFit="1" customWidth="1"/>
    <col min="11256" max="11256" width="4.7109375" style="553" bestFit="1" customWidth="1"/>
    <col min="11257" max="11257" width="4.5703125" style="553" bestFit="1" customWidth="1"/>
    <col min="11258" max="11258" width="5.7109375" style="553" bestFit="1" customWidth="1"/>
    <col min="11259" max="11259" width="4.7109375" style="553" bestFit="1" customWidth="1"/>
    <col min="11260" max="11260" width="4.85546875" style="553" bestFit="1" customWidth="1"/>
    <col min="11261" max="11261" width="3.7109375" style="553" bestFit="1" customWidth="1"/>
    <col min="11262" max="11262" width="4.140625" style="553" bestFit="1" customWidth="1"/>
    <col min="11263" max="11264" width="7.28515625" style="553" customWidth="1"/>
    <col min="11265" max="11502" width="9.140625" style="553"/>
    <col min="11503" max="11503" width="36.7109375" style="553" customWidth="1"/>
    <col min="11504" max="11504" width="5.5703125" style="553" bestFit="1" customWidth="1"/>
    <col min="11505" max="11505" width="5" style="553" bestFit="1" customWidth="1"/>
    <col min="11506" max="11506" width="4" style="553" bestFit="1" customWidth="1"/>
    <col min="11507" max="11507" width="5.7109375" style="553" bestFit="1" customWidth="1"/>
    <col min="11508" max="11510" width="4.28515625" style="553" bestFit="1" customWidth="1"/>
    <col min="11511" max="11511" width="3.5703125" style="553" bestFit="1" customWidth="1"/>
    <col min="11512" max="11512" width="4.7109375" style="553" bestFit="1" customWidth="1"/>
    <col min="11513" max="11513" width="4.5703125" style="553" bestFit="1" customWidth="1"/>
    <col min="11514" max="11514" width="5.7109375" style="553" bestFit="1" customWidth="1"/>
    <col min="11515" max="11515" width="4.7109375" style="553" bestFit="1" customWidth="1"/>
    <col min="11516" max="11516" width="4.85546875" style="553" bestFit="1" customWidth="1"/>
    <col min="11517" max="11517" width="3.7109375" style="553" bestFit="1" customWidth="1"/>
    <col min="11518" max="11518" width="4.140625" style="553" bestFit="1" customWidth="1"/>
    <col min="11519" max="11520" width="7.28515625" style="553" customWidth="1"/>
    <col min="11521" max="11758" width="9.140625" style="553"/>
    <col min="11759" max="11759" width="36.7109375" style="553" customWidth="1"/>
    <col min="11760" max="11760" width="5.5703125" style="553" bestFit="1" customWidth="1"/>
    <col min="11761" max="11761" width="5" style="553" bestFit="1" customWidth="1"/>
    <col min="11762" max="11762" width="4" style="553" bestFit="1" customWidth="1"/>
    <col min="11763" max="11763" width="5.7109375" style="553" bestFit="1" customWidth="1"/>
    <col min="11764" max="11766" width="4.28515625" style="553" bestFit="1" customWidth="1"/>
    <col min="11767" max="11767" width="3.5703125" style="553" bestFit="1" customWidth="1"/>
    <col min="11768" max="11768" width="4.7109375" style="553" bestFit="1" customWidth="1"/>
    <col min="11769" max="11769" width="4.5703125" style="553" bestFit="1" customWidth="1"/>
    <col min="11770" max="11770" width="5.7109375" style="553" bestFit="1" customWidth="1"/>
    <col min="11771" max="11771" width="4.7109375" style="553" bestFit="1" customWidth="1"/>
    <col min="11772" max="11772" width="4.85546875" style="553" bestFit="1" customWidth="1"/>
    <col min="11773" max="11773" width="3.7109375" style="553" bestFit="1" customWidth="1"/>
    <col min="11774" max="11774" width="4.140625" style="553" bestFit="1" customWidth="1"/>
    <col min="11775" max="11776" width="7.28515625" style="553" customWidth="1"/>
    <col min="11777" max="12014" width="9.140625" style="553"/>
    <col min="12015" max="12015" width="36.7109375" style="553" customWidth="1"/>
    <col min="12016" max="12016" width="5.5703125" style="553" bestFit="1" customWidth="1"/>
    <col min="12017" max="12017" width="5" style="553" bestFit="1" customWidth="1"/>
    <col min="12018" max="12018" width="4" style="553" bestFit="1" customWidth="1"/>
    <col min="12019" max="12019" width="5.7109375" style="553" bestFit="1" customWidth="1"/>
    <col min="12020" max="12022" width="4.28515625" style="553" bestFit="1" customWidth="1"/>
    <col min="12023" max="12023" width="3.5703125" style="553" bestFit="1" customWidth="1"/>
    <col min="12024" max="12024" width="4.7109375" style="553" bestFit="1" customWidth="1"/>
    <col min="12025" max="12025" width="4.5703125" style="553" bestFit="1" customWidth="1"/>
    <col min="12026" max="12026" width="5.7109375" style="553" bestFit="1" customWidth="1"/>
    <col min="12027" max="12027" width="4.7109375" style="553" bestFit="1" customWidth="1"/>
    <col min="12028" max="12028" width="4.85546875" style="553" bestFit="1" customWidth="1"/>
    <col min="12029" max="12029" width="3.7109375" style="553" bestFit="1" customWidth="1"/>
    <col min="12030" max="12030" width="4.140625" style="553" bestFit="1" customWidth="1"/>
    <col min="12031" max="12032" width="7.28515625" style="553" customWidth="1"/>
    <col min="12033" max="12270" width="9.140625" style="553"/>
    <col min="12271" max="12271" width="36.7109375" style="553" customWidth="1"/>
    <col min="12272" max="12272" width="5.5703125" style="553" bestFit="1" customWidth="1"/>
    <col min="12273" max="12273" width="5" style="553" bestFit="1" customWidth="1"/>
    <col min="12274" max="12274" width="4" style="553" bestFit="1" customWidth="1"/>
    <col min="12275" max="12275" width="5.7109375" style="553" bestFit="1" customWidth="1"/>
    <col min="12276" max="12278" width="4.28515625" style="553" bestFit="1" customWidth="1"/>
    <col min="12279" max="12279" width="3.5703125" style="553" bestFit="1" customWidth="1"/>
    <col min="12280" max="12280" width="4.7109375" style="553" bestFit="1" customWidth="1"/>
    <col min="12281" max="12281" width="4.5703125" style="553" bestFit="1" customWidth="1"/>
    <col min="12282" max="12282" width="5.7109375" style="553" bestFit="1" customWidth="1"/>
    <col min="12283" max="12283" width="4.7109375" style="553" bestFit="1" customWidth="1"/>
    <col min="12284" max="12284" width="4.85546875" style="553" bestFit="1" customWidth="1"/>
    <col min="12285" max="12285" width="3.7109375" style="553" bestFit="1" customWidth="1"/>
    <col min="12286" max="12286" width="4.140625" style="553" bestFit="1" customWidth="1"/>
    <col min="12287" max="12288" width="7.28515625" style="553" customWidth="1"/>
    <col min="12289" max="12526" width="9.140625" style="553"/>
    <col min="12527" max="12527" width="36.7109375" style="553" customWidth="1"/>
    <col min="12528" max="12528" width="5.5703125" style="553" bestFit="1" customWidth="1"/>
    <col min="12529" max="12529" width="5" style="553" bestFit="1" customWidth="1"/>
    <col min="12530" max="12530" width="4" style="553" bestFit="1" customWidth="1"/>
    <col min="12531" max="12531" width="5.7109375" style="553" bestFit="1" customWidth="1"/>
    <col min="12532" max="12534" width="4.28515625" style="553" bestFit="1" customWidth="1"/>
    <col min="12535" max="12535" width="3.5703125" style="553" bestFit="1" customWidth="1"/>
    <col min="12536" max="12536" width="4.7109375" style="553" bestFit="1" customWidth="1"/>
    <col min="12537" max="12537" width="4.5703125" style="553" bestFit="1" customWidth="1"/>
    <col min="12538" max="12538" width="5.7109375" style="553" bestFit="1" customWidth="1"/>
    <col min="12539" max="12539" width="4.7109375" style="553" bestFit="1" customWidth="1"/>
    <col min="12540" max="12540" width="4.85546875" style="553" bestFit="1" customWidth="1"/>
    <col min="12541" max="12541" width="3.7109375" style="553" bestFit="1" customWidth="1"/>
    <col min="12542" max="12542" width="4.140625" style="553" bestFit="1" customWidth="1"/>
    <col min="12543" max="12544" width="7.28515625" style="553" customWidth="1"/>
    <col min="12545" max="12782" width="9.140625" style="553"/>
    <col min="12783" max="12783" width="36.7109375" style="553" customWidth="1"/>
    <col min="12784" max="12784" width="5.5703125" style="553" bestFit="1" customWidth="1"/>
    <col min="12785" max="12785" width="5" style="553" bestFit="1" customWidth="1"/>
    <col min="12786" max="12786" width="4" style="553" bestFit="1" customWidth="1"/>
    <col min="12787" max="12787" width="5.7109375" style="553" bestFit="1" customWidth="1"/>
    <col min="12788" max="12790" width="4.28515625" style="553" bestFit="1" customWidth="1"/>
    <col min="12791" max="12791" width="3.5703125" style="553" bestFit="1" customWidth="1"/>
    <col min="12792" max="12792" width="4.7109375" style="553" bestFit="1" customWidth="1"/>
    <col min="12793" max="12793" width="4.5703125" style="553" bestFit="1" customWidth="1"/>
    <col min="12794" max="12794" width="5.7109375" style="553" bestFit="1" customWidth="1"/>
    <col min="12795" max="12795" width="4.7109375" style="553" bestFit="1" customWidth="1"/>
    <col min="12796" max="12796" width="4.85546875" style="553" bestFit="1" customWidth="1"/>
    <col min="12797" max="12797" width="3.7109375" style="553" bestFit="1" customWidth="1"/>
    <col min="12798" max="12798" width="4.140625" style="553" bestFit="1" customWidth="1"/>
    <col min="12799" max="12800" width="7.28515625" style="553" customWidth="1"/>
    <col min="12801" max="13038" width="9.140625" style="553"/>
    <col min="13039" max="13039" width="36.7109375" style="553" customWidth="1"/>
    <col min="13040" max="13040" width="5.5703125" style="553" bestFit="1" customWidth="1"/>
    <col min="13041" max="13041" width="5" style="553" bestFit="1" customWidth="1"/>
    <col min="13042" max="13042" width="4" style="553" bestFit="1" customWidth="1"/>
    <col min="13043" max="13043" width="5.7109375" style="553" bestFit="1" customWidth="1"/>
    <col min="13044" max="13046" width="4.28515625" style="553" bestFit="1" customWidth="1"/>
    <col min="13047" max="13047" width="3.5703125" style="553" bestFit="1" customWidth="1"/>
    <col min="13048" max="13048" width="4.7109375" style="553" bestFit="1" customWidth="1"/>
    <col min="13049" max="13049" width="4.5703125" style="553" bestFit="1" customWidth="1"/>
    <col min="13050" max="13050" width="5.7109375" style="553" bestFit="1" customWidth="1"/>
    <col min="13051" max="13051" width="4.7109375" style="553" bestFit="1" customWidth="1"/>
    <col min="13052" max="13052" width="4.85546875" style="553" bestFit="1" customWidth="1"/>
    <col min="13053" max="13053" width="3.7109375" style="553" bestFit="1" customWidth="1"/>
    <col min="13054" max="13054" width="4.140625" style="553" bestFit="1" customWidth="1"/>
    <col min="13055" max="13056" width="7.28515625" style="553" customWidth="1"/>
    <col min="13057" max="13294" width="9.140625" style="553"/>
    <col min="13295" max="13295" width="36.7109375" style="553" customWidth="1"/>
    <col min="13296" max="13296" width="5.5703125" style="553" bestFit="1" customWidth="1"/>
    <col min="13297" max="13297" width="5" style="553" bestFit="1" customWidth="1"/>
    <col min="13298" max="13298" width="4" style="553" bestFit="1" customWidth="1"/>
    <col min="13299" max="13299" width="5.7109375" style="553" bestFit="1" customWidth="1"/>
    <col min="13300" max="13302" width="4.28515625" style="553" bestFit="1" customWidth="1"/>
    <col min="13303" max="13303" width="3.5703125" style="553" bestFit="1" customWidth="1"/>
    <col min="13304" max="13304" width="4.7109375" style="553" bestFit="1" customWidth="1"/>
    <col min="13305" max="13305" width="4.5703125" style="553" bestFit="1" customWidth="1"/>
    <col min="13306" max="13306" width="5.7109375" style="553" bestFit="1" customWidth="1"/>
    <col min="13307" max="13307" width="4.7109375" style="553" bestFit="1" customWidth="1"/>
    <col min="13308" max="13308" width="4.85546875" style="553" bestFit="1" customWidth="1"/>
    <col min="13309" max="13309" width="3.7109375" style="553" bestFit="1" customWidth="1"/>
    <col min="13310" max="13310" width="4.140625" style="553" bestFit="1" customWidth="1"/>
    <col min="13311" max="13312" width="7.28515625" style="553" customWidth="1"/>
    <col min="13313" max="13550" width="9.140625" style="553"/>
    <col min="13551" max="13551" width="36.7109375" style="553" customWidth="1"/>
    <col min="13552" max="13552" width="5.5703125" style="553" bestFit="1" customWidth="1"/>
    <col min="13553" max="13553" width="5" style="553" bestFit="1" customWidth="1"/>
    <col min="13554" max="13554" width="4" style="553" bestFit="1" customWidth="1"/>
    <col min="13555" max="13555" width="5.7109375" style="553" bestFit="1" customWidth="1"/>
    <col min="13556" max="13558" width="4.28515625" style="553" bestFit="1" customWidth="1"/>
    <col min="13559" max="13559" width="3.5703125" style="553" bestFit="1" customWidth="1"/>
    <col min="13560" max="13560" width="4.7109375" style="553" bestFit="1" customWidth="1"/>
    <col min="13561" max="13561" width="4.5703125" style="553" bestFit="1" customWidth="1"/>
    <col min="13562" max="13562" width="5.7109375" style="553" bestFit="1" customWidth="1"/>
    <col min="13563" max="13563" width="4.7109375" style="553" bestFit="1" customWidth="1"/>
    <col min="13564" max="13564" width="4.85546875" style="553" bestFit="1" customWidth="1"/>
    <col min="13565" max="13565" width="3.7109375" style="553" bestFit="1" customWidth="1"/>
    <col min="13566" max="13566" width="4.140625" style="553" bestFit="1" customWidth="1"/>
    <col min="13567" max="13568" width="7.28515625" style="553" customWidth="1"/>
    <col min="13569" max="13806" width="9.140625" style="553"/>
    <col min="13807" max="13807" width="36.7109375" style="553" customWidth="1"/>
    <col min="13808" max="13808" width="5.5703125" style="553" bestFit="1" customWidth="1"/>
    <col min="13809" max="13809" width="5" style="553" bestFit="1" customWidth="1"/>
    <col min="13810" max="13810" width="4" style="553" bestFit="1" customWidth="1"/>
    <col min="13811" max="13811" width="5.7109375" style="553" bestFit="1" customWidth="1"/>
    <col min="13812" max="13814" width="4.28515625" style="553" bestFit="1" customWidth="1"/>
    <col min="13815" max="13815" width="3.5703125" style="553" bestFit="1" customWidth="1"/>
    <col min="13816" max="13816" width="4.7109375" style="553" bestFit="1" customWidth="1"/>
    <col min="13817" max="13817" width="4.5703125" style="553" bestFit="1" customWidth="1"/>
    <col min="13818" max="13818" width="5.7109375" style="553" bestFit="1" customWidth="1"/>
    <col min="13819" max="13819" width="4.7109375" style="553" bestFit="1" customWidth="1"/>
    <col min="13820" max="13820" width="4.85546875" style="553" bestFit="1" customWidth="1"/>
    <col min="13821" max="13821" width="3.7109375" style="553" bestFit="1" customWidth="1"/>
    <col min="13822" max="13822" width="4.140625" style="553" bestFit="1" customWidth="1"/>
    <col min="13823" max="13824" width="7.28515625" style="553" customWidth="1"/>
    <col min="13825" max="14062" width="9.140625" style="553"/>
    <col min="14063" max="14063" width="36.7109375" style="553" customWidth="1"/>
    <col min="14064" max="14064" width="5.5703125" style="553" bestFit="1" customWidth="1"/>
    <col min="14065" max="14065" width="5" style="553" bestFit="1" customWidth="1"/>
    <col min="14066" max="14066" width="4" style="553" bestFit="1" customWidth="1"/>
    <col min="14067" max="14067" width="5.7109375" style="553" bestFit="1" customWidth="1"/>
    <col min="14068" max="14070" width="4.28515625" style="553" bestFit="1" customWidth="1"/>
    <col min="14071" max="14071" width="3.5703125" style="553" bestFit="1" customWidth="1"/>
    <col min="14072" max="14072" width="4.7109375" style="553" bestFit="1" customWidth="1"/>
    <col min="14073" max="14073" width="4.5703125" style="553" bestFit="1" customWidth="1"/>
    <col min="14074" max="14074" width="5.7109375" style="553" bestFit="1" customWidth="1"/>
    <col min="14075" max="14075" width="4.7109375" style="553" bestFit="1" customWidth="1"/>
    <col min="14076" max="14076" width="4.85546875" style="553" bestFit="1" customWidth="1"/>
    <col min="14077" max="14077" width="3.7109375" style="553" bestFit="1" customWidth="1"/>
    <col min="14078" max="14078" width="4.140625" style="553" bestFit="1" customWidth="1"/>
    <col min="14079" max="14080" width="7.28515625" style="553" customWidth="1"/>
    <col min="14081" max="14318" width="9.140625" style="553"/>
    <col min="14319" max="14319" width="36.7109375" style="553" customWidth="1"/>
    <col min="14320" max="14320" width="5.5703125" style="553" bestFit="1" customWidth="1"/>
    <col min="14321" max="14321" width="5" style="553" bestFit="1" customWidth="1"/>
    <col min="14322" max="14322" width="4" style="553" bestFit="1" customWidth="1"/>
    <col min="14323" max="14323" width="5.7109375" style="553" bestFit="1" customWidth="1"/>
    <col min="14324" max="14326" width="4.28515625" style="553" bestFit="1" customWidth="1"/>
    <col min="14327" max="14327" width="3.5703125" style="553" bestFit="1" customWidth="1"/>
    <col min="14328" max="14328" width="4.7109375" style="553" bestFit="1" customWidth="1"/>
    <col min="14329" max="14329" width="4.5703125" style="553" bestFit="1" customWidth="1"/>
    <col min="14330" max="14330" width="5.7109375" style="553" bestFit="1" customWidth="1"/>
    <col min="14331" max="14331" width="4.7109375" style="553" bestFit="1" customWidth="1"/>
    <col min="14332" max="14332" width="4.85546875" style="553" bestFit="1" customWidth="1"/>
    <col min="14333" max="14333" width="3.7109375" style="553" bestFit="1" customWidth="1"/>
    <col min="14334" max="14334" width="4.140625" style="553" bestFit="1" customWidth="1"/>
    <col min="14335" max="14336" width="7.28515625" style="553" customWidth="1"/>
    <col min="14337" max="14574" width="9.140625" style="553"/>
    <col min="14575" max="14575" width="36.7109375" style="553" customWidth="1"/>
    <col min="14576" max="14576" width="5.5703125" style="553" bestFit="1" customWidth="1"/>
    <col min="14577" max="14577" width="5" style="553" bestFit="1" customWidth="1"/>
    <col min="14578" max="14578" width="4" style="553" bestFit="1" customWidth="1"/>
    <col min="14579" max="14579" width="5.7109375" style="553" bestFit="1" customWidth="1"/>
    <col min="14580" max="14582" width="4.28515625" style="553" bestFit="1" customWidth="1"/>
    <col min="14583" max="14583" width="3.5703125" style="553" bestFit="1" customWidth="1"/>
    <col min="14584" max="14584" width="4.7109375" style="553" bestFit="1" customWidth="1"/>
    <col min="14585" max="14585" width="4.5703125" style="553" bestFit="1" customWidth="1"/>
    <col min="14586" max="14586" width="5.7109375" style="553" bestFit="1" customWidth="1"/>
    <col min="14587" max="14587" width="4.7109375" style="553" bestFit="1" customWidth="1"/>
    <col min="14588" max="14588" width="4.85546875" style="553" bestFit="1" customWidth="1"/>
    <col min="14589" max="14589" width="3.7109375" style="553" bestFit="1" customWidth="1"/>
    <col min="14590" max="14590" width="4.140625" style="553" bestFit="1" customWidth="1"/>
    <col min="14591" max="14592" width="7.28515625" style="553" customWidth="1"/>
    <col min="14593" max="14830" width="9.140625" style="553"/>
    <col min="14831" max="14831" width="36.7109375" style="553" customWidth="1"/>
    <col min="14832" max="14832" width="5.5703125" style="553" bestFit="1" customWidth="1"/>
    <col min="14833" max="14833" width="5" style="553" bestFit="1" customWidth="1"/>
    <col min="14834" max="14834" width="4" style="553" bestFit="1" customWidth="1"/>
    <col min="14835" max="14835" width="5.7109375" style="553" bestFit="1" customWidth="1"/>
    <col min="14836" max="14838" width="4.28515625" style="553" bestFit="1" customWidth="1"/>
    <col min="14839" max="14839" width="3.5703125" style="553" bestFit="1" customWidth="1"/>
    <col min="14840" max="14840" width="4.7109375" style="553" bestFit="1" customWidth="1"/>
    <col min="14841" max="14841" width="4.5703125" style="553" bestFit="1" customWidth="1"/>
    <col min="14842" max="14842" width="5.7109375" style="553" bestFit="1" customWidth="1"/>
    <col min="14843" max="14843" width="4.7109375" style="553" bestFit="1" customWidth="1"/>
    <col min="14844" max="14844" width="4.85546875" style="553" bestFit="1" customWidth="1"/>
    <col min="14845" max="14845" width="3.7109375" style="553" bestFit="1" customWidth="1"/>
    <col min="14846" max="14846" width="4.140625" style="553" bestFit="1" customWidth="1"/>
    <col min="14847" max="14848" width="7.28515625" style="553" customWidth="1"/>
    <col min="14849" max="15086" width="9.140625" style="553"/>
    <col min="15087" max="15087" width="36.7109375" style="553" customWidth="1"/>
    <col min="15088" max="15088" width="5.5703125" style="553" bestFit="1" customWidth="1"/>
    <col min="15089" max="15089" width="5" style="553" bestFit="1" customWidth="1"/>
    <col min="15090" max="15090" width="4" style="553" bestFit="1" customWidth="1"/>
    <col min="15091" max="15091" width="5.7109375" style="553" bestFit="1" customWidth="1"/>
    <col min="15092" max="15094" width="4.28515625" style="553" bestFit="1" customWidth="1"/>
    <col min="15095" max="15095" width="3.5703125" style="553" bestFit="1" customWidth="1"/>
    <col min="15096" max="15096" width="4.7109375" style="553" bestFit="1" customWidth="1"/>
    <col min="15097" max="15097" width="4.5703125" style="553" bestFit="1" customWidth="1"/>
    <col min="15098" max="15098" width="5.7109375" style="553" bestFit="1" customWidth="1"/>
    <col min="15099" max="15099" width="4.7109375" style="553" bestFit="1" customWidth="1"/>
    <col min="15100" max="15100" width="4.85546875" style="553" bestFit="1" customWidth="1"/>
    <col min="15101" max="15101" width="3.7109375" style="553" bestFit="1" customWidth="1"/>
    <col min="15102" max="15102" width="4.140625" style="553" bestFit="1" customWidth="1"/>
    <col min="15103" max="15104" width="7.28515625" style="553" customWidth="1"/>
    <col min="15105" max="15342" width="9.140625" style="553"/>
    <col min="15343" max="15343" width="36.7109375" style="553" customWidth="1"/>
    <col min="15344" max="15344" width="5.5703125" style="553" bestFit="1" customWidth="1"/>
    <col min="15345" max="15345" width="5" style="553" bestFit="1" customWidth="1"/>
    <col min="15346" max="15346" width="4" style="553" bestFit="1" customWidth="1"/>
    <col min="15347" max="15347" width="5.7109375" style="553" bestFit="1" customWidth="1"/>
    <col min="15348" max="15350" width="4.28515625" style="553" bestFit="1" customWidth="1"/>
    <col min="15351" max="15351" width="3.5703125" style="553" bestFit="1" customWidth="1"/>
    <col min="15352" max="15352" width="4.7109375" style="553" bestFit="1" customWidth="1"/>
    <col min="15353" max="15353" width="4.5703125" style="553" bestFit="1" customWidth="1"/>
    <col min="15354" max="15354" width="5.7109375" style="553" bestFit="1" customWidth="1"/>
    <col min="15355" max="15355" width="4.7109375" style="553" bestFit="1" customWidth="1"/>
    <col min="15356" max="15356" width="4.85546875" style="553" bestFit="1" customWidth="1"/>
    <col min="15357" max="15357" width="3.7109375" style="553" bestFit="1" customWidth="1"/>
    <col min="15358" max="15358" width="4.140625" style="553" bestFit="1" customWidth="1"/>
    <col min="15359" max="15360" width="7.28515625" style="553" customWidth="1"/>
    <col min="15361" max="15598" width="9.140625" style="553"/>
    <col min="15599" max="15599" width="36.7109375" style="553" customWidth="1"/>
    <col min="15600" max="15600" width="5.5703125" style="553" bestFit="1" customWidth="1"/>
    <col min="15601" max="15601" width="5" style="553" bestFit="1" customWidth="1"/>
    <col min="15602" max="15602" width="4" style="553" bestFit="1" customWidth="1"/>
    <col min="15603" max="15603" width="5.7109375" style="553" bestFit="1" customWidth="1"/>
    <col min="15604" max="15606" width="4.28515625" style="553" bestFit="1" customWidth="1"/>
    <col min="15607" max="15607" width="3.5703125" style="553" bestFit="1" customWidth="1"/>
    <col min="15608" max="15608" width="4.7109375" style="553" bestFit="1" customWidth="1"/>
    <col min="15609" max="15609" width="4.5703125" style="553" bestFit="1" customWidth="1"/>
    <col min="15610" max="15610" width="5.7109375" style="553" bestFit="1" customWidth="1"/>
    <col min="15611" max="15611" width="4.7109375" style="553" bestFit="1" customWidth="1"/>
    <col min="15612" max="15612" width="4.85546875" style="553" bestFit="1" customWidth="1"/>
    <col min="15613" max="15613" width="3.7109375" style="553" bestFit="1" customWidth="1"/>
    <col min="15614" max="15614" width="4.140625" style="553" bestFit="1" customWidth="1"/>
    <col min="15615" max="15616" width="7.28515625" style="553" customWidth="1"/>
    <col min="15617" max="15854" width="9.140625" style="553"/>
    <col min="15855" max="15855" width="36.7109375" style="553" customWidth="1"/>
    <col min="15856" max="15856" width="5.5703125" style="553" bestFit="1" customWidth="1"/>
    <col min="15857" max="15857" width="5" style="553" bestFit="1" customWidth="1"/>
    <col min="15858" max="15858" width="4" style="553" bestFit="1" customWidth="1"/>
    <col min="15859" max="15859" width="5.7109375" style="553" bestFit="1" customWidth="1"/>
    <col min="15860" max="15862" width="4.28515625" style="553" bestFit="1" customWidth="1"/>
    <col min="15863" max="15863" width="3.5703125" style="553" bestFit="1" customWidth="1"/>
    <col min="15864" max="15864" width="4.7109375" style="553" bestFit="1" customWidth="1"/>
    <col min="15865" max="15865" width="4.5703125" style="553" bestFit="1" customWidth="1"/>
    <col min="15866" max="15866" width="5.7109375" style="553" bestFit="1" customWidth="1"/>
    <col min="15867" max="15867" width="4.7109375" style="553" bestFit="1" customWidth="1"/>
    <col min="15868" max="15868" width="4.85546875" style="553" bestFit="1" customWidth="1"/>
    <col min="15869" max="15869" width="3.7109375" style="553" bestFit="1" customWidth="1"/>
    <col min="15870" max="15870" width="4.140625" style="553" bestFit="1" customWidth="1"/>
    <col min="15871" max="15872" width="7.28515625" style="553" customWidth="1"/>
    <col min="15873" max="16110" width="9.140625" style="553"/>
    <col min="16111" max="16111" width="36.7109375" style="553" customWidth="1"/>
    <col min="16112" max="16112" width="5.5703125" style="553" bestFit="1" customWidth="1"/>
    <col min="16113" max="16113" width="5" style="553" bestFit="1" customWidth="1"/>
    <col min="16114" max="16114" width="4" style="553" bestFit="1" customWidth="1"/>
    <col min="16115" max="16115" width="5.7109375" style="553" bestFit="1" customWidth="1"/>
    <col min="16116" max="16118" width="4.28515625" style="553" bestFit="1" customWidth="1"/>
    <col min="16119" max="16119" width="3.5703125" style="553" bestFit="1" customWidth="1"/>
    <col min="16120" max="16120" width="4.7109375" style="553" bestFit="1" customWidth="1"/>
    <col min="16121" max="16121" width="4.5703125" style="553" bestFit="1" customWidth="1"/>
    <col min="16122" max="16122" width="5.7109375" style="553" bestFit="1" customWidth="1"/>
    <col min="16123" max="16123" width="4.7109375" style="553" bestFit="1" customWidth="1"/>
    <col min="16124" max="16124" width="4.85546875" style="553" bestFit="1" customWidth="1"/>
    <col min="16125" max="16125" width="3.7109375" style="553" bestFit="1" customWidth="1"/>
    <col min="16126" max="16126" width="4.140625" style="553" bestFit="1" customWidth="1"/>
    <col min="16127" max="16128" width="7.28515625" style="553" customWidth="1"/>
    <col min="16129" max="16384" width="9.140625" style="553"/>
  </cols>
  <sheetData>
    <row r="1" spans="1:13" ht="18">
      <c r="A1" s="1143" t="s">
        <v>1096</v>
      </c>
    </row>
    <row r="2" spans="1:13">
      <c r="A2" s="554"/>
    </row>
    <row r="3" spans="1:13" ht="15">
      <c r="A3" s="1123"/>
      <c r="B3" s="1124"/>
      <c r="C3" s="2414"/>
      <c r="D3" s="2414"/>
      <c r="E3" s="2528"/>
      <c r="F3" s="2528"/>
    </row>
    <row r="4" spans="1:13" ht="15">
      <c r="A4" s="2529" t="s">
        <v>41</v>
      </c>
      <c r="B4" s="2414" t="s">
        <v>2</v>
      </c>
      <c r="C4" s="2414"/>
      <c r="D4" s="2414"/>
      <c r="E4" s="2414"/>
      <c r="F4" s="2414"/>
      <c r="G4" s="2414"/>
      <c r="H4" s="2414" t="s">
        <v>133</v>
      </c>
      <c r="I4" s="2414"/>
      <c r="J4" s="2414"/>
      <c r="K4" s="2414"/>
      <c r="L4" s="2414"/>
      <c r="M4" s="2414"/>
    </row>
    <row r="5" spans="1:13" s="556" customFormat="1" ht="15">
      <c r="A5" s="2529"/>
      <c r="B5" s="2414" t="s">
        <v>1129</v>
      </c>
      <c r="C5" s="2414"/>
      <c r="D5" s="2414" t="s">
        <v>1096</v>
      </c>
      <c r="E5" s="2414"/>
      <c r="F5" s="2414" t="s">
        <v>1130</v>
      </c>
      <c r="G5" s="2414"/>
      <c r="H5" s="2414" t="s">
        <v>1129</v>
      </c>
      <c r="I5" s="2414"/>
      <c r="J5" s="2414" t="s">
        <v>1096</v>
      </c>
      <c r="K5" s="2414"/>
      <c r="L5" s="2414" t="s">
        <v>1130</v>
      </c>
      <c r="M5" s="2414"/>
    </row>
    <row r="6" spans="1:13" s="556" customFormat="1" ht="15">
      <c r="A6" s="2529"/>
      <c r="B6" s="1127" t="s">
        <v>516</v>
      </c>
      <c r="C6" s="1127" t="s">
        <v>517</v>
      </c>
      <c r="D6" s="1127" t="s">
        <v>516</v>
      </c>
      <c r="E6" s="1127" t="s">
        <v>517</v>
      </c>
      <c r="F6" s="1127" t="s">
        <v>516</v>
      </c>
      <c r="G6" s="1127" t="s">
        <v>517</v>
      </c>
      <c r="H6" s="1653" t="s">
        <v>516</v>
      </c>
      <c r="I6" s="1653" t="s">
        <v>517</v>
      </c>
      <c r="J6" s="1653" t="s">
        <v>516</v>
      </c>
      <c r="K6" s="1653" t="s">
        <v>517</v>
      </c>
      <c r="L6" s="1653" t="s">
        <v>516</v>
      </c>
      <c r="M6" s="1653" t="s">
        <v>517</v>
      </c>
    </row>
    <row r="7" spans="1:13" ht="15">
      <c r="A7" s="1126">
        <v>2010</v>
      </c>
      <c r="B7" s="1128">
        <v>4334000</v>
      </c>
      <c r="C7" s="1128">
        <v>114000</v>
      </c>
      <c r="D7" s="1128">
        <v>757000</v>
      </c>
      <c r="E7" s="1128">
        <v>47000</v>
      </c>
      <c r="F7" s="1129">
        <v>17.5</v>
      </c>
      <c r="G7" s="1127">
        <v>2.4</v>
      </c>
      <c r="H7" s="1128">
        <v>29390000</v>
      </c>
      <c r="I7" s="1128">
        <v>263000</v>
      </c>
      <c r="J7" s="1128">
        <v>5411000</v>
      </c>
      <c r="K7" s="1128">
        <v>111000</v>
      </c>
      <c r="L7" s="1129">
        <v>18.399999999999999</v>
      </c>
      <c r="M7" s="1653">
        <v>0.8</v>
      </c>
    </row>
    <row r="8" spans="1:13" ht="15">
      <c r="A8" s="1126">
        <v>2011</v>
      </c>
      <c r="B8" s="1128">
        <v>4340000</v>
      </c>
      <c r="C8" s="1128">
        <v>113000</v>
      </c>
      <c r="D8" s="1128">
        <v>629000</v>
      </c>
      <c r="E8" s="1128">
        <v>42000</v>
      </c>
      <c r="F8" s="1129">
        <v>14.5</v>
      </c>
      <c r="G8" s="1127">
        <v>2.4</v>
      </c>
      <c r="H8" s="1128">
        <v>29405000</v>
      </c>
      <c r="I8" s="1128">
        <v>265000</v>
      </c>
      <c r="J8" s="1128">
        <v>4853000</v>
      </c>
      <c r="K8" s="1128">
        <v>106000</v>
      </c>
      <c r="L8" s="1129">
        <v>16.5</v>
      </c>
      <c r="M8" s="1653">
        <v>0.8</v>
      </c>
    </row>
    <row r="9" spans="1:13" ht="15">
      <c r="A9" s="1126">
        <v>2012</v>
      </c>
      <c r="B9" s="1128">
        <v>4577000</v>
      </c>
      <c r="C9" s="1128">
        <v>119000</v>
      </c>
      <c r="D9" s="1128">
        <v>626000</v>
      </c>
      <c r="E9" s="1128">
        <v>43000</v>
      </c>
      <c r="F9" s="1129">
        <v>13.7</v>
      </c>
      <c r="G9" s="1127">
        <v>2.2999999999999998</v>
      </c>
      <c r="H9" s="1128">
        <v>29975000</v>
      </c>
      <c r="I9" s="1128">
        <v>273000</v>
      </c>
      <c r="J9" s="1128">
        <v>4687000</v>
      </c>
      <c r="K9" s="1128">
        <v>106000</v>
      </c>
      <c r="L9" s="1129">
        <v>15.6</v>
      </c>
      <c r="M9" s="1653">
        <v>0.8</v>
      </c>
    </row>
    <row r="10" spans="1:13" ht="15">
      <c r="A10" s="1126">
        <v>2013</v>
      </c>
      <c r="B10" s="1128">
        <v>4689000</v>
      </c>
      <c r="C10" s="1128">
        <v>120000</v>
      </c>
      <c r="D10" s="1128">
        <v>745000</v>
      </c>
      <c r="E10" s="1128">
        <v>47000</v>
      </c>
      <c r="F10" s="1129">
        <v>15.9</v>
      </c>
      <c r="G10" s="1127">
        <v>2.2999999999999998</v>
      </c>
      <c r="H10" s="1128">
        <v>30363000</v>
      </c>
      <c r="I10" s="1128">
        <v>274000</v>
      </c>
      <c r="J10" s="1128">
        <v>5104000</v>
      </c>
      <c r="K10" s="1128">
        <v>111000</v>
      </c>
      <c r="L10" s="1129">
        <v>16.8</v>
      </c>
      <c r="M10" s="1653">
        <v>0.8</v>
      </c>
    </row>
    <row r="11" spans="1:13" ht="15">
      <c r="A11" s="1126">
        <v>2014</v>
      </c>
      <c r="B11" s="1128">
        <v>4862000</v>
      </c>
      <c r="C11" s="1128">
        <v>124000</v>
      </c>
      <c r="D11" s="1128">
        <v>656000</v>
      </c>
      <c r="E11" s="1128">
        <v>45000</v>
      </c>
      <c r="F11" s="1129">
        <v>13.5</v>
      </c>
      <c r="G11" s="1127">
        <v>2.2999999999999998</v>
      </c>
      <c r="H11" s="1128">
        <v>31017000</v>
      </c>
      <c r="I11" s="1128">
        <v>283000</v>
      </c>
      <c r="J11" s="1128">
        <v>5072000</v>
      </c>
      <c r="K11" s="1128">
        <v>113000</v>
      </c>
      <c r="L11" s="1129">
        <v>16.399999999999999</v>
      </c>
      <c r="M11" s="1653">
        <v>0.8</v>
      </c>
    </row>
    <row r="12" spans="1:13" ht="15">
      <c r="A12" s="1126">
        <v>2015</v>
      </c>
      <c r="B12" s="1128">
        <v>4983000</v>
      </c>
      <c r="C12" s="1128">
        <v>129000</v>
      </c>
      <c r="D12" s="1128">
        <v>765000</v>
      </c>
      <c r="E12" s="1128">
        <v>50000</v>
      </c>
      <c r="F12" s="1129">
        <v>15.3</v>
      </c>
      <c r="G12" s="1127">
        <v>2.4</v>
      </c>
      <c r="H12" s="1128">
        <v>31604000</v>
      </c>
      <c r="I12" s="1128">
        <v>294000</v>
      </c>
      <c r="J12" s="1128">
        <v>5339000</v>
      </c>
      <c r="K12" s="1128">
        <v>119000</v>
      </c>
      <c r="L12" s="1129">
        <v>16.899999999999999</v>
      </c>
      <c r="M12" s="1653">
        <v>0.8</v>
      </c>
    </row>
    <row r="13" spans="1:13" ht="15">
      <c r="A13" s="1126">
        <v>2016</v>
      </c>
      <c r="B13" s="1128">
        <v>5171000</v>
      </c>
      <c r="C13" s="1128">
        <v>136000</v>
      </c>
      <c r="D13" s="1128">
        <v>737000</v>
      </c>
      <c r="E13" s="1128">
        <v>50000</v>
      </c>
      <c r="F13" s="1129">
        <v>14.2</v>
      </c>
      <c r="G13" s="1127">
        <v>2.4</v>
      </c>
      <c r="H13" s="1128">
        <v>31902000</v>
      </c>
      <c r="I13" s="1128">
        <v>302000</v>
      </c>
      <c r="J13" s="1128">
        <v>5182000</v>
      </c>
      <c r="K13" s="1128">
        <v>120000</v>
      </c>
      <c r="L13" s="1129">
        <v>16.2</v>
      </c>
      <c r="M13" s="1653">
        <v>0.9</v>
      </c>
    </row>
    <row r="14" spans="1:13" ht="15">
      <c r="A14" s="1126">
        <v>2017</v>
      </c>
      <c r="B14" s="1128">
        <v>5252000</v>
      </c>
      <c r="C14" s="1128">
        <v>137000</v>
      </c>
      <c r="D14" s="1128">
        <v>896000</v>
      </c>
      <c r="E14" s="1128">
        <v>57000</v>
      </c>
      <c r="F14" s="1129">
        <v>17.100000000000001</v>
      </c>
      <c r="G14" s="1127">
        <v>2.4</v>
      </c>
      <c r="H14" s="1128">
        <v>32231000</v>
      </c>
      <c r="I14" s="1128">
        <v>303000</v>
      </c>
      <c r="J14" s="1128">
        <v>5697000</v>
      </c>
      <c r="K14" s="1128">
        <v>127000</v>
      </c>
      <c r="L14" s="1129">
        <v>17.7</v>
      </c>
      <c r="M14" s="1653">
        <v>0.8</v>
      </c>
    </row>
    <row r="15" spans="1:13" ht="15">
      <c r="A15" s="2215">
        <v>2018</v>
      </c>
      <c r="B15" s="1128">
        <v>5295000</v>
      </c>
      <c r="C15" s="1128">
        <v>146000</v>
      </c>
      <c r="D15" s="1128">
        <v>867000</v>
      </c>
      <c r="E15" s="1128">
        <v>54000</v>
      </c>
      <c r="F15" s="1129">
        <v>16.399999999999999</v>
      </c>
      <c r="G15" s="2214">
        <v>2.5</v>
      </c>
      <c r="H15" s="1128">
        <v>32671000</v>
      </c>
      <c r="I15" s="1128">
        <v>310000</v>
      </c>
      <c r="J15" s="1128">
        <v>5556000</v>
      </c>
      <c r="K15" s="1128">
        <v>117000</v>
      </c>
      <c r="L15" s="1129">
        <v>17</v>
      </c>
      <c r="M15" s="2214">
        <v>0.9</v>
      </c>
    </row>
    <row r="16" spans="1:13" ht="15">
      <c r="A16" s="1123"/>
      <c r="B16" s="1123"/>
      <c r="C16" s="1123"/>
      <c r="D16" s="1123"/>
      <c r="E16" s="1123"/>
      <c r="F16" s="1123"/>
    </row>
    <row r="17" spans="1:6" ht="15">
      <c r="A17" s="1126" t="s">
        <v>1138</v>
      </c>
      <c r="B17" s="1126"/>
      <c r="C17" s="1126"/>
      <c r="D17" s="1126"/>
      <c r="E17" s="1126"/>
      <c r="F17" s="1126"/>
    </row>
    <row r="18" spans="1:6">
      <c r="A18" s="554"/>
    </row>
    <row r="19" spans="1:6" ht="15">
      <c r="A19" s="1125" t="s">
        <v>1131</v>
      </c>
    </row>
    <row r="20" spans="1:6" ht="15">
      <c r="A20" s="1125" t="s">
        <v>1132</v>
      </c>
    </row>
    <row r="21" spans="1:6" ht="15">
      <c r="A21" s="1125" t="s">
        <v>1133</v>
      </c>
    </row>
    <row r="22" spans="1:6" ht="15">
      <c r="A22" s="1125" t="s">
        <v>1134</v>
      </c>
    </row>
    <row r="23" spans="1:6" ht="15">
      <c r="A23" s="1125" t="s">
        <v>1135</v>
      </c>
    </row>
    <row r="24" spans="1:6" ht="15">
      <c r="A24" s="1125" t="s">
        <v>1136</v>
      </c>
    </row>
    <row r="25" spans="1:6" ht="15">
      <c r="A25" t="s">
        <v>1137</v>
      </c>
    </row>
    <row r="26" spans="1:6">
      <c r="A26" s="554"/>
    </row>
    <row r="27" spans="1:6">
      <c r="A27" s="554"/>
    </row>
    <row r="28" spans="1:6">
      <c r="A28" s="554"/>
    </row>
    <row r="40" spans="1:1">
      <c r="A40" s="554"/>
    </row>
    <row r="41" spans="1:1">
      <c r="A41" s="554"/>
    </row>
    <row r="42" spans="1:1">
      <c r="A42" s="554"/>
    </row>
    <row r="43" spans="1:1">
      <c r="A43" s="555"/>
    </row>
    <row r="44" spans="1:1">
      <c r="A44" s="554"/>
    </row>
    <row r="45" spans="1:1">
      <c r="A45" s="554"/>
    </row>
    <row r="46" spans="1:1">
      <c r="A46" s="554"/>
    </row>
    <row r="47" spans="1:1">
      <c r="A47" s="554"/>
    </row>
    <row r="48" spans="1:1">
      <c r="A48" s="554"/>
    </row>
    <row r="49" spans="1:1">
      <c r="A49" s="554"/>
    </row>
    <row r="50" spans="1:1">
      <c r="A50" s="555"/>
    </row>
    <row r="51" spans="1:1">
      <c r="A51" s="554"/>
    </row>
    <row r="52" spans="1:1">
      <c r="A52" s="554"/>
    </row>
    <row r="53" spans="1:1">
      <c r="A53" s="554"/>
    </row>
    <row r="54" spans="1:1">
      <c r="A54" s="554"/>
    </row>
    <row r="55" spans="1:1">
      <c r="A55" s="554"/>
    </row>
    <row r="56" spans="1:1">
      <c r="A56" s="554"/>
    </row>
    <row r="57" spans="1:1">
      <c r="A57" s="555"/>
    </row>
    <row r="58" spans="1:1">
      <c r="A58" s="554"/>
    </row>
    <row r="59" spans="1:1">
      <c r="A59" s="554"/>
    </row>
    <row r="60" spans="1:1">
      <c r="A60" s="554"/>
    </row>
    <row r="61" spans="1:1">
      <c r="A61" s="554"/>
    </row>
    <row r="62" spans="1:1">
      <c r="A62" s="554"/>
    </row>
    <row r="63" spans="1:1">
      <c r="A63" s="554"/>
    </row>
    <row r="64" spans="1:1">
      <c r="A64" s="555"/>
    </row>
    <row r="65" spans="1:1">
      <c r="A65" s="554"/>
    </row>
    <row r="66" spans="1:1">
      <c r="A66" s="554"/>
    </row>
    <row r="67" spans="1:1">
      <c r="A67" s="554"/>
    </row>
    <row r="68" spans="1:1">
      <c r="A68" s="554"/>
    </row>
    <row r="69" spans="1:1">
      <c r="A69" s="554"/>
    </row>
    <row r="70" spans="1:1">
      <c r="A70" s="554"/>
    </row>
    <row r="72" spans="1:1">
      <c r="A72" s="555"/>
    </row>
    <row r="73" spans="1:1">
      <c r="A73" s="557"/>
    </row>
    <row r="74" spans="1:1">
      <c r="A74" s="555"/>
    </row>
    <row r="75" spans="1:1">
      <c r="A75" s="554"/>
    </row>
    <row r="76" spans="1:1">
      <c r="A76" s="554"/>
    </row>
    <row r="77" spans="1:1">
      <c r="A77" s="554"/>
    </row>
    <row r="78" spans="1:1">
      <c r="A78" s="554"/>
    </row>
    <row r="79" spans="1:1">
      <c r="A79" s="554"/>
    </row>
    <row r="80" spans="1:1">
      <c r="A80" s="554"/>
    </row>
    <row r="81" spans="1:1">
      <c r="A81" s="554"/>
    </row>
    <row r="82" spans="1:1">
      <c r="A82" s="554"/>
    </row>
    <row r="83" spans="1:1">
      <c r="A83" s="554"/>
    </row>
    <row r="84" spans="1:1">
      <c r="A84" s="555"/>
    </row>
    <row r="85" spans="1:1">
      <c r="A85" s="554"/>
    </row>
    <row r="86" spans="1:1">
      <c r="A86" s="554"/>
    </row>
    <row r="87" spans="1:1">
      <c r="A87" s="554"/>
    </row>
    <row r="88" spans="1:1">
      <c r="A88" s="554"/>
    </row>
    <row r="89" spans="1:1">
      <c r="A89" s="554"/>
    </row>
    <row r="90" spans="1:1">
      <c r="A90" s="554"/>
    </row>
    <row r="91" spans="1:1">
      <c r="A91" s="554"/>
    </row>
    <row r="92" spans="1:1">
      <c r="A92" s="554"/>
    </row>
    <row r="93" spans="1:1">
      <c r="A93" s="554"/>
    </row>
    <row r="94" spans="1:1">
      <c r="A94" s="555"/>
    </row>
    <row r="95" spans="1:1">
      <c r="A95" s="554"/>
    </row>
    <row r="96" spans="1:1">
      <c r="A96" s="554"/>
    </row>
    <row r="97" spans="1:1">
      <c r="A97" s="554"/>
    </row>
    <row r="98" spans="1:1">
      <c r="A98" s="554"/>
    </row>
    <row r="99" spans="1:1">
      <c r="A99" s="554"/>
    </row>
    <row r="100" spans="1:1">
      <c r="A100" s="554"/>
    </row>
    <row r="101" spans="1:1">
      <c r="A101" s="554"/>
    </row>
    <row r="102" spans="1:1">
      <c r="A102" s="554"/>
    </row>
    <row r="103" spans="1:1">
      <c r="A103" s="554"/>
    </row>
    <row r="105" spans="1:1" s="556" customFormat="1">
      <c r="A105" s="555"/>
    </row>
    <row r="106" spans="1:1" s="556" customFormat="1">
      <c r="A106" s="557"/>
    </row>
    <row r="107" spans="1:1">
      <c r="A107" s="554"/>
    </row>
    <row r="108" spans="1:1">
      <c r="A108" s="554"/>
    </row>
    <row r="109" spans="1:1">
      <c r="A109" s="554"/>
    </row>
    <row r="110" spans="1:1">
      <c r="A110" s="554"/>
    </row>
    <row r="111" spans="1:1">
      <c r="A111" s="554"/>
    </row>
    <row r="112" spans="1:1">
      <c r="A112" s="554"/>
    </row>
    <row r="113" spans="1:1">
      <c r="A113" s="554"/>
    </row>
    <row r="114" spans="1:1">
      <c r="A114" s="554"/>
    </row>
    <row r="115" spans="1:1">
      <c r="A115" s="554"/>
    </row>
    <row r="116" spans="1:1">
      <c r="A116" s="554"/>
    </row>
  </sheetData>
  <mergeCells count="11">
    <mergeCell ref="H4:M4"/>
    <mergeCell ref="H5:I5"/>
    <mergeCell ref="J5:K5"/>
    <mergeCell ref="L5:M5"/>
    <mergeCell ref="B5:C5"/>
    <mergeCell ref="C3:D3"/>
    <mergeCell ref="E3:F3"/>
    <mergeCell ref="A4:A6"/>
    <mergeCell ref="D5:E5"/>
    <mergeCell ref="F5:G5"/>
    <mergeCell ref="B4:G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defaultRowHeight="15"/>
  <sheetData>
    <row r="1" spans="1:9" s="955" customFormat="1" ht="18.75">
      <c r="A1" s="451" t="s">
        <v>986</v>
      </c>
    </row>
    <row r="2" spans="1:9" s="1126" customFormat="1"/>
    <row r="3" spans="1:9">
      <c r="A3" s="2530" t="s">
        <v>41</v>
      </c>
      <c r="B3" s="2414" t="s">
        <v>2</v>
      </c>
      <c r="C3" s="2414"/>
      <c r="D3" s="2414"/>
      <c r="E3" s="2414"/>
      <c r="F3" s="2414" t="s">
        <v>133</v>
      </c>
      <c r="G3" s="2414"/>
      <c r="H3" s="2414"/>
      <c r="I3" s="2414"/>
    </row>
    <row r="4" spans="1:9">
      <c r="A4" s="2530"/>
      <c r="B4" s="2531" t="s">
        <v>984</v>
      </c>
      <c r="C4" s="2531"/>
      <c r="D4" s="2531" t="s">
        <v>985</v>
      </c>
      <c r="E4" s="2531"/>
      <c r="F4" s="2531" t="s">
        <v>984</v>
      </c>
      <c r="G4" s="2531"/>
      <c r="H4" s="2531" t="s">
        <v>985</v>
      </c>
      <c r="I4" s="2531"/>
    </row>
    <row r="5" spans="1:9">
      <c r="A5" s="2530"/>
      <c r="B5" s="956" t="s">
        <v>516</v>
      </c>
      <c r="C5" s="956" t="s">
        <v>517</v>
      </c>
      <c r="D5" s="956" t="s">
        <v>170</v>
      </c>
      <c r="E5" s="956" t="s">
        <v>517</v>
      </c>
      <c r="F5" s="956" t="s">
        <v>516</v>
      </c>
      <c r="G5" s="956" t="s">
        <v>517</v>
      </c>
      <c r="H5" s="956" t="s">
        <v>170</v>
      </c>
      <c r="I5" s="956" t="s">
        <v>517</v>
      </c>
    </row>
    <row r="6" spans="1:9">
      <c r="A6" s="955">
        <v>2006</v>
      </c>
      <c r="B6" s="958">
        <v>323400</v>
      </c>
      <c r="C6" s="958">
        <v>18800</v>
      </c>
      <c r="D6" s="959">
        <v>8.1</v>
      </c>
      <c r="E6" s="959">
        <v>1.6</v>
      </c>
      <c r="F6" s="958">
        <v>2237800</v>
      </c>
      <c r="G6" s="958">
        <v>39500</v>
      </c>
      <c r="H6" s="959">
        <v>7.7</v>
      </c>
      <c r="I6" s="959">
        <v>0.5</v>
      </c>
    </row>
    <row r="7" spans="1:9">
      <c r="A7" s="955">
        <v>2007</v>
      </c>
      <c r="B7" s="958">
        <v>335900</v>
      </c>
      <c r="C7" s="958">
        <v>19200</v>
      </c>
      <c r="D7" s="959">
        <v>8.3000000000000007</v>
      </c>
      <c r="E7" s="959">
        <v>1.6</v>
      </c>
      <c r="F7" s="958">
        <v>2277100</v>
      </c>
      <c r="G7" s="958">
        <v>40400</v>
      </c>
      <c r="H7" s="959">
        <v>7.8</v>
      </c>
      <c r="I7" s="959">
        <v>0.5</v>
      </c>
    </row>
    <row r="8" spans="1:9">
      <c r="A8" s="955">
        <v>2008</v>
      </c>
      <c r="B8" s="958">
        <v>330400</v>
      </c>
      <c r="C8" s="958">
        <v>19000</v>
      </c>
      <c r="D8" s="959">
        <v>7.9</v>
      </c>
      <c r="E8" s="959">
        <v>1.6</v>
      </c>
      <c r="F8" s="958">
        <v>2191300</v>
      </c>
      <c r="G8" s="958">
        <v>40100</v>
      </c>
      <c r="H8" s="959">
        <v>7.4</v>
      </c>
      <c r="I8" s="959">
        <v>0.5</v>
      </c>
    </row>
    <row r="9" spans="1:9">
      <c r="A9" s="955">
        <v>2009</v>
      </c>
      <c r="B9" s="958">
        <v>363100</v>
      </c>
      <c r="C9" s="958">
        <v>21000</v>
      </c>
      <c r="D9" s="959">
        <v>8.6</v>
      </c>
      <c r="E9" s="959">
        <v>1.6</v>
      </c>
      <c r="F9" s="958">
        <v>2277500</v>
      </c>
      <c r="G9" s="958">
        <v>42000</v>
      </c>
      <c r="H9" s="959">
        <v>7.9</v>
      </c>
      <c r="I9" s="959">
        <v>0.5</v>
      </c>
    </row>
    <row r="10" spans="1:9">
      <c r="A10" s="955">
        <v>2010</v>
      </c>
      <c r="B10" s="958">
        <v>378500</v>
      </c>
      <c r="C10" s="958">
        <v>21500</v>
      </c>
      <c r="D10" s="959">
        <v>8.9</v>
      </c>
      <c r="E10" s="959">
        <v>1.6</v>
      </c>
      <c r="F10" s="958">
        <v>2436400</v>
      </c>
      <c r="G10" s="958">
        <v>43700</v>
      </c>
      <c r="H10" s="959">
        <v>8.4</v>
      </c>
      <c r="I10" s="959">
        <v>0.5</v>
      </c>
    </row>
    <row r="11" spans="1:9">
      <c r="A11" s="955">
        <v>2011</v>
      </c>
      <c r="B11" s="958">
        <v>380400</v>
      </c>
      <c r="C11" s="958">
        <v>21400</v>
      </c>
      <c r="D11" s="959">
        <v>8.8000000000000007</v>
      </c>
      <c r="E11" s="959">
        <v>1.6</v>
      </c>
      <c r="F11" s="958">
        <v>2481700</v>
      </c>
      <c r="G11" s="958">
        <v>45200</v>
      </c>
      <c r="H11" s="959">
        <v>8.5</v>
      </c>
      <c r="I11" s="959">
        <v>0.5</v>
      </c>
    </row>
    <row r="12" spans="1:9">
      <c r="A12" s="955">
        <v>2012</v>
      </c>
      <c r="B12" s="958">
        <v>410300</v>
      </c>
      <c r="C12" s="958">
        <v>22300</v>
      </c>
      <c r="D12" s="959">
        <v>9.1999999999999993</v>
      </c>
      <c r="E12" s="959">
        <v>1.6</v>
      </c>
      <c r="F12" s="958">
        <v>2579200</v>
      </c>
      <c r="G12" s="958">
        <v>46100</v>
      </c>
      <c r="H12" s="959">
        <v>8.8000000000000007</v>
      </c>
      <c r="I12" s="959">
        <v>0.5</v>
      </c>
    </row>
    <row r="13" spans="1:9">
      <c r="A13" s="955">
        <v>2013</v>
      </c>
      <c r="B13" s="958">
        <v>420400</v>
      </c>
      <c r="C13" s="958">
        <v>22800</v>
      </c>
      <c r="D13" s="959">
        <v>9.1999999999999993</v>
      </c>
      <c r="E13" s="959">
        <v>1.6</v>
      </c>
      <c r="F13" s="958">
        <v>2620600</v>
      </c>
      <c r="G13" s="958">
        <v>46400</v>
      </c>
      <c r="H13" s="959">
        <v>8.8000000000000007</v>
      </c>
      <c r="I13" s="959">
        <v>0.5</v>
      </c>
    </row>
    <row r="14" spans="1:9">
      <c r="A14" s="955">
        <v>2014</v>
      </c>
      <c r="B14" s="958">
        <v>435800</v>
      </c>
      <c r="C14" s="958">
        <v>23300</v>
      </c>
      <c r="D14" s="959">
        <v>9.1999999999999993</v>
      </c>
      <c r="E14" s="959">
        <v>1.5</v>
      </c>
      <c r="F14" s="958">
        <v>2710600</v>
      </c>
      <c r="G14" s="958">
        <v>47600</v>
      </c>
      <c r="H14" s="959">
        <v>8.9</v>
      </c>
      <c r="I14" s="959">
        <v>0.5</v>
      </c>
    </row>
    <row r="15" spans="1:9">
      <c r="A15" s="955">
        <v>2015</v>
      </c>
      <c r="B15" s="958">
        <v>452400</v>
      </c>
      <c r="C15" s="958">
        <v>24300</v>
      </c>
      <c r="D15" s="959">
        <v>9.3000000000000007</v>
      </c>
      <c r="E15" s="959">
        <v>1.6</v>
      </c>
      <c r="F15" s="958">
        <v>2715500</v>
      </c>
      <c r="G15" s="958">
        <v>48400</v>
      </c>
      <c r="H15" s="959">
        <v>8.6999999999999993</v>
      </c>
      <c r="I15" s="959">
        <v>0.5</v>
      </c>
    </row>
    <row r="16" spans="1:9">
      <c r="A16" s="955">
        <v>2016</v>
      </c>
      <c r="B16" s="958">
        <v>476800</v>
      </c>
      <c r="C16" s="958">
        <v>25900</v>
      </c>
      <c r="D16" s="959">
        <v>9.4</v>
      </c>
      <c r="E16" s="959">
        <v>1.6</v>
      </c>
      <c r="F16" s="958">
        <v>2786000</v>
      </c>
      <c r="G16" s="958">
        <v>51000</v>
      </c>
      <c r="H16" s="959">
        <v>8.8000000000000007</v>
      </c>
      <c r="I16" s="959">
        <v>0.5</v>
      </c>
    </row>
    <row r="17" spans="1:9">
      <c r="A17" s="955">
        <v>2017</v>
      </c>
      <c r="B17" s="958">
        <v>516400</v>
      </c>
      <c r="C17" s="958">
        <v>27500</v>
      </c>
      <c r="D17" s="959">
        <v>9.9</v>
      </c>
      <c r="E17" s="959">
        <v>1.6</v>
      </c>
      <c r="F17" s="958">
        <v>2823400</v>
      </c>
      <c r="G17" s="958">
        <v>51800</v>
      </c>
      <c r="H17" s="959">
        <v>8.8000000000000007</v>
      </c>
      <c r="I17" s="959">
        <v>0.5</v>
      </c>
    </row>
    <row r="18" spans="1:9" s="2215" customFormat="1">
      <c r="A18" s="2215">
        <v>2018</v>
      </c>
      <c r="B18" s="958">
        <v>476000</v>
      </c>
      <c r="C18" s="958">
        <v>27000</v>
      </c>
      <c r="D18" s="959">
        <v>9.1999999999999993</v>
      </c>
      <c r="E18" s="959">
        <v>1.6</v>
      </c>
      <c r="F18" s="958">
        <v>2773000</v>
      </c>
      <c r="G18" s="958">
        <v>52000</v>
      </c>
      <c r="H18" s="959">
        <v>8.6</v>
      </c>
      <c r="I18" s="959">
        <v>0.5</v>
      </c>
    </row>
    <row r="20" spans="1:9">
      <c r="A20" t="s">
        <v>1037</v>
      </c>
    </row>
    <row r="21" spans="1:9">
      <c r="A21" s="960" t="s">
        <v>987</v>
      </c>
    </row>
    <row r="22" spans="1:9">
      <c r="A22" s="961" t="s">
        <v>988</v>
      </c>
    </row>
    <row r="23" spans="1:9">
      <c r="A23" s="961" t="s">
        <v>989</v>
      </c>
    </row>
    <row r="24" spans="1:9">
      <c r="A24" s="961" t="s">
        <v>990</v>
      </c>
    </row>
    <row r="25" spans="1:9">
      <c r="A25" s="961"/>
    </row>
    <row r="26" spans="1:9">
      <c r="A26" s="960" t="s">
        <v>991</v>
      </c>
    </row>
    <row r="27" spans="1:9">
      <c r="A27" s="961" t="s">
        <v>992</v>
      </c>
    </row>
    <row r="28" spans="1:9">
      <c r="A28" s="961" t="s">
        <v>993</v>
      </c>
    </row>
    <row r="29" spans="1:9">
      <c r="A29" s="961" t="s">
        <v>994</v>
      </c>
    </row>
    <row r="31" spans="1:9">
      <c r="A31" s="2225" t="s">
        <v>2</v>
      </c>
    </row>
    <row r="32" spans="1:9">
      <c r="A32">
        <v>2018</v>
      </c>
    </row>
  </sheetData>
  <mergeCells count="7">
    <mergeCell ref="A3:A5"/>
    <mergeCell ref="B3:E3"/>
    <mergeCell ref="F3:I3"/>
    <mergeCell ref="B4:C4"/>
    <mergeCell ref="D4:E4"/>
    <mergeCell ref="F4:G4"/>
    <mergeCell ref="H4:I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16" workbookViewId="0"/>
  </sheetViews>
  <sheetFormatPr defaultRowHeight="12.75"/>
  <cols>
    <col min="1" max="1" width="5.7109375" style="26" customWidth="1"/>
    <col min="2" max="3" width="22.7109375" style="26" customWidth="1"/>
    <col min="4" max="4" width="32.7109375" style="26" customWidth="1"/>
    <col min="5" max="5" width="7.5703125" style="26" customWidth="1"/>
    <col min="6" max="6" width="22.7109375" style="26" customWidth="1"/>
    <col min="7" max="7" width="26.5703125" style="26" customWidth="1"/>
    <col min="8" max="256" width="9.140625" style="26"/>
    <col min="257" max="257" width="5.7109375" style="26" customWidth="1"/>
    <col min="258" max="259" width="22.7109375" style="26" customWidth="1"/>
    <col min="260" max="260" width="60.7109375" style="26" customWidth="1"/>
    <col min="261" max="512" width="9.140625" style="26"/>
    <col min="513" max="513" width="5.7109375" style="26" customWidth="1"/>
    <col min="514" max="515" width="22.7109375" style="26" customWidth="1"/>
    <col min="516" max="516" width="60.7109375" style="26" customWidth="1"/>
    <col min="517" max="768" width="9.140625" style="26"/>
    <col min="769" max="769" width="5.7109375" style="26" customWidth="1"/>
    <col min="770" max="771" width="22.7109375" style="26" customWidth="1"/>
    <col min="772" max="772" width="60.7109375" style="26" customWidth="1"/>
    <col min="773" max="1024" width="9.140625" style="26"/>
    <col min="1025" max="1025" width="5.7109375" style="26" customWidth="1"/>
    <col min="1026" max="1027" width="22.7109375" style="26" customWidth="1"/>
    <col min="1028" max="1028" width="60.7109375" style="26" customWidth="1"/>
    <col min="1029" max="1280" width="9.140625" style="26"/>
    <col min="1281" max="1281" width="5.7109375" style="26" customWidth="1"/>
    <col min="1282" max="1283" width="22.7109375" style="26" customWidth="1"/>
    <col min="1284" max="1284" width="60.7109375" style="26" customWidth="1"/>
    <col min="1285" max="1536" width="9.140625" style="26"/>
    <col min="1537" max="1537" width="5.7109375" style="26" customWidth="1"/>
    <col min="1538" max="1539" width="22.7109375" style="26" customWidth="1"/>
    <col min="1540" max="1540" width="60.7109375" style="26" customWidth="1"/>
    <col min="1541" max="1792" width="9.140625" style="26"/>
    <col min="1793" max="1793" width="5.7109375" style="26" customWidth="1"/>
    <col min="1794" max="1795" width="22.7109375" style="26" customWidth="1"/>
    <col min="1796" max="1796" width="60.7109375" style="26" customWidth="1"/>
    <col min="1797" max="2048" width="9.140625" style="26"/>
    <col min="2049" max="2049" width="5.7109375" style="26" customWidth="1"/>
    <col min="2050" max="2051" width="22.7109375" style="26" customWidth="1"/>
    <col min="2052" max="2052" width="60.7109375" style="26" customWidth="1"/>
    <col min="2053" max="2304" width="9.140625" style="26"/>
    <col min="2305" max="2305" width="5.7109375" style="26" customWidth="1"/>
    <col min="2306" max="2307" width="22.7109375" style="26" customWidth="1"/>
    <col min="2308" max="2308" width="60.7109375" style="26" customWidth="1"/>
    <col min="2309" max="2560" width="9.140625" style="26"/>
    <col min="2561" max="2561" width="5.7109375" style="26" customWidth="1"/>
    <col min="2562" max="2563" width="22.7109375" style="26" customWidth="1"/>
    <col min="2564" max="2564" width="60.7109375" style="26" customWidth="1"/>
    <col min="2565" max="2816" width="9.140625" style="26"/>
    <col min="2817" max="2817" width="5.7109375" style="26" customWidth="1"/>
    <col min="2818" max="2819" width="22.7109375" style="26" customWidth="1"/>
    <col min="2820" max="2820" width="60.7109375" style="26" customWidth="1"/>
    <col min="2821" max="3072" width="9.140625" style="26"/>
    <col min="3073" max="3073" width="5.7109375" style="26" customWidth="1"/>
    <col min="3074" max="3075" width="22.7109375" style="26" customWidth="1"/>
    <col min="3076" max="3076" width="60.7109375" style="26" customWidth="1"/>
    <col min="3077" max="3328" width="9.140625" style="26"/>
    <col min="3329" max="3329" width="5.7109375" style="26" customWidth="1"/>
    <col min="3330" max="3331" width="22.7109375" style="26" customWidth="1"/>
    <col min="3332" max="3332" width="60.7109375" style="26" customWidth="1"/>
    <col min="3333" max="3584" width="9.140625" style="26"/>
    <col min="3585" max="3585" width="5.7109375" style="26" customWidth="1"/>
    <col min="3586" max="3587" width="22.7109375" style="26" customWidth="1"/>
    <col min="3588" max="3588" width="60.7109375" style="26" customWidth="1"/>
    <col min="3589" max="3840" width="9.140625" style="26"/>
    <col min="3841" max="3841" width="5.7109375" style="26" customWidth="1"/>
    <col min="3842" max="3843" width="22.7109375" style="26" customWidth="1"/>
    <col min="3844" max="3844" width="60.7109375" style="26" customWidth="1"/>
    <col min="3845" max="4096" width="9.140625" style="26"/>
    <col min="4097" max="4097" width="5.7109375" style="26" customWidth="1"/>
    <col min="4098" max="4099" width="22.7109375" style="26" customWidth="1"/>
    <col min="4100" max="4100" width="60.7109375" style="26" customWidth="1"/>
    <col min="4101" max="4352" width="9.140625" style="26"/>
    <col min="4353" max="4353" width="5.7109375" style="26" customWidth="1"/>
    <col min="4354" max="4355" width="22.7109375" style="26" customWidth="1"/>
    <col min="4356" max="4356" width="60.7109375" style="26" customWidth="1"/>
    <col min="4357" max="4608" width="9.140625" style="26"/>
    <col min="4609" max="4609" width="5.7109375" style="26" customWidth="1"/>
    <col min="4610" max="4611" width="22.7109375" style="26" customWidth="1"/>
    <col min="4612" max="4612" width="60.7109375" style="26" customWidth="1"/>
    <col min="4613" max="4864" width="9.140625" style="26"/>
    <col min="4865" max="4865" width="5.7109375" style="26" customWidth="1"/>
    <col min="4866" max="4867" width="22.7109375" style="26" customWidth="1"/>
    <col min="4868" max="4868" width="60.7109375" style="26" customWidth="1"/>
    <col min="4869" max="5120" width="9.140625" style="26"/>
    <col min="5121" max="5121" width="5.7109375" style="26" customWidth="1"/>
    <col min="5122" max="5123" width="22.7109375" style="26" customWidth="1"/>
    <col min="5124" max="5124" width="60.7109375" style="26" customWidth="1"/>
    <col min="5125" max="5376" width="9.140625" style="26"/>
    <col min="5377" max="5377" width="5.7109375" style="26" customWidth="1"/>
    <col min="5378" max="5379" width="22.7109375" style="26" customWidth="1"/>
    <col min="5380" max="5380" width="60.7109375" style="26" customWidth="1"/>
    <col min="5381" max="5632" width="9.140625" style="26"/>
    <col min="5633" max="5633" width="5.7109375" style="26" customWidth="1"/>
    <col min="5634" max="5635" width="22.7109375" style="26" customWidth="1"/>
    <col min="5636" max="5636" width="60.7109375" style="26" customWidth="1"/>
    <col min="5637" max="5888" width="9.140625" style="26"/>
    <col min="5889" max="5889" width="5.7109375" style="26" customWidth="1"/>
    <col min="5890" max="5891" width="22.7109375" style="26" customWidth="1"/>
    <col min="5892" max="5892" width="60.7109375" style="26" customWidth="1"/>
    <col min="5893" max="6144" width="9.140625" style="26"/>
    <col min="6145" max="6145" width="5.7109375" style="26" customWidth="1"/>
    <col min="6146" max="6147" width="22.7109375" style="26" customWidth="1"/>
    <col min="6148" max="6148" width="60.7109375" style="26" customWidth="1"/>
    <col min="6149" max="6400" width="9.140625" style="26"/>
    <col min="6401" max="6401" width="5.7109375" style="26" customWidth="1"/>
    <col min="6402" max="6403" width="22.7109375" style="26" customWidth="1"/>
    <col min="6404" max="6404" width="60.7109375" style="26" customWidth="1"/>
    <col min="6405" max="6656" width="9.140625" style="26"/>
    <col min="6657" max="6657" width="5.7109375" style="26" customWidth="1"/>
    <col min="6658" max="6659" width="22.7109375" style="26" customWidth="1"/>
    <col min="6660" max="6660" width="60.7109375" style="26" customWidth="1"/>
    <col min="6661" max="6912" width="9.140625" style="26"/>
    <col min="6913" max="6913" width="5.7109375" style="26" customWidth="1"/>
    <col min="6914" max="6915" width="22.7109375" style="26" customWidth="1"/>
    <col min="6916" max="6916" width="60.7109375" style="26" customWidth="1"/>
    <col min="6917" max="7168" width="9.140625" style="26"/>
    <col min="7169" max="7169" width="5.7109375" style="26" customWidth="1"/>
    <col min="7170" max="7171" width="22.7109375" style="26" customWidth="1"/>
    <col min="7172" max="7172" width="60.7109375" style="26" customWidth="1"/>
    <col min="7173" max="7424" width="9.140625" style="26"/>
    <col min="7425" max="7425" width="5.7109375" style="26" customWidth="1"/>
    <col min="7426" max="7427" width="22.7109375" style="26" customWidth="1"/>
    <col min="7428" max="7428" width="60.7109375" style="26" customWidth="1"/>
    <col min="7429" max="7680" width="9.140625" style="26"/>
    <col min="7681" max="7681" width="5.7109375" style="26" customWidth="1"/>
    <col min="7682" max="7683" width="22.7109375" style="26" customWidth="1"/>
    <col min="7684" max="7684" width="60.7109375" style="26" customWidth="1"/>
    <col min="7685" max="7936" width="9.140625" style="26"/>
    <col min="7937" max="7937" width="5.7109375" style="26" customWidth="1"/>
    <col min="7938" max="7939" width="22.7109375" style="26" customWidth="1"/>
    <col min="7940" max="7940" width="60.7109375" style="26" customWidth="1"/>
    <col min="7941" max="8192" width="9.140625" style="26"/>
    <col min="8193" max="8193" width="5.7109375" style="26" customWidth="1"/>
    <col min="8194" max="8195" width="22.7109375" style="26" customWidth="1"/>
    <col min="8196" max="8196" width="60.7109375" style="26" customWidth="1"/>
    <col min="8197" max="8448" width="9.140625" style="26"/>
    <col min="8449" max="8449" width="5.7109375" style="26" customWidth="1"/>
    <col min="8450" max="8451" width="22.7109375" style="26" customWidth="1"/>
    <col min="8452" max="8452" width="60.7109375" style="26" customWidth="1"/>
    <col min="8453" max="8704" width="9.140625" style="26"/>
    <col min="8705" max="8705" width="5.7109375" style="26" customWidth="1"/>
    <col min="8706" max="8707" width="22.7109375" style="26" customWidth="1"/>
    <col min="8708" max="8708" width="60.7109375" style="26" customWidth="1"/>
    <col min="8709" max="8960" width="9.140625" style="26"/>
    <col min="8961" max="8961" width="5.7109375" style="26" customWidth="1"/>
    <col min="8962" max="8963" width="22.7109375" style="26" customWidth="1"/>
    <col min="8964" max="8964" width="60.7109375" style="26" customWidth="1"/>
    <col min="8965" max="9216" width="9.140625" style="26"/>
    <col min="9217" max="9217" width="5.7109375" style="26" customWidth="1"/>
    <col min="9218" max="9219" width="22.7109375" style="26" customWidth="1"/>
    <col min="9220" max="9220" width="60.7109375" style="26" customWidth="1"/>
    <col min="9221" max="9472" width="9.140625" style="26"/>
    <col min="9473" max="9473" width="5.7109375" style="26" customWidth="1"/>
    <col min="9474" max="9475" width="22.7109375" style="26" customWidth="1"/>
    <col min="9476" max="9476" width="60.7109375" style="26" customWidth="1"/>
    <col min="9477" max="9728" width="9.140625" style="26"/>
    <col min="9729" max="9729" width="5.7109375" style="26" customWidth="1"/>
    <col min="9730" max="9731" width="22.7109375" style="26" customWidth="1"/>
    <col min="9732" max="9732" width="60.7109375" style="26" customWidth="1"/>
    <col min="9733" max="9984" width="9.140625" style="26"/>
    <col min="9985" max="9985" width="5.7109375" style="26" customWidth="1"/>
    <col min="9986" max="9987" width="22.7109375" style="26" customWidth="1"/>
    <col min="9988" max="9988" width="60.7109375" style="26" customWidth="1"/>
    <col min="9989" max="10240" width="9.140625" style="26"/>
    <col min="10241" max="10241" width="5.7109375" style="26" customWidth="1"/>
    <col min="10242" max="10243" width="22.7109375" style="26" customWidth="1"/>
    <col min="10244" max="10244" width="60.7109375" style="26" customWidth="1"/>
    <col min="10245" max="10496" width="9.140625" style="26"/>
    <col min="10497" max="10497" width="5.7109375" style="26" customWidth="1"/>
    <col min="10498" max="10499" width="22.7109375" style="26" customWidth="1"/>
    <col min="10500" max="10500" width="60.7109375" style="26" customWidth="1"/>
    <col min="10501" max="10752" width="9.140625" style="26"/>
    <col min="10753" max="10753" width="5.7109375" style="26" customWidth="1"/>
    <col min="10754" max="10755" width="22.7109375" style="26" customWidth="1"/>
    <col min="10756" max="10756" width="60.7109375" style="26" customWidth="1"/>
    <col min="10757" max="11008" width="9.140625" style="26"/>
    <col min="11009" max="11009" width="5.7109375" style="26" customWidth="1"/>
    <col min="11010" max="11011" width="22.7109375" style="26" customWidth="1"/>
    <col min="11012" max="11012" width="60.7109375" style="26" customWidth="1"/>
    <col min="11013" max="11264" width="9.140625" style="26"/>
    <col min="11265" max="11265" width="5.7109375" style="26" customWidth="1"/>
    <col min="11266" max="11267" width="22.7109375" style="26" customWidth="1"/>
    <col min="11268" max="11268" width="60.7109375" style="26" customWidth="1"/>
    <col min="11269" max="11520" width="9.140625" style="26"/>
    <col min="11521" max="11521" width="5.7109375" style="26" customWidth="1"/>
    <col min="11522" max="11523" width="22.7109375" style="26" customWidth="1"/>
    <col min="11524" max="11524" width="60.7109375" style="26" customWidth="1"/>
    <col min="11525" max="11776" width="9.140625" style="26"/>
    <col min="11777" max="11777" width="5.7109375" style="26" customWidth="1"/>
    <col min="11778" max="11779" width="22.7109375" style="26" customWidth="1"/>
    <col min="11780" max="11780" width="60.7109375" style="26" customWidth="1"/>
    <col min="11781" max="12032" width="9.140625" style="26"/>
    <col min="12033" max="12033" width="5.7109375" style="26" customWidth="1"/>
    <col min="12034" max="12035" width="22.7109375" style="26" customWidth="1"/>
    <col min="12036" max="12036" width="60.7109375" style="26" customWidth="1"/>
    <col min="12037" max="12288" width="9.140625" style="26"/>
    <col min="12289" max="12289" width="5.7109375" style="26" customWidth="1"/>
    <col min="12290" max="12291" width="22.7109375" style="26" customWidth="1"/>
    <col min="12292" max="12292" width="60.7109375" style="26" customWidth="1"/>
    <col min="12293" max="12544" width="9.140625" style="26"/>
    <col min="12545" max="12545" width="5.7109375" style="26" customWidth="1"/>
    <col min="12546" max="12547" width="22.7109375" style="26" customWidth="1"/>
    <col min="12548" max="12548" width="60.7109375" style="26" customWidth="1"/>
    <col min="12549" max="12800" width="9.140625" style="26"/>
    <col min="12801" max="12801" width="5.7109375" style="26" customWidth="1"/>
    <col min="12802" max="12803" width="22.7109375" style="26" customWidth="1"/>
    <col min="12804" max="12804" width="60.7109375" style="26" customWidth="1"/>
    <col min="12805" max="13056" width="9.140625" style="26"/>
    <col min="13057" max="13057" width="5.7109375" style="26" customWidth="1"/>
    <col min="13058" max="13059" width="22.7109375" style="26" customWidth="1"/>
    <col min="13060" max="13060" width="60.7109375" style="26" customWidth="1"/>
    <col min="13061" max="13312" width="9.140625" style="26"/>
    <col min="13313" max="13313" width="5.7109375" style="26" customWidth="1"/>
    <col min="13314" max="13315" width="22.7109375" style="26" customWidth="1"/>
    <col min="13316" max="13316" width="60.7109375" style="26" customWidth="1"/>
    <col min="13317" max="13568" width="9.140625" style="26"/>
    <col min="13569" max="13569" width="5.7109375" style="26" customWidth="1"/>
    <col min="13570" max="13571" width="22.7109375" style="26" customWidth="1"/>
    <col min="13572" max="13572" width="60.7109375" style="26" customWidth="1"/>
    <col min="13573" max="13824" width="9.140625" style="26"/>
    <col min="13825" max="13825" width="5.7109375" style="26" customWidth="1"/>
    <col min="13826" max="13827" width="22.7109375" style="26" customWidth="1"/>
    <col min="13828" max="13828" width="60.7109375" style="26" customWidth="1"/>
    <col min="13829" max="14080" width="9.140625" style="26"/>
    <col min="14081" max="14081" width="5.7109375" style="26" customWidth="1"/>
    <col min="14082" max="14083" width="22.7109375" style="26" customWidth="1"/>
    <col min="14084" max="14084" width="60.7109375" style="26" customWidth="1"/>
    <col min="14085" max="14336" width="9.140625" style="26"/>
    <col min="14337" max="14337" width="5.7109375" style="26" customWidth="1"/>
    <col min="14338" max="14339" width="22.7109375" style="26" customWidth="1"/>
    <col min="14340" max="14340" width="60.7109375" style="26" customWidth="1"/>
    <col min="14341" max="14592" width="9.140625" style="26"/>
    <col min="14593" max="14593" width="5.7109375" style="26" customWidth="1"/>
    <col min="14594" max="14595" width="22.7109375" style="26" customWidth="1"/>
    <col min="14596" max="14596" width="60.7109375" style="26" customWidth="1"/>
    <col min="14597" max="14848" width="9.140625" style="26"/>
    <col min="14849" max="14849" width="5.7109375" style="26" customWidth="1"/>
    <col min="14850" max="14851" width="22.7109375" style="26" customWidth="1"/>
    <col min="14852" max="14852" width="60.7109375" style="26" customWidth="1"/>
    <col min="14853" max="15104" width="9.140625" style="26"/>
    <col min="15105" max="15105" width="5.7109375" style="26" customWidth="1"/>
    <col min="15106" max="15107" width="22.7109375" style="26" customWidth="1"/>
    <col min="15108" max="15108" width="60.7109375" style="26" customWidth="1"/>
    <col min="15109" max="15360" width="9.140625" style="26"/>
    <col min="15361" max="15361" width="5.7109375" style="26" customWidth="1"/>
    <col min="15362" max="15363" width="22.7109375" style="26" customWidth="1"/>
    <col min="15364" max="15364" width="60.7109375" style="26" customWidth="1"/>
    <col min="15365" max="15616" width="9.140625" style="26"/>
    <col min="15617" max="15617" width="5.7109375" style="26" customWidth="1"/>
    <col min="15618" max="15619" width="22.7109375" style="26" customWidth="1"/>
    <col min="15620" max="15620" width="60.7109375" style="26" customWidth="1"/>
    <col min="15621" max="15872" width="9.140625" style="26"/>
    <col min="15873" max="15873" width="5.7109375" style="26" customWidth="1"/>
    <col min="15874" max="15875" width="22.7109375" style="26" customWidth="1"/>
    <col min="15876" max="15876" width="60.7109375" style="26" customWidth="1"/>
    <col min="15877" max="16128" width="9.140625" style="26"/>
    <col min="16129" max="16129" width="5.7109375" style="26" customWidth="1"/>
    <col min="16130" max="16131" width="22.7109375" style="26" customWidth="1"/>
    <col min="16132" max="16132" width="60.7109375" style="26" customWidth="1"/>
    <col min="16133" max="16384" width="9.140625" style="26"/>
  </cols>
  <sheetData>
    <row r="1" spans="1:7" s="577" customFormat="1" ht="18">
      <c r="A1" s="25" t="s">
        <v>1142</v>
      </c>
    </row>
    <row r="2" spans="1:7" s="577" customFormat="1"/>
    <row r="3" spans="1:7" ht="18">
      <c r="A3" s="25"/>
    </row>
    <row r="4" spans="1:7">
      <c r="A4" s="2532" t="s">
        <v>37</v>
      </c>
      <c r="B4" s="2532"/>
      <c r="C4" s="2532"/>
      <c r="D4" s="2532"/>
    </row>
    <row r="5" spans="1:7">
      <c r="A5" s="27" t="s">
        <v>38</v>
      </c>
      <c r="B5" s="28"/>
      <c r="C5" s="28"/>
      <c r="D5" s="28"/>
    </row>
    <row r="6" spans="1:7" ht="15">
      <c r="A6" s="783" t="s">
        <v>1064</v>
      </c>
      <c r="B6" s="28"/>
      <c r="C6" s="28"/>
      <c r="D6" s="28"/>
    </row>
    <row r="7" spans="1:7">
      <c r="A7" s="2533" t="s">
        <v>39</v>
      </c>
      <c r="B7" s="2533"/>
      <c r="C7" s="2533"/>
      <c r="D7" s="2533"/>
    </row>
    <row r="8" spans="1:7">
      <c r="A8" s="29"/>
      <c r="B8" s="29"/>
      <c r="C8" s="29"/>
      <c r="D8" s="29"/>
    </row>
    <row r="9" spans="1:7">
      <c r="A9" s="30" t="s">
        <v>1292</v>
      </c>
      <c r="E9" s="30" t="s">
        <v>1293</v>
      </c>
    </row>
    <row r="10" spans="1:7">
      <c r="A10" s="26" t="s">
        <v>40</v>
      </c>
      <c r="E10" s="26" t="s">
        <v>40</v>
      </c>
    </row>
    <row r="12" spans="1:7" s="31" customFormat="1" ht="66" customHeight="1" thickBot="1">
      <c r="A12" s="1840" t="s">
        <v>41</v>
      </c>
      <c r="B12" s="1841" t="s">
        <v>42</v>
      </c>
      <c r="C12" s="1840" t="s">
        <v>43</v>
      </c>
      <c r="E12" s="1831" t="s">
        <v>41</v>
      </c>
      <c r="F12" s="1832" t="s">
        <v>42</v>
      </c>
      <c r="G12" s="1831" t="s">
        <v>43</v>
      </c>
    </row>
    <row r="13" spans="1:7" s="32" customFormat="1">
      <c r="A13" s="1842">
        <v>2010</v>
      </c>
      <c r="B13" s="1843">
        <v>13797.798765732436</v>
      </c>
      <c r="C13" s="1844">
        <v>0.35600313863561023</v>
      </c>
      <c r="E13" s="1833">
        <v>2010</v>
      </c>
      <c r="F13" s="1834">
        <v>167781.65921471087</v>
      </c>
      <c r="G13" s="1835">
        <v>0.57087201220530837</v>
      </c>
    </row>
    <row r="14" spans="1:7" s="32" customFormat="1">
      <c r="A14" s="1842">
        <v>2011</v>
      </c>
      <c r="B14" s="1843">
        <v>19050.504297598549</v>
      </c>
      <c r="C14" s="1844">
        <v>0.49306081977405081</v>
      </c>
      <c r="E14" s="1833">
        <v>2011</v>
      </c>
      <c r="F14" s="1834">
        <v>190282.61344138562</v>
      </c>
      <c r="G14" s="1835">
        <v>0.64710014812358885</v>
      </c>
    </row>
    <row r="15" spans="1:7" s="32" customFormat="1">
      <c r="A15" s="1842">
        <v>2012</v>
      </c>
      <c r="B15" s="1843">
        <v>22773.10054481899</v>
      </c>
      <c r="C15" s="1844">
        <v>0.55783367656732108</v>
      </c>
      <c r="E15" s="1833">
        <v>2012</v>
      </c>
      <c r="F15" s="1834">
        <v>252288.5293732679</v>
      </c>
      <c r="G15" s="1835">
        <v>0.84168070017562635</v>
      </c>
    </row>
    <row r="16" spans="1:7" s="32" customFormat="1">
      <c r="A16" s="1842">
        <v>2013</v>
      </c>
      <c r="B16" s="1843">
        <v>72290.493285203687</v>
      </c>
      <c r="C16" s="1844">
        <v>1.7299612485175959</v>
      </c>
      <c r="E16" s="1833">
        <v>2013</v>
      </c>
      <c r="F16" s="1834">
        <v>585321.28924252873</v>
      </c>
      <c r="G16" s="1835">
        <v>1.9277776270738294</v>
      </c>
    </row>
    <row r="17" spans="1:7" s="32" customFormat="1">
      <c r="A17" s="1842">
        <v>2014</v>
      </c>
      <c r="B17" s="1843">
        <v>77249.487715257579</v>
      </c>
      <c r="C17" s="1844">
        <v>1.7866903686749027</v>
      </c>
      <c r="E17" s="1833">
        <v>2014</v>
      </c>
      <c r="F17" s="1834">
        <v>698644.58619980642</v>
      </c>
      <c r="G17" s="1835">
        <v>2.2523715246057385</v>
      </c>
    </row>
    <row r="18" spans="1:7" s="32" customFormat="1">
      <c r="A18" s="1842">
        <v>2015</v>
      </c>
      <c r="B18" s="1843">
        <v>94312.865136123786</v>
      </c>
      <c r="C18" s="1844">
        <v>2.1296623790824731</v>
      </c>
      <c r="E18" s="1833">
        <v>2015</v>
      </c>
      <c r="F18" s="1834">
        <v>803603.58081733203</v>
      </c>
      <c r="G18" s="1835">
        <v>2.541881247599266</v>
      </c>
    </row>
    <row r="19" spans="1:7" s="32" customFormat="1">
      <c r="A19" s="1842">
        <v>2016</v>
      </c>
      <c r="B19" s="1843">
        <v>117830.25270447948</v>
      </c>
      <c r="C19" s="1844">
        <v>2.612183721594076</v>
      </c>
      <c r="E19" s="1833">
        <v>2016</v>
      </c>
      <c r="F19" s="1834">
        <v>906625.99605794926</v>
      </c>
      <c r="G19" s="1835">
        <v>2.8403471366652115</v>
      </c>
    </row>
    <row r="20" spans="1:7" s="33" customFormat="1">
      <c r="A20" s="1842">
        <v>2017</v>
      </c>
      <c r="B20" s="1843">
        <v>119531.63325334621</v>
      </c>
      <c r="C20" s="1844">
        <v>2.6016985847968725</v>
      </c>
      <c r="E20" s="1833">
        <v>2017</v>
      </c>
      <c r="F20" s="1834">
        <v>901526.47479020001</v>
      </c>
      <c r="G20" s="1835">
        <v>2.7972024043698247</v>
      </c>
    </row>
    <row r="21" spans="1:7" s="1829" customFormat="1">
      <c r="A21" s="1845">
        <v>2018</v>
      </c>
      <c r="B21" s="1846">
        <v>115579.41751040731</v>
      </c>
      <c r="C21" s="1847">
        <v>2.4716536278063357</v>
      </c>
      <c r="E21" s="1836">
        <v>2018</v>
      </c>
      <c r="F21" s="1837">
        <v>844037.74733663269</v>
      </c>
      <c r="G21" s="1838">
        <v>2.5834834069168719</v>
      </c>
    </row>
    <row r="22" spans="1:7" s="1829" customFormat="1">
      <c r="A22" s="1786"/>
      <c r="B22" s="1787"/>
      <c r="C22" s="1785"/>
      <c r="E22" s="1786"/>
      <c r="F22" s="1789"/>
      <c r="G22" s="1788"/>
    </row>
    <row r="23" spans="1:7" s="33" customFormat="1" ht="12">
      <c r="A23" s="33" t="s">
        <v>44</v>
      </c>
    </row>
    <row r="24" spans="1:7" s="33" customFormat="1" ht="15">
      <c r="A24" s="1767" t="s">
        <v>1064</v>
      </c>
    </row>
    <row r="25" spans="1:7">
      <c r="A25" s="45"/>
    </row>
    <row r="26" spans="1:7">
      <c r="A26" s="44" t="s">
        <v>55</v>
      </c>
      <c r="B26" s="41"/>
      <c r="C26" s="41"/>
    </row>
    <row r="27" spans="1:7">
      <c r="A27" s="42" t="s">
        <v>40</v>
      </c>
      <c r="B27" s="41"/>
      <c r="C27" s="41"/>
    </row>
    <row r="29" spans="1:7" ht="39" thickBot="1">
      <c r="A29" s="1849" t="s">
        <v>41</v>
      </c>
      <c r="B29" s="1850" t="s">
        <v>56</v>
      </c>
      <c r="C29" s="1849" t="s">
        <v>43</v>
      </c>
    </row>
    <row r="30" spans="1:7">
      <c r="A30" s="1851">
        <v>2011</v>
      </c>
      <c r="B30" s="1852">
        <v>5743</v>
      </c>
      <c r="C30" s="1853">
        <v>1.5379085384493929</v>
      </c>
    </row>
    <row r="31" spans="1:7">
      <c r="A31" s="1851">
        <v>2012</v>
      </c>
      <c r="B31" s="1852">
        <v>4678</v>
      </c>
      <c r="C31" s="1853">
        <v>1.2495720063326112</v>
      </c>
    </row>
    <row r="32" spans="1:7">
      <c r="A32" s="1851">
        <v>2013</v>
      </c>
      <c r="B32" s="1852">
        <v>22042</v>
      </c>
      <c r="C32" s="1853">
        <v>5.692501987932082</v>
      </c>
    </row>
    <row r="33" spans="1:3">
      <c r="A33" s="1851">
        <v>2014</v>
      </c>
      <c r="B33" s="1852">
        <v>19131</v>
      </c>
      <c r="C33" s="1853">
        <v>5.1505808236529393</v>
      </c>
    </row>
    <row r="34" spans="1:3">
      <c r="A34" s="1851">
        <v>2015</v>
      </c>
      <c r="B34" s="1852">
        <v>29057</v>
      </c>
      <c r="C34" s="1853">
        <v>7.5633261395219131</v>
      </c>
    </row>
    <row r="35" spans="1:3">
      <c r="A35" s="1851">
        <v>2016</v>
      </c>
      <c r="B35" s="1852">
        <v>17117</v>
      </c>
      <c r="C35" s="1853">
        <v>4.3233088774051112</v>
      </c>
    </row>
    <row r="36" spans="1:3">
      <c r="A36" s="1851">
        <v>2017</v>
      </c>
      <c r="B36" s="1852">
        <v>20455</v>
      </c>
      <c r="C36" s="1853">
        <v>5.5756239444548701</v>
      </c>
    </row>
    <row r="37" spans="1:3">
      <c r="A37" s="1854">
        <v>2018</v>
      </c>
      <c r="B37" s="1855">
        <v>39522</v>
      </c>
      <c r="C37" s="1856">
        <v>11.414588054655376</v>
      </c>
    </row>
    <row r="38" spans="1:3" s="577" customFormat="1">
      <c r="A38" s="1848"/>
      <c r="B38" s="1848"/>
      <c r="C38" s="1848"/>
    </row>
    <row r="39" spans="1:3">
      <c r="A39" s="43" t="s">
        <v>57</v>
      </c>
      <c r="B39" s="43"/>
      <c r="C39" s="43"/>
    </row>
    <row r="40" spans="1:3" ht="15">
      <c r="A40" s="1767" t="s">
        <v>1268</v>
      </c>
    </row>
    <row r="42" spans="1:3" s="33" customFormat="1" ht="12">
      <c r="A42" s="34" t="s">
        <v>45</v>
      </c>
    </row>
    <row r="43" spans="1:3" s="33" customFormat="1" ht="12">
      <c r="A43" s="33" t="s">
        <v>46</v>
      </c>
    </row>
    <row r="44" spans="1:3" s="33" customFormat="1" ht="12">
      <c r="A44" s="1839" t="s">
        <v>1267</v>
      </c>
    </row>
    <row r="46" spans="1:3">
      <c r="A46" s="36"/>
    </row>
    <row r="47" spans="1:3">
      <c r="A47" s="35" t="s">
        <v>47</v>
      </c>
    </row>
    <row r="48" spans="1:3">
      <c r="A48" s="37" t="s">
        <v>48</v>
      </c>
    </row>
    <row r="50" spans="1:4">
      <c r="A50" s="39" t="s">
        <v>49</v>
      </c>
    </row>
    <row r="51" spans="1:4" s="1862" customFormat="1">
      <c r="A51" s="1860" t="s">
        <v>1269</v>
      </c>
      <c r="B51" s="1861"/>
      <c r="C51" s="1861"/>
      <c r="D51" s="1861"/>
    </row>
    <row r="52" spans="1:4" s="1862" customFormat="1">
      <c r="A52" s="1859" t="s">
        <v>1270</v>
      </c>
      <c r="B52" s="1861"/>
      <c r="C52" s="1861"/>
      <c r="D52" s="1861"/>
    </row>
    <row r="53" spans="1:4" s="1862" customFormat="1">
      <c r="A53" s="2533" t="s">
        <v>39</v>
      </c>
      <c r="B53" s="2533"/>
      <c r="C53" s="2533"/>
      <c r="D53" s="2533"/>
    </row>
    <row r="54" spans="1:4" s="1862" customFormat="1">
      <c r="A54" s="1858"/>
    </row>
    <row r="55" spans="1:4">
      <c r="A55" s="38" t="s">
        <v>1271</v>
      </c>
    </row>
    <row r="56" spans="1:4">
      <c r="A56" s="38" t="s">
        <v>50</v>
      </c>
    </row>
    <row r="57" spans="1:4">
      <c r="A57" s="38" t="s">
        <v>51</v>
      </c>
    </row>
    <row r="58" spans="1:4">
      <c r="A58" s="40" t="s">
        <v>52</v>
      </c>
    </row>
    <row r="59" spans="1:4">
      <c r="A59" s="38" t="s">
        <v>53</v>
      </c>
    </row>
    <row r="60" spans="1:4">
      <c r="A60" s="38" t="s">
        <v>54</v>
      </c>
    </row>
  </sheetData>
  <mergeCells count="3">
    <mergeCell ref="A4:D4"/>
    <mergeCell ref="A7:D7"/>
    <mergeCell ref="A53:D53"/>
  </mergeCells>
  <hyperlinks>
    <hyperlink ref="A58" r:id="rId1"/>
    <hyperlink ref="A40" r:id="rId2"/>
    <hyperlink ref="A24" r:id="rId3"/>
    <hyperlink ref="A52" r:id="rId4"/>
  </hyperlinks>
  <pageMargins left="0.7" right="0.7" top="0.75" bottom="0.75" header="0.3" footer="0.3"/>
  <pageSetup paperSize="9" orientation="portrait"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134"/>
  <sheetViews>
    <sheetView showGridLines="0" topLeftCell="A101" zoomScaleNormal="100" workbookViewId="0"/>
  </sheetViews>
  <sheetFormatPr defaultColWidth="9.140625" defaultRowHeight="15"/>
  <cols>
    <col min="1" max="1" width="22" style="457" customWidth="1" collapsed="1"/>
    <col min="2" max="29" width="14" style="457" customWidth="1" collapsed="1"/>
    <col min="30" max="16384" width="9.140625" style="457"/>
  </cols>
  <sheetData>
    <row r="1" spans="1:3" s="730" customFormat="1" ht="18.75">
      <c r="A1" s="451" t="s">
        <v>888</v>
      </c>
    </row>
    <row r="2" spans="1:3" s="730" customFormat="1">
      <c r="A2" s="730" t="s">
        <v>1037</v>
      </c>
    </row>
    <row r="3" spans="1:3" s="1126" customFormat="1"/>
    <row r="4" spans="1:3" s="730" customFormat="1">
      <c r="B4" s="730" t="s">
        <v>889</v>
      </c>
    </row>
    <row r="5" spans="1:3" s="730" customFormat="1">
      <c r="B5" s="730" t="s">
        <v>2</v>
      </c>
      <c r="C5" s="730" t="s">
        <v>133</v>
      </c>
    </row>
    <row r="6" spans="1:3" s="730" customFormat="1">
      <c r="A6" s="721" t="s">
        <v>555</v>
      </c>
      <c r="B6" s="741">
        <f>D58</f>
        <v>7.2</v>
      </c>
      <c r="C6" s="733">
        <f>D31</f>
        <v>4.8</v>
      </c>
    </row>
    <row r="7" spans="1:3" s="730" customFormat="1">
      <c r="A7" s="721" t="s">
        <v>556</v>
      </c>
      <c r="B7" s="741">
        <f t="shared" ref="B7:B20" si="0">D59</f>
        <v>7.2</v>
      </c>
      <c r="C7" s="733">
        <f t="shared" ref="C7:C20" si="1">D32</f>
        <v>4.9000000000000004</v>
      </c>
    </row>
    <row r="8" spans="1:3" s="730" customFormat="1">
      <c r="A8" s="721" t="s">
        <v>557</v>
      </c>
      <c r="B8" s="741">
        <f t="shared" si="0"/>
        <v>7.7</v>
      </c>
      <c r="C8" s="733">
        <f t="shared" si="1"/>
        <v>5.4</v>
      </c>
    </row>
    <row r="9" spans="1:3" s="730" customFormat="1">
      <c r="A9" s="721" t="s">
        <v>558</v>
      </c>
      <c r="B9" s="741">
        <f t="shared" si="0"/>
        <v>6.9</v>
      </c>
      <c r="C9" s="733">
        <f t="shared" si="1"/>
        <v>5.2</v>
      </c>
    </row>
    <row r="10" spans="1:3" s="730" customFormat="1">
      <c r="A10" s="721" t="s">
        <v>559</v>
      </c>
      <c r="B10" s="741">
        <f t="shared" si="0"/>
        <v>7</v>
      </c>
      <c r="C10" s="733">
        <f t="shared" si="1"/>
        <v>5.7</v>
      </c>
    </row>
    <row r="11" spans="1:3" s="730" customFormat="1">
      <c r="A11" s="721" t="s">
        <v>560</v>
      </c>
      <c r="B11" s="741">
        <f t="shared" si="0"/>
        <v>9.1999999999999993</v>
      </c>
      <c r="C11" s="733">
        <f t="shared" si="1"/>
        <v>7.6</v>
      </c>
    </row>
    <row r="12" spans="1:3" s="730" customFormat="1">
      <c r="A12" s="721" t="s">
        <v>561</v>
      </c>
      <c r="B12" s="741">
        <f t="shared" si="0"/>
        <v>8.9</v>
      </c>
      <c r="C12" s="733">
        <f t="shared" si="1"/>
        <v>7.6</v>
      </c>
    </row>
    <row r="13" spans="1:3" s="730" customFormat="1">
      <c r="A13" s="721" t="s">
        <v>562</v>
      </c>
      <c r="B13" s="741">
        <f t="shared" si="0"/>
        <v>9.5</v>
      </c>
      <c r="C13" s="733">
        <f t="shared" si="1"/>
        <v>8</v>
      </c>
    </row>
    <row r="14" spans="1:3" s="730" customFormat="1">
      <c r="A14" s="721" t="s">
        <v>563</v>
      </c>
      <c r="B14" s="741">
        <f t="shared" si="0"/>
        <v>9.1999999999999993</v>
      </c>
      <c r="C14" s="733">
        <f t="shared" si="1"/>
        <v>7.9</v>
      </c>
    </row>
    <row r="15" spans="1:3" s="730" customFormat="1">
      <c r="A15" s="721" t="s">
        <v>564</v>
      </c>
      <c r="B15" s="741">
        <f t="shared" si="0"/>
        <v>8.6999999999999993</v>
      </c>
      <c r="C15" s="733">
        <f t="shared" si="1"/>
        <v>7.5</v>
      </c>
    </row>
    <row r="16" spans="1:3" s="730" customFormat="1">
      <c r="A16" s="721" t="s">
        <v>518</v>
      </c>
      <c r="B16" s="741">
        <f t="shared" si="0"/>
        <v>7</v>
      </c>
      <c r="C16" s="733">
        <f t="shared" si="1"/>
        <v>6.2</v>
      </c>
    </row>
    <row r="17" spans="1:37" s="730" customFormat="1">
      <c r="A17" s="721" t="s">
        <v>519</v>
      </c>
      <c r="B17" s="741">
        <f t="shared" si="0"/>
        <v>6.1</v>
      </c>
      <c r="C17" s="733">
        <f t="shared" si="1"/>
        <v>5.3</v>
      </c>
    </row>
    <row r="18" spans="1:37" s="730" customFormat="1">
      <c r="A18" s="721" t="s">
        <v>520</v>
      </c>
      <c r="B18" s="741">
        <f t="shared" si="0"/>
        <v>5.6</v>
      </c>
      <c r="C18" s="733">
        <f t="shared" si="1"/>
        <v>4.9000000000000004</v>
      </c>
    </row>
    <row r="19" spans="1:37" s="730" customFormat="1">
      <c r="A19" s="721" t="s">
        <v>823</v>
      </c>
      <c r="B19" s="741">
        <f t="shared" si="0"/>
        <v>5.3</v>
      </c>
      <c r="C19" s="733">
        <f t="shared" si="1"/>
        <v>4.4000000000000004</v>
      </c>
    </row>
    <row r="20" spans="1:37" s="730" customFormat="1">
      <c r="A20" s="1901" t="s">
        <v>1294</v>
      </c>
      <c r="B20" s="741">
        <f t="shared" si="0"/>
        <v>5</v>
      </c>
      <c r="C20" s="733">
        <f t="shared" si="1"/>
        <v>4.2</v>
      </c>
      <c r="D20" s="733"/>
    </row>
    <row r="21" spans="1:37" s="730" customFormat="1">
      <c r="A21" s="721"/>
      <c r="B21" s="732"/>
      <c r="C21" s="732"/>
      <c r="D21" s="733"/>
    </row>
    <row r="22" spans="1:37" ht="15.75">
      <c r="A22" s="716" t="s">
        <v>114</v>
      </c>
    </row>
    <row r="23" spans="1:37">
      <c r="A23" s="717" t="s">
        <v>796</v>
      </c>
    </row>
    <row r="24" spans="1:37">
      <c r="A24" s="706"/>
    </row>
    <row r="25" spans="1:37">
      <c r="A25" s="718" t="s">
        <v>115</v>
      </c>
      <c r="B25" s="512" t="s">
        <v>116</v>
      </c>
    </row>
    <row r="26" spans="1:37">
      <c r="A26" s="718" t="s">
        <v>476</v>
      </c>
      <c r="B26" s="512" t="s">
        <v>477</v>
      </c>
    </row>
    <row r="27" spans="1:37">
      <c r="A27" s="718" t="s">
        <v>478</v>
      </c>
      <c r="B27" s="512" t="s">
        <v>225</v>
      </c>
    </row>
    <row r="28" spans="1:37">
      <c r="A28" s="706"/>
    </row>
    <row r="29" spans="1:37" ht="39" customHeight="1">
      <c r="A29" s="719" t="s">
        <v>33</v>
      </c>
      <c r="B29" s="2536" t="s">
        <v>121</v>
      </c>
      <c r="C29" s="2537"/>
      <c r="D29" s="2537"/>
      <c r="E29" s="2537"/>
      <c r="F29" s="2534" t="s">
        <v>847</v>
      </c>
      <c r="G29" s="2535"/>
      <c r="H29" s="2535"/>
      <c r="I29" s="2535"/>
      <c r="J29" s="2534" t="s">
        <v>848</v>
      </c>
      <c r="K29" s="2535"/>
      <c r="L29" s="2535"/>
      <c r="M29" s="2535"/>
      <c r="N29" s="2534" t="s">
        <v>849</v>
      </c>
      <c r="O29" s="2535"/>
      <c r="P29" s="2535"/>
      <c r="Q29" s="2535"/>
      <c r="R29" s="2534" t="s">
        <v>850</v>
      </c>
      <c r="S29" s="2535"/>
      <c r="T29" s="2535"/>
      <c r="U29" s="2535"/>
      <c r="V29" s="2534" t="s">
        <v>876</v>
      </c>
      <c r="W29" s="2535"/>
      <c r="X29" s="2535"/>
      <c r="Y29" s="2535"/>
      <c r="Z29" s="2534" t="s">
        <v>851</v>
      </c>
      <c r="AA29" s="2535"/>
      <c r="AB29" s="2535"/>
      <c r="AC29" s="2535"/>
      <c r="AD29" s="2534" t="s">
        <v>877</v>
      </c>
      <c r="AE29" s="2535"/>
      <c r="AF29" s="2535"/>
      <c r="AG29" s="2535"/>
      <c r="AH29" s="2534" t="s">
        <v>852</v>
      </c>
      <c r="AI29" s="2535"/>
      <c r="AJ29" s="2535"/>
      <c r="AK29" s="2535"/>
    </row>
    <row r="30" spans="1:37" ht="26.1" customHeight="1">
      <c r="A30" s="706"/>
      <c r="B30" s="731" t="s">
        <v>117</v>
      </c>
      <c r="C30" s="731" t="s">
        <v>118</v>
      </c>
      <c r="D30" s="731" t="s">
        <v>119</v>
      </c>
      <c r="E30" s="731" t="s">
        <v>120</v>
      </c>
      <c r="F30" s="738" t="s">
        <v>117</v>
      </c>
      <c r="G30" s="738" t="s">
        <v>118</v>
      </c>
      <c r="H30" s="738" t="s">
        <v>119</v>
      </c>
      <c r="I30" s="738" t="s">
        <v>120</v>
      </c>
      <c r="J30" s="738" t="s">
        <v>117</v>
      </c>
      <c r="K30" s="738" t="s">
        <v>118</v>
      </c>
      <c r="L30" s="738" t="s">
        <v>119</v>
      </c>
      <c r="M30" s="738" t="s">
        <v>120</v>
      </c>
      <c r="N30" s="738" t="s">
        <v>117</v>
      </c>
      <c r="O30" s="738" t="s">
        <v>118</v>
      </c>
      <c r="P30" s="738" t="s">
        <v>119</v>
      </c>
      <c r="Q30" s="738" t="s">
        <v>120</v>
      </c>
      <c r="R30" s="738" t="s">
        <v>117</v>
      </c>
      <c r="S30" s="738" t="s">
        <v>118</v>
      </c>
      <c r="T30" s="738" t="s">
        <v>119</v>
      </c>
      <c r="U30" s="738" t="s">
        <v>120</v>
      </c>
      <c r="V30" s="738" t="s">
        <v>117</v>
      </c>
      <c r="W30" s="738" t="s">
        <v>118</v>
      </c>
      <c r="X30" s="738" t="s">
        <v>119</v>
      </c>
      <c r="Y30" s="738" t="s">
        <v>120</v>
      </c>
      <c r="Z30" s="738" t="s">
        <v>117</v>
      </c>
      <c r="AA30" s="738" t="s">
        <v>118</v>
      </c>
      <c r="AB30" s="738" t="s">
        <v>119</v>
      </c>
      <c r="AC30" s="738" t="s">
        <v>120</v>
      </c>
      <c r="AD30" s="738" t="s">
        <v>117</v>
      </c>
      <c r="AE30" s="738" t="s">
        <v>118</v>
      </c>
      <c r="AF30" s="738" t="s">
        <v>119</v>
      </c>
      <c r="AG30" s="738" t="s">
        <v>120</v>
      </c>
      <c r="AH30" s="738" t="s">
        <v>117</v>
      </c>
      <c r="AI30" s="738" t="s">
        <v>118</v>
      </c>
      <c r="AJ30" s="738" t="s">
        <v>119</v>
      </c>
      <c r="AK30" s="738" t="s">
        <v>120</v>
      </c>
    </row>
    <row r="31" spans="1:37">
      <c r="A31" s="721" t="s">
        <v>555</v>
      </c>
      <c r="B31" s="732">
        <v>1419200</v>
      </c>
      <c r="C31" s="732">
        <v>29749500</v>
      </c>
      <c r="D31" s="733">
        <v>4.8</v>
      </c>
      <c r="E31" s="733">
        <v>0.1</v>
      </c>
      <c r="F31" s="740">
        <v>834100</v>
      </c>
      <c r="G31" s="740">
        <v>16174700</v>
      </c>
      <c r="H31" s="741">
        <v>5.2</v>
      </c>
      <c r="I31" s="741">
        <v>0.1</v>
      </c>
      <c r="J31" s="740">
        <v>585200</v>
      </c>
      <c r="K31" s="740">
        <v>13574800</v>
      </c>
      <c r="L31" s="741">
        <v>4.3</v>
      </c>
      <c r="M31" s="741">
        <v>0.1</v>
      </c>
      <c r="N31" s="740">
        <v>260100</v>
      </c>
      <c r="O31" s="740">
        <v>3715900</v>
      </c>
      <c r="P31" s="741">
        <v>7</v>
      </c>
      <c r="Q31" s="741">
        <v>0.3</v>
      </c>
      <c r="R31" s="740">
        <v>1138600</v>
      </c>
      <c r="S31" s="740">
        <v>25479600</v>
      </c>
      <c r="T31" s="741">
        <v>4.5</v>
      </c>
      <c r="U31" s="741">
        <v>0.1</v>
      </c>
      <c r="V31" s="740">
        <v>156300</v>
      </c>
      <c r="W31" s="740">
        <v>2002600</v>
      </c>
      <c r="X31" s="741">
        <v>7.8</v>
      </c>
      <c r="Y31" s="741">
        <v>0.5</v>
      </c>
      <c r="Z31" s="740">
        <v>659900</v>
      </c>
      <c r="AA31" s="740">
        <v>13820900</v>
      </c>
      <c r="AB31" s="741">
        <v>4.8</v>
      </c>
      <c r="AC31" s="741">
        <v>0.1</v>
      </c>
      <c r="AD31" s="740">
        <v>103800</v>
      </c>
      <c r="AE31" s="740">
        <v>1713200</v>
      </c>
      <c r="AF31" s="741">
        <v>6.1</v>
      </c>
      <c r="AG31" s="741">
        <v>0.4</v>
      </c>
      <c r="AH31" s="740">
        <v>478700</v>
      </c>
      <c r="AI31" s="740">
        <v>11658700</v>
      </c>
      <c r="AJ31" s="741">
        <v>4.0999999999999996</v>
      </c>
      <c r="AK31" s="741">
        <v>0.1</v>
      </c>
    </row>
    <row r="32" spans="1:37">
      <c r="A32" s="721" t="s">
        <v>556</v>
      </c>
      <c r="B32" s="732">
        <v>1477800</v>
      </c>
      <c r="C32" s="732">
        <v>30147200</v>
      </c>
      <c r="D32" s="733">
        <v>4.9000000000000004</v>
      </c>
      <c r="E32" s="733">
        <v>0.1</v>
      </c>
      <c r="F32" s="740">
        <v>876500</v>
      </c>
      <c r="G32" s="740">
        <v>16325900</v>
      </c>
      <c r="H32" s="741">
        <v>5.4</v>
      </c>
      <c r="I32" s="741">
        <v>0.1</v>
      </c>
      <c r="J32" s="740">
        <v>601300</v>
      </c>
      <c r="K32" s="740">
        <v>13821300</v>
      </c>
      <c r="L32" s="741">
        <v>4.4000000000000004</v>
      </c>
      <c r="M32" s="741">
        <v>0.1</v>
      </c>
      <c r="N32" s="740">
        <v>292200</v>
      </c>
      <c r="O32" s="740">
        <v>3802300</v>
      </c>
      <c r="P32" s="741">
        <v>7.7</v>
      </c>
      <c r="Q32" s="741">
        <v>0.3</v>
      </c>
      <c r="R32" s="740">
        <v>1162500</v>
      </c>
      <c r="S32" s="740">
        <v>25777700</v>
      </c>
      <c r="T32" s="741">
        <v>4.5</v>
      </c>
      <c r="U32" s="741">
        <v>0.1</v>
      </c>
      <c r="V32" s="740">
        <v>178200</v>
      </c>
      <c r="W32" s="740">
        <v>2019400</v>
      </c>
      <c r="X32" s="741">
        <v>8.8000000000000007</v>
      </c>
      <c r="Y32" s="741">
        <v>0.5</v>
      </c>
      <c r="Z32" s="740">
        <v>685400</v>
      </c>
      <c r="AA32" s="740">
        <v>13953900</v>
      </c>
      <c r="AB32" s="741">
        <v>4.9000000000000004</v>
      </c>
      <c r="AC32" s="741">
        <v>0.2</v>
      </c>
      <c r="AD32" s="740">
        <v>114000</v>
      </c>
      <c r="AE32" s="740">
        <v>1782900</v>
      </c>
      <c r="AF32" s="741">
        <v>6.4</v>
      </c>
      <c r="AG32" s="741">
        <v>0.5</v>
      </c>
      <c r="AH32" s="740">
        <v>477200</v>
      </c>
      <c r="AI32" s="740">
        <v>11823800</v>
      </c>
      <c r="AJ32" s="741">
        <v>4</v>
      </c>
      <c r="AK32" s="741">
        <v>0.1</v>
      </c>
    </row>
    <row r="33" spans="1:37">
      <c r="A33" s="721" t="s">
        <v>557</v>
      </c>
      <c r="B33" s="732">
        <v>1637300</v>
      </c>
      <c r="C33" s="732">
        <v>30590200</v>
      </c>
      <c r="D33" s="733">
        <v>5.4</v>
      </c>
      <c r="E33" s="733">
        <v>0.1</v>
      </c>
      <c r="F33" s="740">
        <v>957900</v>
      </c>
      <c r="G33" s="740">
        <v>16552000</v>
      </c>
      <c r="H33" s="741">
        <v>5.8</v>
      </c>
      <c r="I33" s="741">
        <v>0.2</v>
      </c>
      <c r="J33" s="740">
        <v>679500</v>
      </c>
      <c r="K33" s="740">
        <v>14038200</v>
      </c>
      <c r="L33" s="741">
        <v>4.8</v>
      </c>
      <c r="M33" s="741">
        <v>0.1</v>
      </c>
      <c r="N33" s="740">
        <v>322600</v>
      </c>
      <c r="O33" s="740">
        <v>3832400</v>
      </c>
      <c r="P33" s="741">
        <v>8.4</v>
      </c>
      <c r="Q33" s="741">
        <v>0.4</v>
      </c>
      <c r="R33" s="740">
        <v>1301000</v>
      </c>
      <c r="S33" s="740">
        <v>26132600</v>
      </c>
      <c r="T33" s="741">
        <v>5</v>
      </c>
      <c r="U33" s="741">
        <v>0.1</v>
      </c>
      <c r="V33" s="740">
        <v>198800</v>
      </c>
      <c r="W33" s="740">
        <v>2017000</v>
      </c>
      <c r="X33" s="741">
        <v>9.9</v>
      </c>
      <c r="Y33" s="741">
        <v>0.5</v>
      </c>
      <c r="Z33" s="740">
        <v>749000</v>
      </c>
      <c r="AA33" s="740">
        <v>14145200</v>
      </c>
      <c r="AB33" s="741">
        <v>5.3</v>
      </c>
      <c r="AC33" s="741">
        <v>0.2</v>
      </c>
      <c r="AD33" s="740">
        <v>123700</v>
      </c>
      <c r="AE33" s="740">
        <v>1815400</v>
      </c>
      <c r="AF33" s="741">
        <v>6.8</v>
      </c>
      <c r="AG33" s="741">
        <v>0.5</v>
      </c>
      <c r="AH33" s="740">
        <v>552000</v>
      </c>
      <c r="AI33" s="740">
        <v>11987400</v>
      </c>
      <c r="AJ33" s="741">
        <v>4.5999999999999996</v>
      </c>
      <c r="AK33" s="741">
        <v>0.2</v>
      </c>
    </row>
    <row r="34" spans="1:37">
      <c r="A34" s="721" t="s">
        <v>558</v>
      </c>
      <c r="B34" s="732">
        <v>1592200</v>
      </c>
      <c r="C34" s="732">
        <v>30863700</v>
      </c>
      <c r="D34" s="733">
        <v>5.2</v>
      </c>
      <c r="E34" s="733">
        <v>0.1</v>
      </c>
      <c r="F34" s="740">
        <v>900500</v>
      </c>
      <c r="G34" s="740">
        <v>16688900</v>
      </c>
      <c r="H34" s="741">
        <v>5.4</v>
      </c>
      <c r="I34" s="741">
        <v>0.2</v>
      </c>
      <c r="J34" s="740">
        <v>691700</v>
      </c>
      <c r="K34" s="740">
        <v>14174800</v>
      </c>
      <c r="L34" s="741">
        <v>4.9000000000000004</v>
      </c>
      <c r="M34" s="741">
        <v>0.1</v>
      </c>
      <c r="N34" s="740">
        <v>323900</v>
      </c>
      <c r="O34" s="740">
        <v>3834400</v>
      </c>
      <c r="P34" s="741">
        <v>8.4</v>
      </c>
      <c r="Q34" s="741">
        <v>0.4</v>
      </c>
      <c r="R34" s="740">
        <v>1255800</v>
      </c>
      <c r="S34" s="740">
        <v>26373000</v>
      </c>
      <c r="T34" s="741">
        <v>4.8</v>
      </c>
      <c r="U34" s="741">
        <v>0.1</v>
      </c>
      <c r="V34" s="740">
        <v>192000</v>
      </c>
      <c r="W34" s="740">
        <v>2028100</v>
      </c>
      <c r="X34" s="741">
        <v>9.5</v>
      </c>
      <c r="Y34" s="741">
        <v>0.5</v>
      </c>
      <c r="Z34" s="740">
        <v>699500</v>
      </c>
      <c r="AA34" s="740">
        <v>14250900</v>
      </c>
      <c r="AB34" s="741">
        <v>4.9000000000000004</v>
      </c>
      <c r="AC34" s="741">
        <v>0.2</v>
      </c>
      <c r="AD34" s="740">
        <v>131900</v>
      </c>
      <c r="AE34" s="740">
        <v>1806300</v>
      </c>
      <c r="AF34" s="741">
        <v>7.3</v>
      </c>
      <c r="AG34" s="741">
        <v>0.5</v>
      </c>
      <c r="AH34" s="740">
        <v>556300</v>
      </c>
      <c r="AI34" s="740">
        <v>12122200</v>
      </c>
      <c r="AJ34" s="741">
        <v>4.5999999999999996</v>
      </c>
      <c r="AK34" s="741">
        <v>0.2</v>
      </c>
    </row>
    <row r="35" spans="1:37">
      <c r="A35" s="721" t="s">
        <v>559</v>
      </c>
      <c r="B35" s="732">
        <v>1770600</v>
      </c>
      <c r="C35" s="732">
        <v>31195700</v>
      </c>
      <c r="D35" s="733">
        <v>5.7</v>
      </c>
      <c r="E35" s="733">
        <v>0.1</v>
      </c>
      <c r="F35" s="740">
        <v>1021900</v>
      </c>
      <c r="G35" s="740">
        <v>16850000</v>
      </c>
      <c r="H35" s="741">
        <v>6.1</v>
      </c>
      <c r="I35" s="741">
        <v>0.2</v>
      </c>
      <c r="J35" s="740">
        <v>748600</v>
      </c>
      <c r="K35" s="740">
        <v>14345700</v>
      </c>
      <c r="L35" s="741">
        <v>5.2</v>
      </c>
      <c r="M35" s="741">
        <v>0.2</v>
      </c>
      <c r="N35" s="740">
        <v>354500</v>
      </c>
      <c r="O35" s="740">
        <v>3947000</v>
      </c>
      <c r="P35" s="741">
        <v>9</v>
      </c>
      <c r="Q35" s="741">
        <v>0.4</v>
      </c>
      <c r="R35" s="740">
        <v>1402900</v>
      </c>
      <c r="S35" s="740">
        <v>26546100</v>
      </c>
      <c r="T35" s="741">
        <v>5.3</v>
      </c>
      <c r="U35" s="741">
        <v>0.1</v>
      </c>
      <c r="V35" s="740">
        <v>208800</v>
      </c>
      <c r="W35" s="740">
        <v>2121200</v>
      </c>
      <c r="X35" s="741">
        <v>9.8000000000000007</v>
      </c>
      <c r="Y35" s="741">
        <v>0.6</v>
      </c>
      <c r="Z35" s="740">
        <v>804700</v>
      </c>
      <c r="AA35" s="740">
        <v>14289800</v>
      </c>
      <c r="AB35" s="741">
        <v>5.6</v>
      </c>
      <c r="AC35" s="741">
        <v>0.2</v>
      </c>
      <c r="AD35" s="740">
        <v>145700</v>
      </c>
      <c r="AE35" s="740">
        <v>1825900</v>
      </c>
      <c r="AF35" s="741">
        <v>8</v>
      </c>
      <c r="AG35" s="741">
        <v>0.5</v>
      </c>
      <c r="AH35" s="740">
        <v>598200</v>
      </c>
      <c r="AI35" s="740">
        <v>12256200</v>
      </c>
      <c r="AJ35" s="741">
        <v>4.9000000000000004</v>
      </c>
      <c r="AK35" s="741">
        <v>0.2</v>
      </c>
    </row>
    <row r="36" spans="1:37">
      <c r="A36" s="721" t="s">
        <v>560</v>
      </c>
      <c r="B36" s="732">
        <v>2397800</v>
      </c>
      <c r="C36" s="732">
        <v>31392900</v>
      </c>
      <c r="D36" s="733">
        <v>7.6</v>
      </c>
      <c r="E36" s="733">
        <v>0.1</v>
      </c>
      <c r="F36" s="740">
        <v>1441600</v>
      </c>
      <c r="G36" s="740">
        <v>16911900</v>
      </c>
      <c r="H36" s="741">
        <v>8.5</v>
      </c>
      <c r="I36" s="741">
        <v>0.2</v>
      </c>
      <c r="J36" s="740">
        <v>956200</v>
      </c>
      <c r="K36" s="740">
        <v>14481000</v>
      </c>
      <c r="L36" s="741">
        <v>6.6</v>
      </c>
      <c r="M36" s="741">
        <v>0.2</v>
      </c>
      <c r="N36" s="740">
        <v>430100</v>
      </c>
      <c r="O36" s="740">
        <v>3989900</v>
      </c>
      <c r="P36" s="741">
        <v>10.8</v>
      </c>
      <c r="Q36" s="741">
        <v>0.4</v>
      </c>
      <c r="R36" s="740">
        <v>1948300</v>
      </c>
      <c r="S36" s="740">
        <v>26647700</v>
      </c>
      <c r="T36" s="741">
        <v>7.3</v>
      </c>
      <c r="U36" s="741">
        <v>0.1</v>
      </c>
      <c r="V36" s="740">
        <v>256600</v>
      </c>
      <c r="W36" s="740">
        <v>2066900</v>
      </c>
      <c r="X36" s="741">
        <v>12.4</v>
      </c>
      <c r="Y36" s="741">
        <v>0.6</v>
      </c>
      <c r="Z36" s="740">
        <v>1171900</v>
      </c>
      <c r="AA36" s="740">
        <v>14380600</v>
      </c>
      <c r="AB36" s="741">
        <v>8.1</v>
      </c>
      <c r="AC36" s="741">
        <v>0.2</v>
      </c>
      <c r="AD36" s="740">
        <v>173500</v>
      </c>
      <c r="AE36" s="740">
        <v>1923000</v>
      </c>
      <c r="AF36" s="741">
        <v>9</v>
      </c>
      <c r="AG36" s="741">
        <v>0.6</v>
      </c>
      <c r="AH36" s="740">
        <v>776500</v>
      </c>
      <c r="AI36" s="740">
        <v>12267100</v>
      </c>
      <c r="AJ36" s="741">
        <v>6.3</v>
      </c>
      <c r="AK36" s="741">
        <v>0.2</v>
      </c>
    </row>
    <row r="37" spans="1:37">
      <c r="A37" s="721" t="s">
        <v>561</v>
      </c>
      <c r="B37" s="732">
        <v>2400000</v>
      </c>
      <c r="C37" s="732">
        <v>31447500</v>
      </c>
      <c r="D37" s="733">
        <v>7.6</v>
      </c>
      <c r="E37" s="733">
        <v>0.1</v>
      </c>
      <c r="F37" s="740">
        <v>1446600</v>
      </c>
      <c r="G37" s="740">
        <v>16950500</v>
      </c>
      <c r="H37" s="741">
        <v>8.5</v>
      </c>
      <c r="I37" s="741">
        <v>0.2</v>
      </c>
      <c r="J37" s="740">
        <v>953400</v>
      </c>
      <c r="K37" s="740">
        <v>14497100</v>
      </c>
      <c r="L37" s="741">
        <v>6.6</v>
      </c>
      <c r="M37" s="741">
        <v>0.2</v>
      </c>
      <c r="N37" s="740">
        <v>492300</v>
      </c>
      <c r="O37" s="740">
        <v>4474400</v>
      </c>
      <c r="P37" s="741">
        <v>11</v>
      </c>
      <c r="Q37" s="741">
        <v>0.4</v>
      </c>
      <c r="R37" s="740">
        <v>1888300</v>
      </c>
      <c r="S37" s="740">
        <v>26152200</v>
      </c>
      <c r="T37" s="741">
        <v>7.2</v>
      </c>
      <c r="U37" s="741">
        <v>0.1</v>
      </c>
      <c r="V37" s="740">
        <v>292800</v>
      </c>
      <c r="W37" s="740">
        <v>2287700</v>
      </c>
      <c r="X37" s="741">
        <v>12.8</v>
      </c>
      <c r="Y37" s="741">
        <v>0.6</v>
      </c>
      <c r="Z37" s="740">
        <v>1139200</v>
      </c>
      <c r="AA37" s="740">
        <v>14162700</v>
      </c>
      <c r="AB37" s="741">
        <v>8</v>
      </c>
      <c r="AC37" s="741">
        <v>0.2</v>
      </c>
      <c r="AD37" s="740">
        <v>199500</v>
      </c>
      <c r="AE37" s="740">
        <v>2186600</v>
      </c>
      <c r="AF37" s="741">
        <v>9.1</v>
      </c>
      <c r="AG37" s="741">
        <v>0.5</v>
      </c>
      <c r="AH37" s="740">
        <v>749100</v>
      </c>
      <c r="AI37" s="740">
        <v>11989500</v>
      </c>
      <c r="AJ37" s="741">
        <v>6.2</v>
      </c>
      <c r="AK37" s="741">
        <v>0.2</v>
      </c>
    </row>
    <row r="38" spans="1:37">
      <c r="A38" s="721" t="s">
        <v>562</v>
      </c>
      <c r="B38" s="732">
        <v>2538900</v>
      </c>
      <c r="C38" s="732">
        <v>31712200</v>
      </c>
      <c r="D38" s="733">
        <v>8</v>
      </c>
      <c r="E38" s="733">
        <v>0.1</v>
      </c>
      <c r="F38" s="740">
        <v>1473800</v>
      </c>
      <c r="G38" s="740">
        <v>17068100</v>
      </c>
      <c r="H38" s="741">
        <v>8.6</v>
      </c>
      <c r="I38" s="741">
        <v>0.2</v>
      </c>
      <c r="J38" s="740">
        <v>1065100</v>
      </c>
      <c r="K38" s="740">
        <v>14644100</v>
      </c>
      <c r="L38" s="741">
        <v>7.3</v>
      </c>
      <c r="M38" s="741">
        <v>0.2</v>
      </c>
      <c r="N38" s="740">
        <v>526500</v>
      </c>
      <c r="O38" s="740">
        <v>4587900</v>
      </c>
      <c r="P38" s="741">
        <v>11.5</v>
      </c>
      <c r="Q38" s="741">
        <v>0.4</v>
      </c>
      <c r="R38" s="740">
        <v>1989000</v>
      </c>
      <c r="S38" s="740">
        <v>26251900</v>
      </c>
      <c r="T38" s="741">
        <v>7.6</v>
      </c>
      <c r="U38" s="741">
        <v>0.1</v>
      </c>
      <c r="V38" s="740">
        <v>302800</v>
      </c>
      <c r="W38" s="740">
        <v>2338600</v>
      </c>
      <c r="X38" s="741">
        <v>12.9</v>
      </c>
      <c r="Y38" s="741">
        <v>0.6</v>
      </c>
      <c r="Z38" s="740">
        <v>1154600</v>
      </c>
      <c r="AA38" s="740">
        <v>14198000</v>
      </c>
      <c r="AB38" s="741">
        <v>8.1</v>
      </c>
      <c r="AC38" s="741">
        <v>0.2</v>
      </c>
      <c r="AD38" s="740">
        <v>223800</v>
      </c>
      <c r="AE38" s="740">
        <v>2249300</v>
      </c>
      <c r="AF38" s="741">
        <v>9.9</v>
      </c>
      <c r="AG38" s="741">
        <v>0.5</v>
      </c>
      <c r="AH38" s="740">
        <v>834400</v>
      </c>
      <c r="AI38" s="740">
        <v>12054000</v>
      </c>
      <c r="AJ38" s="741">
        <v>6.9</v>
      </c>
      <c r="AK38" s="741">
        <v>0.2</v>
      </c>
    </row>
    <row r="39" spans="1:37" s="1867" customFormat="1">
      <c r="A39" s="1958" t="s">
        <v>563</v>
      </c>
      <c r="B39" s="1977">
        <v>2516800</v>
      </c>
      <c r="C39" s="1977">
        <v>31979400</v>
      </c>
      <c r="D39" s="1978">
        <v>7.9</v>
      </c>
      <c r="E39" s="1978">
        <v>0.1</v>
      </c>
      <c r="F39" s="1979">
        <v>1431700</v>
      </c>
      <c r="G39" s="1979">
        <v>17173000</v>
      </c>
      <c r="H39" s="1980">
        <v>8.3000000000000007</v>
      </c>
      <c r="I39" s="1980">
        <v>0.2</v>
      </c>
      <c r="J39" s="1981">
        <v>1085000</v>
      </c>
      <c r="K39" s="1981">
        <v>14806400</v>
      </c>
      <c r="L39" s="1982">
        <v>7.3</v>
      </c>
      <c r="M39" s="1982">
        <v>0.2</v>
      </c>
      <c r="N39" s="1983">
        <v>560000</v>
      </c>
      <c r="O39" s="1983">
        <v>4657300</v>
      </c>
      <c r="P39" s="1984">
        <v>12</v>
      </c>
      <c r="Q39" s="1984">
        <v>0.4</v>
      </c>
      <c r="R39" s="1985">
        <v>1924000</v>
      </c>
      <c r="S39" s="1985">
        <v>26288700</v>
      </c>
      <c r="T39" s="1986">
        <v>7.3</v>
      </c>
      <c r="U39" s="1986">
        <v>0.1</v>
      </c>
      <c r="V39" s="1987">
        <v>318500</v>
      </c>
      <c r="W39" s="1987">
        <v>2347500</v>
      </c>
      <c r="X39" s="1988">
        <v>13.6</v>
      </c>
      <c r="Y39" s="1988">
        <v>0.6</v>
      </c>
      <c r="Z39" s="1989">
        <v>1091100</v>
      </c>
      <c r="AA39" s="1989">
        <v>14210300</v>
      </c>
      <c r="AB39" s="1990">
        <v>7.7</v>
      </c>
      <c r="AC39" s="1990">
        <v>0.2</v>
      </c>
      <c r="AD39" s="1991">
        <v>241500</v>
      </c>
      <c r="AE39" s="1991">
        <v>2309800</v>
      </c>
      <c r="AF39" s="1992">
        <v>10.5</v>
      </c>
      <c r="AG39" s="1992">
        <v>0.5</v>
      </c>
      <c r="AH39" s="1993">
        <v>832900</v>
      </c>
      <c r="AI39" s="1993">
        <v>12078500</v>
      </c>
      <c r="AJ39" s="1994">
        <v>6.9</v>
      </c>
      <c r="AK39" s="1994">
        <v>0.2</v>
      </c>
    </row>
    <row r="40" spans="1:37">
      <c r="A40" s="721" t="s">
        <v>564</v>
      </c>
      <c r="B40" s="1902">
        <v>2425500</v>
      </c>
      <c r="C40" s="1902">
        <v>32304700</v>
      </c>
      <c r="D40" s="1903">
        <v>7.5</v>
      </c>
      <c r="E40" s="1903">
        <v>0.1</v>
      </c>
      <c r="F40" s="1902">
        <v>1384900</v>
      </c>
      <c r="G40" s="1902">
        <v>17314900</v>
      </c>
      <c r="H40" s="1903">
        <v>8</v>
      </c>
      <c r="I40" s="1903">
        <v>0.2</v>
      </c>
      <c r="J40" s="1902">
        <v>1040600</v>
      </c>
      <c r="K40" s="1902">
        <v>14989800</v>
      </c>
      <c r="L40" s="1903">
        <v>6.9</v>
      </c>
      <c r="M40" s="1903">
        <v>0.2</v>
      </c>
      <c r="N40" s="740" t="s">
        <v>442</v>
      </c>
      <c r="O40" s="740" t="s">
        <v>442</v>
      </c>
      <c r="P40" s="740" t="s">
        <v>442</v>
      </c>
      <c r="Q40" s="740" t="s">
        <v>442</v>
      </c>
      <c r="R40" s="740" t="s">
        <v>442</v>
      </c>
      <c r="S40" s="740" t="s">
        <v>442</v>
      </c>
      <c r="T40" s="740" t="s">
        <v>442</v>
      </c>
      <c r="U40" s="740" t="s">
        <v>442</v>
      </c>
      <c r="V40" s="740" t="s">
        <v>442</v>
      </c>
      <c r="W40" s="740" t="s">
        <v>442</v>
      </c>
      <c r="X40" s="740" t="s">
        <v>442</v>
      </c>
      <c r="Y40" s="740" t="s">
        <v>442</v>
      </c>
      <c r="Z40" s="740" t="s">
        <v>442</v>
      </c>
      <c r="AA40" s="740" t="s">
        <v>442</v>
      </c>
      <c r="AB40" s="740" t="s">
        <v>442</v>
      </c>
      <c r="AC40" s="740" t="s">
        <v>442</v>
      </c>
      <c r="AD40" s="740" t="s">
        <v>442</v>
      </c>
      <c r="AE40" s="740" t="s">
        <v>442</v>
      </c>
      <c r="AF40" s="740" t="s">
        <v>442</v>
      </c>
      <c r="AG40" s="740" t="s">
        <v>442</v>
      </c>
      <c r="AH40" s="740" t="s">
        <v>442</v>
      </c>
      <c r="AI40" s="740" t="s">
        <v>442</v>
      </c>
      <c r="AJ40" s="740" t="s">
        <v>442</v>
      </c>
      <c r="AK40" s="740" t="s">
        <v>442</v>
      </c>
    </row>
    <row r="41" spans="1:37">
      <c r="A41" s="721" t="s">
        <v>518</v>
      </c>
      <c r="B41" s="1899">
        <v>2026700</v>
      </c>
      <c r="C41" s="1899">
        <v>32502600</v>
      </c>
      <c r="D41" s="1900">
        <v>6.2</v>
      </c>
      <c r="E41" s="1900">
        <v>0.1</v>
      </c>
      <c r="F41" s="1899">
        <v>1127100</v>
      </c>
      <c r="G41" s="1899">
        <v>17352500</v>
      </c>
      <c r="H41" s="1900">
        <v>6.5</v>
      </c>
      <c r="I41" s="1900">
        <v>0.2</v>
      </c>
      <c r="J41" s="1899">
        <v>899600</v>
      </c>
      <c r="K41" s="1899">
        <v>15150200</v>
      </c>
      <c r="L41" s="1900">
        <v>5.9</v>
      </c>
      <c r="M41" s="1900">
        <v>0.2</v>
      </c>
      <c r="N41" s="1899">
        <v>490100</v>
      </c>
      <c r="O41" s="1899">
        <v>4203300</v>
      </c>
      <c r="P41" s="1900">
        <v>11.7</v>
      </c>
      <c r="Q41" s="1900">
        <v>0.4</v>
      </c>
      <c r="R41" s="1899">
        <v>1503100</v>
      </c>
      <c r="S41" s="1899">
        <v>27016600</v>
      </c>
      <c r="T41" s="1900">
        <v>5.6</v>
      </c>
      <c r="U41" s="1900">
        <v>0.1</v>
      </c>
      <c r="V41" s="1899">
        <v>269800</v>
      </c>
      <c r="W41" s="1899">
        <v>2054400</v>
      </c>
      <c r="X41" s="1900">
        <v>13.1</v>
      </c>
      <c r="Y41" s="1900">
        <v>0.7</v>
      </c>
      <c r="Z41" s="1899">
        <v>836300</v>
      </c>
      <c r="AA41" s="1899">
        <v>14548500</v>
      </c>
      <c r="AB41" s="1900">
        <v>5.7</v>
      </c>
      <c r="AC41" s="1900">
        <v>0.2</v>
      </c>
      <c r="AD41" s="1899">
        <v>220300</v>
      </c>
      <c r="AE41" s="1899">
        <v>2148900</v>
      </c>
      <c r="AF41" s="1900">
        <v>10.3</v>
      </c>
      <c r="AG41" s="1900">
        <v>0.6</v>
      </c>
      <c r="AH41" s="1899">
        <v>666900</v>
      </c>
      <c r="AI41" s="1899">
        <v>12468100</v>
      </c>
      <c r="AJ41" s="1900">
        <v>5.3</v>
      </c>
      <c r="AK41" s="1900">
        <v>0.2</v>
      </c>
    </row>
    <row r="42" spans="1:37">
      <c r="A42" s="721" t="s">
        <v>519</v>
      </c>
      <c r="B42" s="1899">
        <v>1727400</v>
      </c>
      <c r="C42" s="1899">
        <v>32890100</v>
      </c>
      <c r="D42" s="1900">
        <v>5.3</v>
      </c>
      <c r="E42" s="1900">
        <v>0.1</v>
      </c>
      <c r="F42" s="1899">
        <v>944700</v>
      </c>
      <c r="G42" s="1899">
        <v>17558600</v>
      </c>
      <c r="H42" s="1900">
        <v>5.4</v>
      </c>
      <c r="I42" s="1900">
        <v>0.2</v>
      </c>
      <c r="J42" s="1899">
        <v>782700</v>
      </c>
      <c r="K42" s="1899">
        <v>15331600</v>
      </c>
      <c r="L42" s="1900">
        <v>5.0999999999999996</v>
      </c>
      <c r="M42" s="1900">
        <v>0.2</v>
      </c>
      <c r="N42" s="1899">
        <v>457900</v>
      </c>
      <c r="O42" s="1899">
        <v>4378300</v>
      </c>
      <c r="P42" s="1900">
        <v>10.5</v>
      </c>
      <c r="Q42" s="1900">
        <v>0.4</v>
      </c>
      <c r="R42" s="1899">
        <v>1238900</v>
      </c>
      <c r="S42" s="1899">
        <v>27175000</v>
      </c>
      <c r="T42" s="1900">
        <v>4.5999999999999996</v>
      </c>
      <c r="U42" s="1900">
        <v>0.1</v>
      </c>
      <c r="V42" s="1899">
        <v>248300</v>
      </c>
      <c r="W42" s="1899">
        <v>2116500</v>
      </c>
      <c r="X42" s="1900">
        <v>11.7</v>
      </c>
      <c r="Y42" s="1900">
        <v>0.7</v>
      </c>
      <c r="Z42" s="1899">
        <v>678100</v>
      </c>
      <c r="AA42" s="1899">
        <v>14649800</v>
      </c>
      <c r="AB42" s="1900">
        <v>4.5999999999999996</v>
      </c>
      <c r="AC42" s="1900">
        <v>0.2</v>
      </c>
      <c r="AD42" s="1899">
        <v>209600</v>
      </c>
      <c r="AE42" s="1899">
        <v>2261800</v>
      </c>
      <c r="AF42" s="1900">
        <v>9.3000000000000007</v>
      </c>
      <c r="AG42" s="1900">
        <v>0.5</v>
      </c>
      <c r="AH42" s="1899">
        <v>560700</v>
      </c>
      <c r="AI42" s="1899">
        <v>12525300</v>
      </c>
      <c r="AJ42" s="1900">
        <v>4.5</v>
      </c>
      <c r="AK42" s="1900">
        <v>0.2</v>
      </c>
    </row>
    <row r="43" spans="1:37">
      <c r="A43" s="721" t="s">
        <v>520</v>
      </c>
      <c r="B43" s="1899">
        <v>1606300</v>
      </c>
      <c r="C43" s="1899">
        <v>33106600</v>
      </c>
      <c r="D43" s="1900">
        <v>4.9000000000000004</v>
      </c>
      <c r="E43" s="1900">
        <v>0.1</v>
      </c>
      <c r="F43" s="1899">
        <v>874000</v>
      </c>
      <c r="G43" s="1899">
        <v>17667400</v>
      </c>
      <c r="H43" s="1900">
        <v>4.9000000000000004</v>
      </c>
      <c r="I43" s="1900">
        <v>0.2</v>
      </c>
      <c r="J43" s="1899">
        <v>732300</v>
      </c>
      <c r="K43" s="1899">
        <v>15439200</v>
      </c>
      <c r="L43" s="1900">
        <v>4.7</v>
      </c>
      <c r="M43" s="1900">
        <v>0.2</v>
      </c>
      <c r="N43" s="1899">
        <v>406500</v>
      </c>
      <c r="O43" s="1899">
        <v>4502300</v>
      </c>
      <c r="P43" s="1900">
        <v>9</v>
      </c>
      <c r="Q43" s="1900">
        <v>0.4</v>
      </c>
      <c r="R43" s="1899">
        <v>1168800</v>
      </c>
      <c r="S43" s="1899">
        <v>27239600</v>
      </c>
      <c r="T43" s="1900">
        <v>4.3</v>
      </c>
      <c r="U43" s="1900">
        <v>0.1</v>
      </c>
      <c r="V43" s="1899">
        <v>220300</v>
      </c>
      <c r="W43" s="1899">
        <v>2149600</v>
      </c>
      <c r="X43" s="1900">
        <v>10.199999999999999</v>
      </c>
      <c r="Y43" s="1900">
        <v>0.6</v>
      </c>
      <c r="Z43" s="1899">
        <v>638700</v>
      </c>
      <c r="AA43" s="1899">
        <v>14712100</v>
      </c>
      <c r="AB43" s="1900">
        <v>4.3</v>
      </c>
      <c r="AC43" s="1900">
        <v>0.2</v>
      </c>
      <c r="AD43" s="1899">
        <v>186200</v>
      </c>
      <c r="AE43" s="1899">
        <v>2352700</v>
      </c>
      <c r="AF43" s="1900">
        <v>7.9</v>
      </c>
      <c r="AG43" s="1900">
        <v>0.5</v>
      </c>
      <c r="AH43" s="1899">
        <v>530100</v>
      </c>
      <c r="AI43" s="1899">
        <v>12527500</v>
      </c>
      <c r="AJ43" s="1900">
        <v>4.2</v>
      </c>
      <c r="AK43" s="1900">
        <v>0.2</v>
      </c>
    </row>
    <row r="44" spans="1:37">
      <c r="A44" s="721" t="s">
        <v>823</v>
      </c>
      <c r="B44" s="1899">
        <v>1461000</v>
      </c>
      <c r="C44" s="1899">
        <v>33398900</v>
      </c>
      <c r="D44" s="1900">
        <v>4.4000000000000004</v>
      </c>
      <c r="E44" s="1900">
        <v>0.1</v>
      </c>
      <c r="F44" s="1899">
        <v>802200</v>
      </c>
      <c r="G44" s="1899">
        <v>17751700</v>
      </c>
      <c r="H44" s="1900">
        <v>4.5</v>
      </c>
      <c r="I44" s="1900">
        <v>0.2</v>
      </c>
      <c r="J44" s="1899">
        <v>658800</v>
      </c>
      <c r="K44" s="1899">
        <v>15647200</v>
      </c>
      <c r="L44" s="1900">
        <v>4.2</v>
      </c>
      <c r="M44" s="1900">
        <v>0.2</v>
      </c>
      <c r="N44" s="1899">
        <v>397700</v>
      </c>
      <c r="O44" s="1899">
        <v>4698700</v>
      </c>
      <c r="P44" s="1900">
        <v>8.5</v>
      </c>
      <c r="Q44" s="1900">
        <v>0.4</v>
      </c>
      <c r="R44" s="1899">
        <v>1029800</v>
      </c>
      <c r="S44" s="1899">
        <v>27332900</v>
      </c>
      <c r="T44" s="1900">
        <v>3.8</v>
      </c>
      <c r="U44" s="1900">
        <v>0.1</v>
      </c>
      <c r="V44" s="1899">
        <v>214800</v>
      </c>
      <c r="W44" s="1899">
        <v>2198500</v>
      </c>
      <c r="X44" s="1900">
        <v>9.8000000000000007</v>
      </c>
      <c r="Y44" s="1900">
        <v>0.6</v>
      </c>
      <c r="Z44" s="1899">
        <v>564700</v>
      </c>
      <c r="AA44" s="1899">
        <v>14746800</v>
      </c>
      <c r="AB44" s="1900">
        <v>3.8</v>
      </c>
      <c r="AC44" s="1900">
        <v>0.2</v>
      </c>
      <c r="AD44" s="1899">
        <v>182900</v>
      </c>
      <c r="AE44" s="1899">
        <v>2500200</v>
      </c>
      <c r="AF44" s="1900">
        <v>7.3</v>
      </c>
      <c r="AG44" s="1900">
        <v>0.5</v>
      </c>
      <c r="AH44" s="1899">
        <v>465200</v>
      </c>
      <c r="AI44" s="1899">
        <v>12586100</v>
      </c>
      <c r="AJ44" s="1900">
        <v>3.7</v>
      </c>
      <c r="AK44" s="1900">
        <v>0.2</v>
      </c>
    </row>
    <row r="45" spans="1:37">
      <c r="A45" s="1901" t="s">
        <v>1294</v>
      </c>
      <c r="B45" s="1899">
        <v>1393500</v>
      </c>
      <c r="C45" s="1899">
        <v>33562100</v>
      </c>
      <c r="D45" s="1900">
        <v>4.2</v>
      </c>
      <c r="E45" s="1900">
        <v>0.1</v>
      </c>
      <c r="F45" s="1899">
        <v>748300</v>
      </c>
      <c r="G45" s="1899">
        <v>17815900</v>
      </c>
      <c r="H45" s="1900">
        <v>4.2</v>
      </c>
      <c r="I45" s="1900">
        <v>0.2</v>
      </c>
      <c r="J45" s="1899">
        <v>645200</v>
      </c>
      <c r="K45" s="1899">
        <v>15746200</v>
      </c>
      <c r="L45" s="1900">
        <v>4.0999999999999996</v>
      </c>
      <c r="M45" s="1900">
        <v>0.2</v>
      </c>
      <c r="N45" s="1899">
        <v>414600</v>
      </c>
      <c r="O45" s="1899">
        <v>4904500</v>
      </c>
      <c r="P45" s="1900">
        <v>8.5</v>
      </c>
      <c r="Q45" s="1900">
        <v>0.4</v>
      </c>
      <c r="R45" s="1899">
        <v>949900</v>
      </c>
      <c r="S45" s="1899">
        <v>27237500</v>
      </c>
      <c r="T45" s="1900">
        <v>3.5</v>
      </c>
      <c r="U45" s="1900">
        <v>0.1</v>
      </c>
      <c r="V45" s="1899">
        <v>223200</v>
      </c>
      <c r="W45" s="1899">
        <v>2264800</v>
      </c>
      <c r="X45" s="1900">
        <v>9.9</v>
      </c>
      <c r="Y45" s="1900">
        <v>0.6</v>
      </c>
      <c r="Z45" s="1899">
        <v>507200</v>
      </c>
      <c r="AA45" s="1899">
        <v>14704100</v>
      </c>
      <c r="AB45" s="1900">
        <v>3.4</v>
      </c>
      <c r="AC45" s="1900">
        <v>0.2</v>
      </c>
      <c r="AD45" s="1899">
        <v>191400</v>
      </c>
      <c r="AE45" s="1899">
        <v>2639700</v>
      </c>
      <c r="AF45" s="1900">
        <v>7.3</v>
      </c>
      <c r="AG45" s="1900">
        <v>0.5</v>
      </c>
      <c r="AH45" s="1899">
        <v>442700</v>
      </c>
      <c r="AI45" s="1899">
        <v>12533400</v>
      </c>
      <c r="AJ45" s="1900">
        <v>3.5</v>
      </c>
      <c r="AK45" s="1900">
        <v>0.2</v>
      </c>
    </row>
    <row r="46" spans="1:37" s="1869" customFormat="1">
      <c r="A46" s="511"/>
      <c r="B46" s="1899"/>
      <c r="C46" s="1899"/>
      <c r="D46" s="1900"/>
      <c r="E46" s="1900"/>
      <c r="F46" s="1899"/>
      <c r="G46" s="1899"/>
      <c r="H46" s="1900"/>
      <c r="I46" s="1900"/>
      <c r="J46" s="1899"/>
      <c r="K46" s="1899"/>
      <c r="L46" s="1900"/>
      <c r="M46" s="1900"/>
      <c r="N46" s="1899"/>
      <c r="O46" s="1899"/>
      <c r="P46" s="1900"/>
      <c r="Q46" s="1900"/>
      <c r="R46" s="1899"/>
      <c r="S46" s="1899"/>
      <c r="T46" s="1900"/>
      <c r="U46" s="1900"/>
      <c r="V46" s="1899"/>
      <c r="W46" s="1899"/>
      <c r="X46" s="1900"/>
      <c r="Y46" s="1900"/>
      <c r="Z46" s="1899"/>
      <c r="AA46" s="1899"/>
      <c r="AB46" s="1900"/>
      <c r="AC46" s="1900"/>
      <c r="AD46" s="1899"/>
      <c r="AE46" s="1899"/>
      <c r="AF46" s="1900"/>
      <c r="AG46" s="1900"/>
      <c r="AH46" s="1899"/>
      <c r="AI46" s="1899"/>
      <c r="AJ46" s="1900"/>
      <c r="AK46" s="1900"/>
    </row>
    <row r="47" spans="1:37">
      <c r="A47" s="706" t="s">
        <v>875</v>
      </c>
      <c r="F47" s="734"/>
      <c r="G47" s="734"/>
      <c r="H47" s="734"/>
      <c r="I47" s="734"/>
      <c r="J47" s="734"/>
      <c r="K47" s="734"/>
      <c r="L47" s="734"/>
      <c r="M47" s="734"/>
    </row>
    <row r="48" spans="1:37">
      <c r="F48" s="734"/>
      <c r="G48" s="734"/>
      <c r="H48" s="734"/>
      <c r="I48" s="734"/>
      <c r="J48" s="734"/>
      <c r="K48" s="734"/>
      <c r="L48" s="734"/>
      <c r="M48" s="734"/>
    </row>
    <row r="49" spans="1:37" ht="15.75">
      <c r="A49" s="716" t="s">
        <v>114</v>
      </c>
      <c r="F49" s="734"/>
      <c r="G49" s="734"/>
      <c r="H49" s="734"/>
      <c r="I49" s="734"/>
      <c r="J49" s="734"/>
      <c r="K49" s="734"/>
      <c r="L49" s="734"/>
      <c r="M49" s="734"/>
    </row>
    <row r="50" spans="1:37">
      <c r="A50" s="717" t="s">
        <v>796</v>
      </c>
      <c r="F50" s="706"/>
      <c r="G50" s="706"/>
      <c r="H50" s="706"/>
      <c r="I50" s="706"/>
      <c r="J50" s="706"/>
      <c r="K50" s="706"/>
      <c r="L50" s="706"/>
      <c r="M50" s="706"/>
    </row>
    <row r="51" spans="1:37">
      <c r="A51" s="706"/>
      <c r="F51" s="706"/>
      <c r="G51" s="706"/>
      <c r="H51" s="706"/>
      <c r="I51" s="706"/>
      <c r="J51" s="706"/>
      <c r="K51" s="706"/>
      <c r="L51" s="706"/>
      <c r="M51" s="706"/>
    </row>
    <row r="52" spans="1:37">
      <c r="A52" s="718" t="s">
        <v>115</v>
      </c>
      <c r="B52" s="512" t="s">
        <v>116</v>
      </c>
      <c r="F52" s="734"/>
      <c r="G52" s="734"/>
      <c r="H52" s="734"/>
      <c r="I52" s="734"/>
      <c r="J52" s="734"/>
      <c r="K52" s="734"/>
      <c r="L52" s="734"/>
      <c r="M52" s="734"/>
    </row>
    <row r="53" spans="1:37">
      <c r="A53" s="718" t="s">
        <v>476</v>
      </c>
      <c r="B53" s="512" t="s">
        <v>493</v>
      </c>
      <c r="F53" s="734"/>
      <c r="G53" s="734"/>
      <c r="H53" s="734"/>
      <c r="I53" s="734"/>
      <c r="J53" s="734"/>
      <c r="K53" s="734"/>
      <c r="L53" s="734"/>
      <c r="M53" s="734"/>
    </row>
    <row r="54" spans="1:37">
      <c r="A54" s="718" t="s">
        <v>478</v>
      </c>
      <c r="B54" s="512" t="s">
        <v>2</v>
      </c>
      <c r="F54" s="706"/>
      <c r="G54" s="706"/>
      <c r="H54" s="706"/>
      <c r="I54" s="706"/>
      <c r="J54" s="706"/>
      <c r="K54" s="706"/>
      <c r="L54" s="706"/>
      <c r="M54" s="706"/>
    </row>
    <row r="55" spans="1:37">
      <c r="A55" s="706"/>
      <c r="F55" s="734"/>
      <c r="G55" s="734"/>
      <c r="H55" s="734"/>
      <c r="I55" s="734"/>
      <c r="J55" s="734"/>
      <c r="K55" s="734"/>
      <c r="L55" s="734"/>
      <c r="M55" s="734"/>
    </row>
    <row r="56" spans="1:37" ht="39" customHeight="1">
      <c r="A56" s="719" t="s">
        <v>33</v>
      </c>
      <c r="B56" s="2534" t="s">
        <v>121</v>
      </c>
      <c r="C56" s="2535"/>
      <c r="D56" s="2535"/>
      <c r="E56" s="2535"/>
      <c r="F56" s="2534" t="s">
        <v>847</v>
      </c>
      <c r="G56" s="2535"/>
      <c r="H56" s="2535"/>
      <c r="I56" s="2535"/>
      <c r="J56" s="2534" t="s">
        <v>848</v>
      </c>
      <c r="K56" s="2535"/>
      <c r="L56" s="2535"/>
      <c r="M56" s="2535"/>
      <c r="N56" s="2534" t="s">
        <v>849</v>
      </c>
      <c r="O56" s="2535"/>
      <c r="P56" s="2535"/>
      <c r="Q56" s="2535"/>
      <c r="R56" s="2534" t="s">
        <v>850</v>
      </c>
      <c r="S56" s="2535"/>
      <c r="T56" s="2535"/>
      <c r="U56" s="2535"/>
      <c r="V56" s="2534" t="s">
        <v>876</v>
      </c>
      <c r="W56" s="2535"/>
      <c r="X56" s="2535"/>
      <c r="Y56" s="2535"/>
      <c r="Z56" s="2534" t="s">
        <v>851</v>
      </c>
      <c r="AA56" s="2535"/>
      <c r="AB56" s="2535"/>
      <c r="AC56" s="2535"/>
      <c r="AD56" s="2534" t="s">
        <v>877</v>
      </c>
      <c r="AE56" s="2535"/>
      <c r="AF56" s="2535"/>
      <c r="AG56" s="2535"/>
      <c r="AH56" s="2534" t="s">
        <v>852</v>
      </c>
      <c r="AI56" s="2535"/>
      <c r="AJ56" s="2535"/>
      <c r="AK56" s="2535"/>
    </row>
    <row r="57" spans="1:37" ht="26.1" customHeight="1">
      <c r="A57" s="706"/>
      <c r="B57" s="738" t="s">
        <v>117</v>
      </c>
      <c r="C57" s="738" t="s">
        <v>118</v>
      </c>
      <c r="D57" s="738" t="s">
        <v>119</v>
      </c>
      <c r="E57" s="738" t="s">
        <v>120</v>
      </c>
      <c r="F57" s="738" t="s">
        <v>117</v>
      </c>
      <c r="G57" s="738" t="s">
        <v>118</v>
      </c>
      <c r="H57" s="738" t="s">
        <v>119</v>
      </c>
      <c r="I57" s="738" t="s">
        <v>120</v>
      </c>
      <c r="J57" s="738" t="s">
        <v>117</v>
      </c>
      <c r="K57" s="738" t="s">
        <v>118</v>
      </c>
      <c r="L57" s="738" t="s">
        <v>119</v>
      </c>
      <c r="M57" s="738" t="s">
        <v>120</v>
      </c>
      <c r="N57" s="738" t="s">
        <v>117</v>
      </c>
      <c r="O57" s="738" t="s">
        <v>118</v>
      </c>
      <c r="P57" s="738" t="s">
        <v>119</v>
      </c>
      <c r="Q57" s="738" t="s">
        <v>120</v>
      </c>
      <c r="R57" s="738" t="s">
        <v>117</v>
      </c>
      <c r="S57" s="738" t="s">
        <v>118</v>
      </c>
      <c r="T57" s="738" t="s">
        <v>119</v>
      </c>
      <c r="U57" s="738" t="s">
        <v>120</v>
      </c>
      <c r="V57" s="738" t="s">
        <v>117</v>
      </c>
      <c r="W57" s="738" t="s">
        <v>118</v>
      </c>
      <c r="X57" s="738" t="s">
        <v>119</v>
      </c>
      <c r="Y57" s="738" t="s">
        <v>120</v>
      </c>
      <c r="Z57" s="738" t="s">
        <v>117</v>
      </c>
      <c r="AA57" s="738" t="s">
        <v>118</v>
      </c>
      <c r="AB57" s="738" t="s">
        <v>119</v>
      </c>
      <c r="AC57" s="738" t="s">
        <v>120</v>
      </c>
      <c r="AD57" s="738" t="s">
        <v>117</v>
      </c>
      <c r="AE57" s="738" t="s">
        <v>118</v>
      </c>
      <c r="AF57" s="738" t="s">
        <v>119</v>
      </c>
      <c r="AG57" s="738" t="s">
        <v>120</v>
      </c>
      <c r="AH57" s="738" t="s">
        <v>117</v>
      </c>
      <c r="AI57" s="738" t="s">
        <v>118</v>
      </c>
      <c r="AJ57" s="738" t="s">
        <v>119</v>
      </c>
      <c r="AK57" s="738" t="s">
        <v>120</v>
      </c>
    </row>
    <row r="58" spans="1:37">
      <c r="A58" s="721" t="s">
        <v>555</v>
      </c>
      <c r="B58" s="740">
        <v>273100</v>
      </c>
      <c r="C58" s="740">
        <v>3772400</v>
      </c>
      <c r="D58" s="741">
        <v>7.2</v>
      </c>
      <c r="E58" s="741">
        <v>0.4</v>
      </c>
      <c r="F58" s="740">
        <v>151800</v>
      </c>
      <c r="G58" s="740">
        <v>2093600</v>
      </c>
      <c r="H58" s="741">
        <v>7.3</v>
      </c>
      <c r="I58" s="741">
        <v>0.6</v>
      </c>
      <c r="J58" s="740">
        <v>121300</v>
      </c>
      <c r="K58" s="740">
        <v>1678800</v>
      </c>
      <c r="L58" s="741">
        <v>7.2</v>
      </c>
      <c r="M58" s="741">
        <v>0.6</v>
      </c>
      <c r="N58" s="740">
        <v>48200</v>
      </c>
      <c r="O58" s="740">
        <v>392900</v>
      </c>
      <c r="P58" s="741">
        <v>12.3</v>
      </c>
      <c r="Q58" s="741">
        <v>1.7</v>
      </c>
      <c r="R58" s="740">
        <v>222200</v>
      </c>
      <c r="S58" s="740">
        <v>3311300</v>
      </c>
      <c r="T58" s="741">
        <v>6.7</v>
      </c>
      <c r="U58" s="741">
        <v>0.4</v>
      </c>
      <c r="V58" s="740">
        <v>26300</v>
      </c>
      <c r="W58" s="740">
        <v>207000</v>
      </c>
      <c r="X58" s="741">
        <v>12.7</v>
      </c>
      <c r="Y58" s="741">
        <v>2.4</v>
      </c>
      <c r="Z58" s="740">
        <v>122900</v>
      </c>
      <c r="AA58" s="740">
        <v>1846200</v>
      </c>
      <c r="AB58" s="741">
        <v>6.7</v>
      </c>
      <c r="AC58" s="741">
        <v>0.6</v>
      </c>
      <c r="AD58" s="740">
        <v>21900</v>
      </c>
      <c r="AE58" s="740">
        <v>185900</v>
      </c>
      <c r="AF58" s="741">
        <v>11.8</v>
      </c>
      <c r="AG58" s="741">
        <v>2.2999999999999998</v>
      </c>
      <c r="AH58" s="740">
        <v>99400</v>
      </c>
      <c r="AI58" s="740">
        <v>1465200</v>
      </c>
      <c r="AJ58" s="741">
        <v>6.8</v>
      </c>
      <c r="AK58" s="741">
        <v>0.7</v>
      </c>
    </row>
    <row r="59" spans="1:37" ht="15" customHeight="1">
      <c r="A59" s="721" t="s">
        <v>556</v>
      </c>
      <c r="B59" s="740">
        <v>276300</v>
      </c>
      <c r="C59" s="740">
        <v>3819400</v>
      </c>
      <c r="D59" s="741">
        <v>7.2</v>
      </c>
      <c r="E59" s="741">
        <v>0.4</v>
      </c>
      <c r="F59" s="740">
        <v>165200</v>
      </c>
      <c r="G59" s="740">
        <v>2107000</v>
      </c>
      <c r="H59" s="741">
        <v>7.8</v>
      </c>
      <c r="I59" s="741">
        <v>0.6</v>
      </c>
      <c r="J59" s="740">
        <v>111100</v>
      </c>
      <c r="K59" s="740">
        <v>1712500</v>
      </c>
      <c r="L59" s="741">
        <v>6.5</v>
      </c>
      <c r="M59" s="741">
        <v>0.6</v>
      </c>
      <c r="N59" s="740">
        <v>41800</v>
      </c>
      <c r="O59" s="740">
        <v>391500</v>
      </c>
      <c r="P59" s="741">
        <v>10.7</v>
      </c>
      <c r="Q59" s="741">
        <v>1.6</v>
      </c>
      <c r="R59" s="740">
        <v>233200</v>
      </c>
      <c r="S59" s="740">
        <v>3360300</v>
      </c>
      <c r="T59" s="741">
        <v>6.9</v>
      </c>
      <c r="U59" s="741">
        <v>0.5</v>
      </c>
      <c r="V59" s="740">
        <v>27200</v>
      </c>
      <c r="W59" s="740">
        <v>202800</v>
      </c>
      <c r="X59" s="741">
        <v>13.4</v>
      </c>
      <c r="Y59" s="741">
        <v>2.5</v>
      </c>
      <c r="Z59" s="740">
        <v>137300</v>
      </c>
      <c r="AA59" s="740">
        <v>1863900</v>
      </c>
      <c r="AB59" s="741">
        <v>7.4</v>
      </c>
      <c r="AC59" s="741">
        <v>0.6</v>
      </c>
      <c r="AD59" s="740">
        <v>14600</v>
      </c>
      <c r="AE59" s="740">
        <v>188700</v>
      </c>
      <c r="AF59" s="741">
        <v>7.8</v>
      </c>
      <c r="AG59" s="741">
        <v>1.9</v>
      </c>
      <c r="AH59" s="740">
        <v>95800</v>
      </c>
      <c r="AI59" s="740">
        <v>1496400</v>
      </c>
      <c r="AJ59" s="741">
        <v>6.4</v>
      </c>
      <c r="AK59" s="741">
        <v>0.6</v>
      </c>
    </row>
    <row r="60" spans="1:37">
      <c r="A60" s="721" t="s">
        <v>557</v>
      </c>
      <c r="B60" s="740">
        <v>299000</v>
      </c>
      <c r="C60" s="740">
        <v>3899400</v>
      </c>
      <c r="D60" s="741">
        <v>7.7</v>
      </c>
      <c r="E60" s="741">
        <v>0.4</v>
      </c>
      <c r="F60" s="740">
        <v>171000</v>
      </c>
      <c r="G60" s="740">
        <v>2152300</v>
      </c>
      <c r="H60" s="741">
        <v>7.9</v>
      </c>
      <c r="I60" s="741">
        <v>0.6</v>
      </c>
      <c r="J60" s="740">
        <v>128000</v>
      </c>
      <c r="K60" s="740">
        <v>1747200</v>
      </c>
      <c r="L60" s="741">
        <v>7.3</v>
      </c>
      <c r="M60" s="741">
        <v>0.6</v>
      </c>
      <c r="N60" s="740">
        <v>54800</v>
      </c>
      <c r="O60" s="740">
        <v>428400</v>
      </c>
      <c r="P60" s="741">
        <v>12.8</v>
      </c>
      <c r="Q60" s="741">
        <v>1.6</v>
      </c>
      <c r="R60" s="740">
        <v>241900</v>
      </c>
      <c r="S60" s="740">
        <v>3396700</v>
      </c>
      <c r="T60" s="741">
        <v>7.1</v>
      </c>
      <c r="U60" s="741">
        <v>0.5</v>
      </c>
      <c r="V60" s="740">
        <v>34700</v>
      </c>
      <c r="W60" s="740">
        <v>225100</v>
      </c>
      <c r="X60" s="741">
        <v>15.4</v>
      </c>
      <c r="Y60" s="741">
        <v>2.5</v>
      </c>
      <c r="Z60" s="740">
        <v>134400</v>
      </c>
      <c r="AA60" s="740">
        <v>1883200</v>
      </c>
      <c r="AB60" s="741">
        <v>7.1</v>
      </c>
      <c r="AC60" s="741">
        <v>0.6</v>
      </c>
      <c r="AD60" s="740">
        <v>20100</v>
      </c>
      <c r="AE60" s="740">
        <v>203400</v>
      </c>
      <c r="AF60" s="741">
        <v>9.9</v>
      </c>
      <c r="AG60" s="741">
        <v>2.1</v>
      </c>
      <c r="AH60" s="740">
        <v>107500</v>
      </c>
      <c r="AI60" s="740">
        <v>1513500</v>
      </c>
      <c r="AJ60" s="741">
        <v>7.1</v>
      </c>
      <c r="AK60" s="741">
        <v>0.7</v>
      </c>
    </row>
    <row r="61" spans="1:37">
      <c r="A61" s="721" t="s">
        <v>558</v>
      </c>
      <c r="B61" s="740">
        <v>272800</v>
      </c>
      <c r="C61" s="740">
        <v>3952500</v>
      </c>
      <c r="D61" s="741">
        <v>6.9</v>
      </c>
      <c r="E61" s="741">
        <v>0.4</v>
      </c>
      <c r="F61" s="740">
        <v>147000</v>
      </c>
      <c r="G61" s="740">
        <v>2183200</v>
      </c>
      <c r="H61" s="741">
        <v>6.7</v>
      </c>
      <c r="I61" s="741">
        <v>0.6</v>
      </c>
      <c r="J61" s="740">
        <v>125800</v>
      </c>
      <c r="K61" s="740">
        <v>1769300</v>
      </c>
      <c r="L61" s="741">
        <v>7.1</v>
      </c>
      <c r="M61" s="741">
        <v>0.6</v>
      </c>
      <c r="N61" s="740">
        <v>50300</v>
      </c>
      <c r="O61" s="740">
        <v>398400</v>
      </c>
      <c r="P61" s="741">
        <v>12.6</v>
      </c>
      <c r="Q61" s="741">
        <v>1.7</v>
      </c>
      <c r="R61" s="740">
        <v>220000</v>
      </c>
      <c r="S61" s="740">
        <v>3480200</v>
      </c>
      <c r="T61" s="741">
        <v>6.3</v>
      </c>
      <c r="U61" s="741">
        <v>0.4</v>
      </c>
      <c r="V61" s="740">
        <v>30000</v>
      </c>
      <c r="W61" s="740">
        <v>208300</v>
      </c>
      <c r="X61" s="741">
        <v>14.4</v>
      </c>
      <c r="Y61" s="741">
        <v>2.5</v>
      </c>
      <c r="Z61" s="740">
        <v>114800</v>
      </c>
      <c r="AA61" s="740">
        <v>1927200</v>
      </c>
      <c r="AB61" s="741">
        <v>6</v>
      </c>
      <c r="AC61" s="741">
        <v>0.6</v>
      </c>
      <c r="AD61" s="740">
        <v>20200</v>
      </c>
      <c r="AE61" s="740">
        <v>190100</v>
      </c>
      <c r="AF61" s="741">
        <v>10.6</v>
      </c>
      <c r="AG61" s="741">
        <v>2.2000000000000002</v>
      </c>
      <c r="AH61" s="740">
        <v>105200</v>
      </c>
      <c r="AI61" s="740">
        <v>1553000</v>
      </c>
      <c r="AJ61" s="741">
        <v>6.8</v>
      </c>
      <c r="AK61" s="741">
        <v>0.7</v>
      </c>
    </row>
    <row r="62" spans="1:37">
      <c r="A62" s="721" t="s">
        <v>559</v>
      </c>
      <c r="B62" s="740">
        <v>285500</v>
      </c>
      <c r="C62" s="740">
        <v>4059000</v>
      </c>
      <c r="D62" s="741">
        <v>7</v>
      </c>
      <c r="E62" s="741">
        <v>0.4</v>
      </c>
      <c r="F62" s="740">
        <v>155500</v>
      </c>
      <c r="G62" s="740">
        <v>2243300</v>
      </c>
      <c r="H62" s="741">
        <v>6.9</v>
      </c>
      <c r="I62" s="741">
        <v>0.6</v>
      </c>
      <c r="J62" s="740">
        <v>130000</v>
      </c>
      <c r="K62" s="740">
        <v>1815700</v>
      </c>
      <c r="L62" s="741">
        <v>7.2</v>
      </c>
      <c r="M62" s="741">
        <v>0.6</v>
      </c>
      <c r="N62" s="740">
        <v>48700</v>
      </c>
      <c r="O62" s="740">
        <v>417400</v>
      </c>
      <c r="P62" s="741">
        <v>11.7</v>
      </c>
      <c r="Q62" s="741">
        <v>1.6</v>
      </c>
      <c r="R62" s="740">
        <v>234900</v>
      </c>
      <c r="S62" s="740">
        <v>3565600</v>
      </c>
      <c r="T62" s="741">
        <v>6.6</v>
      </c>
      <c r="U62" s="741">
        <v>0.4</v>
      </c>
      <c r="V62" s="740">
        <v>26400</v>
      </c>
      <c r="W62" s="740">
        <v>222100</v>
      </c>
      <c r="X62" s="741">
        <v>11.9</v>
      </c>
      <c r="Y62" s="741">
        <v>2.2999999999999998</v>
      </c>
      <c r="Z62" s="740">
        <v>128300</v>
      </c>
      <c r="AA62" s="740">
        <v>1976500</v>
      </c>
      <c r="AB62" s="741">
        <v>6.5</v>
      </c>
      <c r="AC62" s="741">
        <v>0.6</v>
      </c>
      <c r="AD62" s="740">
        <v>22300</v>
      </c>
      <c r="AE62" s="740">
        <v>195300</v>
      </c>
      <c r="AF62" s="741">
        <v>11.4</v>
      </c>
      <c r="AG62" s="741">
        <v>2.2999999999999998</v>
      </c>
      <c r="AH62" s="740">
        <v>106700</v>
      </c>
      <c r="AI62" s="740">
        <v>1589100</v>
      </c>
      <c r="AJ62" s="741">
        <v>6.7</v>
      </c>
      <c r="AK62" s="741">
        <v>0.6</v>
      </c>
    </row>
    <row r="63" spans="1:37">
      <c r="A63" s="721" t="s">
        <v>560</v>
      </c>
      <c r="B63" s="740">
        <v>381300</v>
      </c>
      <c r="C63" s="740">
        <v>4161200</v>
      </c>
      <c r="D63" s="741">
        <v>9.1999999999999993</v>
      </c>
      <c r="E63" s="741">
        <v>0.5</v>
      </c>
      <c r="F63" s="740">
        <v>204700</v>
      </c>
      <c r="G63" s="740">
        <v>2281000</v>
      </c>
      <c r="H63" s="741">
        <v>9</v>
      </c>
      <c r="I63" s="741">
        <v>0.7</v>
      </c>
      <c r="J63" s="740">
        <v>176600</v>
      </c>
      <c r="K63" s="740">
        <v>1880200</v>
      </c>
      <c r="L63" s="741">
        <v>9.4</v>
      </c>
      <c r="M63" s="741">
        <v>0.7</v>
      </c>
      <c r="N63" s="740">
        <v>60800</v>
      </c>
      <c r="O63" s="740">
        <v>436900</v>
      </c>
      <c r="P63" s="741">
        <v>13.9</v>
      </c>
      <c r="Q63" s="741">
        <v>1.8</v>
      </c>
      <c r="R63" s="740">
        <v>318100</v>
      </c>
      <c r="S63" s="740">
        <v>3637600</v>
      </c>
      <c r="T63" s="741">
        <v>8.6999999999999993</v>
      </c>
      <c r="U63" s="741">
        <v>0.5</v>
      </c>
      <c r="V63" s="740">
        <v>30900</v>
      </c>
      <c r="W63" s="740">
        <v>230400</v>
      </c>
      <c r="X63" s="741">
        <v>13.4</v>
      </c>
      <c r="Y63" s="741">
        <v>2.4</v>
      </c>
      <c r="Z63" s="740">
        <v>171700</v>
      </c>
      <c r="AA63" s="740">
        <v>1997200</v>
      </c>
      <c r="AB63" s="741">
        <v>8.6</v>
      </c>
      <c r="AC63" s="741">
        <v>0.7</v>
      </c>
      <c r="AD63" s="740">
        <v>30000</v>
      </c>
      <c r="AE63" s="740">
        <v>206400</v>
      </c>
      <c r="AF63" s="741">
        <v>14.5</v>
      </c>
      <c r="AG63" s="741">
        <v>2.6</v>
      </c>
      <c r="AH63" s="740">
        <v>146300</v>
      </c>
      <c r="AI63" s="740">
        <v>1640400</v>
      </c>
      <c r="AJ63" s="741">
        <v>8.9</v>
      </c>
      <c r="AK63" s="741">
        <v>0.8</v>
      </c>
    </row>
    <row r="64" spans="1:37">
      <c r="A64" s="721" t="s">
        <v>561</v>
      </c>
      <c r="B64" s="740">
        <v>371900</v>
      </c>
      <c r="C64" s="740">
        <v>4174600</v>
      </c>
      <c r="D64" s="741">
        <v>8.9</v>
      </c>
      <c r="E64" s="741">
        <v>0.5</v>
      </c>
      <c r="F64" s="740">
        <v>208100</v>
      </c>
      <c r="G64" s="740">
        <v>2302000</v>
      </c>
      <c r="H64" s="741">
        <v>9</v>
      </c>
      <c r="I64" s="741">
        <v>0.7</v>
      </c>
      <c r="J64" s="740">
        <v>163800</v>
      </c>
      <c r="K64" s="740">
        <v>1872500</v>
      </c>
      <c r="L64" s="741">
        <v>8.6999999999999993</v>
      </c>
      <c r="M64" s="741">
        <v>0.7</v>
      </c>
      <c r="N64" s="740">
        <v>63800</v>
      </c>
      <c r="O64" s="740">
        <v>491000</v>
      </c>
      <c r="P64" s="741">
        <v>13</v>
      </c>
      <c r="Q64" s="741">
        <v>1.6</v>
      </c>
      <c r="R64" s="740">
        <v>305200</v>
      </c>
      <c r="S64" s="740">
        <v>3597100</v>
      </c>
      <c r="T64" s="741">
        <v>8.5</v>
      </c>
      <c r="U64" s="741">
        <v>0.5</v>
      </c>
      <c r="V64" s="740">
        <v>35800</v>
      </c>
      <c r="W64" s="740">
        <v>248700</v>
      </c>
      <c r="X64" s="741">
        <v>14.4</v>
      </c>
      <c r="Y64" s="741">
        <v>2.4</v>
      </c>
      <c r="Z64" s="740">
        <v>170700</v>
      </c>
      <c r="AA64" s="740">
        <v>1999800</v>
      </c>
      <c r="AB64" s="741">
        <v>8.5</v>
      </c>
      <c r="AC64" s="741">
        <v>0.7</v>
      </c>
      <c r="AD64" s="740">
        <v>28000</v>
      </c>
      <c r="AE64" s="740">
        <v>242300</v>
      </c>
      <c r="AF64" s="741">
        <v>11.5</v>
      </c>
      <c r="AG64" s="741">
        <v>2.1</v>
      </c>
      <c r="AH64" s="740">
        <v>134500</v>
      </c>
      <c r="AI64" s="740">
        <v>1597300</v>
      </c>
      <c r="AJ64" s="741">
        <v>8.4</v>
      </c>
      <c r="AK64" s="741">
        <v>0.8</v>
      </c>
    </row>
    <row r="65" spans="1:181">
      <c r="A65" s="721" t="s">
        <v>562</v>
      </c>
      <c r="B65" s="740">
        <v>405900</v>
      </c>
      <c r="C65" s="740">
        <v>4284800</v>
      </c>
      <c r="D65" s="741">
        <v>9.5</v>
      </c>
      <c r="E65" s="741">
        <v>0.5</v>
      </c>
      <c r="F65" s="740">
        <v>220600</v>
      </c>
      <c r="G65" s="740">
        <v>2347900</v>
      </c>
      <c r="H65" s="741">
        <v>9.4</v>
      </c>
      <c r="I65" s="741">
        <v>0.7</v>
      </c>
      <c r="J65" s="740">
        <v>185300</v>
      </c>
      <c r="K65" s="740">
        <v>1936900</v>
      </c>
      <c r="L65" s="741">
        <v>9.6</v>
      </c>
      <c r="M65" s="741">
        <v>0.7</v>
      </c>
      <c r="N65" s="740">
        <v>72800</v>
      </c>
      <c r="O65" s="740">
        <v>502400</v>
      </c>
      <c r="P65" s="741">
        <v>14.5</v>
      </c>
      <c r="Q65" s="741">
        <v>1.7</v>
      </c>
      <c r="R65" s="740">
        <v>329000</v>
      </c>
      <c r="S65" s="740">
        <v>3687300</v>
      </c>
      <c r="T65" s="741">
        <v>8.9</v>
      </c>
      <c r="U65" s="741">
        <v>0.5</v>
      </c>
      <c r="V65" s="740">
        <v>39500</v>
      </c>
      <c r="W65" s="740">
        <v>260500</v>
      </c>
      <c r="X65" s="741">
        <v>15.2</v>
      </c>
      <c r="Y65" s="741">
        <v>2.4</v>
      </c>
      <c r="Z65" s="740">
        <v>179200</v>
      </c>
      <c r="AA65" s="740">
        <v>2031700</v>
      </c>
      <c r="AB65" s="741">
        <v>8.8000000000000007</v>
      </c>
      <c r="AC65" s="741">
        <v>0.7</v>
      </c>
      <c r="AD65" s="740">
        <v>33300</v>
      </c>
      <c r="AE65" s="740">
        <v>241900</v>
      </c>
      <c r="AF65" s="741">
        <v>13.8</v>
      </c>
      <c r="AG65" s="741">
        <v>2.2999999999999998</v>
      </c>
      <c r="AH65" s="740">
        <v>149800</v>
      </c>
      <c r="AI65" s="740">
        <v>1655600</v>
      </c>
      <c r="AJ65" s="741">
        <v>9</v>
      </c>
      <c r="AK65" s="741">
        <v>0.8</v>
      </c>
    </row>
    <row r="66" spans="1:181" s="1867" customFormat="1">
      <c r="A66" s="1958" t="s">
        <v>563</v>
      </c>
      <c r="B66" s="1959">
        <v>403300</v>
      </c>
      <c r="C66" s="1959">
        <v>4372600</v>
      </c>
      <c r="D66" s="1960">
        <v>9.1999999999999993</v>
      </c>
      <c r="E66" s="1960">
        <v>0.5</v>
      </c>
      <c r="F66" s="1961">
        <v>217900</v>
      </c>
      <c r="G66" s="1961">
        <v>2405400</v>
      </c>
      <c r="H66" s="1962">
        <v>9.1</v>
      </c>
      <c r="I66" s="1962">
        <v>0.7</v>
      </c>
      <c r="J66" s="1963">
        <v>185400</v>
      </c>
      <c r="K66" s="1963">
        <v>1967200</v>
      </c>
      <c r="L66" s="1964">
        <v>9.4</v>
      </c>
      <c r="M66" s="1964">
        <v>0.7</v>
      </c>
      <c r="N66" s="1965">
        <v>73100</v>
      </c>
      <c r="O66" s="1965">
        <v>524600</v>
      </c>
      <c r="P66" s="1966">
        <v>13.9</v>
      </c>
      <c r="Q66" s="1966">
        <v>1.6</v>
      </c>
      <c r="R66" s="1967">
        <v>323800</v>
      </c>
      <c r="S66" s="1967">
        <v>3728000</v>
      </c>
      <c r="T66" s="1968">
        <v>8.6999999999999993</v>
      </c>
      <c r="U66" s="1968">
        <v>0.5</v>
      </c>
      <c r="V66" s="1969">
        <v>41500</v>
      </c>
      <c r="W66" s="1969">
        <v>266200</v>
      </c>
      <c r="X66" s="1970">
        <v>15.6</v>
      </c>
      <c r="Y66" s="1970">
        <v>2.5</v>
      </c>
      <c r="Z66" s="1971">
        <v>172000</v>
      </c>
      <c r="AA66" s="1971">
        <v>2069300</v>
      </c>
      <c r="AB66" s="1972">
        <v>8.3000000000000007</v>
      </c>
      <c r="AC66" s="1972">
        <v>0.7</v>
      </c>
      <c r="AD66" s="1973">
        <v>31500</v>
      </c>
      <c r="AE66" s="1973">
        <v>258400</v>
      </c>
      <c r="AF66" s="1974">
        <v>12.2</v>
      </c>
      <c r="AG66" s="1974">
        <v>2.1</v>
      </c>
      <c r="AH66" s="1975">
        <v>151800</v>
      </c>
      <c r="AI66" s="1975">
        <v>1658700</v>
      </c>
      <c r="AJ66" s="1976">
        <v>9.1999999999999993</v>
      </c>
      <c r="AK66" s="1976">
        <v>0.8</v>
      </c>
    </row>
    <row r="67" spans="1:181">
      <c r="A67" s="721" t="s">
        <v>564</v>
      </c>
      <c r="B67" s="1904">
        <v>390800</v>
      </c>
      <c r="C67" s="1904">
        <v>4471700</v>
      </c>
      <c r="D67" s="1905">
        <v>8.6999999999999993</v>
      </c>
      <c r="E67" s="1905">
        <v>0.5</v>
      </c>
      <c r="F67" s="1904">
        <v>207200</v>
      </c>
      <c r="G67" s="1904">
        <v>2449100</v>
      </c>
      <c r="H67" s="1905">
        <v>8.5</v>
      </c>
      <c r="I67" s="1905">
        <v>0.6</v>
      </c>
      <c r="J67" s="1904">
        <v>183500</v>
      </c>
      <c r="K67" s="1904">
        <v>2022600</v>
      </c>
      <c r="L67" s="1905">
        <v>9.1</v>
      </c>
      <c r="M67" s="1905">
        <v>0.7</v>
      </c>
      <c r="N67" s="1904" t="s">
        <v>442</v>
      </c>
      <c r="O67" s="1904" t="s">
        <v>442</v>
      </c>
      <c r="P67" s="1904" t="s">
        <v>442</v>
      </c>
      <c r="Q67" s="1904" t="s">
        <v>442</v>
      </c>
      <c r="R67" s="1904" t="s">
        <v>442</v>
      </c>
      <c r="S67" s="1904" t="s">
        <v>442</v>
      </c>
      <c r="T67" s="1904" t="s">
        <v>442</v>
      </c>
      <c r="U67" s="1904" t="s">
        <v>442</v>
      </c>
      <c r="V67" s="1904" t="s">
        <v>442</v>
      </c>
      <c r="W67" s="1904" t="s">
        <v>442</v>
      </c>
      <c r="X67" s="1904" t="s">
        <v>442</v>
      </c>
      <c r="Y67" s="1904" t="s">
        <v>442</v>
      </c>
      <c r="Z67" s="1904" t="s">
        <v>442</v>
      </c>
      <c r="AA67" s="1904" t="s">
        <v>442</v>
      </c>
      <c r="AB67" s="1904" t="s">
        <v>442</v>
      </c>
      <c r="AC67" s="1904" t="s">
        <v>442</v>
      </c>
      <c r="AD67" s="1904" t="s">
        <v>442</v>
      </c>
      <c r="AE67" s="1904" t="s">
        <v>442</v>
      </c>
      <c r="AF67" s="1904" t="s">
        <v>442</v>
      </c>
      <c r="AG67" s="1904" t="s">
        <v>442</v>
      </c>
      <c r="AH67" s="1904" t="s">
        <v>442</v>
      </c>
      <c r="AI67" s="1904" t="s">
        <v>442</v>
      </c>
      <c r="AJ67" s="1904" t="s">
        <v>442</v>
      </c>
      <c r="AK67" s="1904" t="s">
        <v>442</v>
      </c>
    </row>
    <row r="68" spans="1:181">
      <c r="A68" s="721" t="s">
        <v>518</v>
      </c>
      <c r="B68" s="1904">
        <v>317800</v>
      </c>
      <c r="C68" s="1904">
        <v>4561000</v>
      </c>
      <c r="D68" s="1905">
        <v>7</v>
      </c>
      <c r="E68" s="1905">
        <v>0.4</v>
      </c>
      <c r="F68" s="1904">
        <v>165900</v>
      </c>
      <c r="G68" s="1904">
        <v>2507500</v>
      </c>
      <c r="H68" s="1905">
        <v>6.6</v>
      </c>
      <c r="I68" s="1905">
        <v>0.6</v>
      </c>
      <c r="J68" s="1904">
        <v>151900</v>
      </c>
      <c r="K68" s="1904">
        <v>2053500</v>
      </c>
      <c r="L68" s="1905">
        <v>7.4</v>
      </c>
      <c r="M68" s="1905">
        <v>0.6</v>
      </c>
      <c r="N68" s="1904">
        <v>65200</v>
      </c>
      <c r="O68" s="1904">
        <v>522700</v>
      </c>
      <c r="P68" s="1905">
        <v>12.5</v>
      </c>
      <c r="Q68" s="1905">
        <v>1.6</v>
      </c>
      <c r="R68" s="1904">
        <v>248600</v>
      </c>
      <c r="S68" s="1904">
        <v>3893100</v>
      </c>
      <c r="T68" s="1905">
        <v>6.4</v>
      </c>
      <c r="U68" s="1905">
        <v>0.4</v>
      </c>
      <c r="V68" s="1904">
        <v>32200</v>
      </c>
      <c r="W68" s="1904">
        <v>249300</v>
      </c>
      <c r="X68" s="1905">
        <v>12.9</v>
      </c>
      <c r="Y68" s="1905">
        <v>2.4</v>
      </c>
      <c r="Z68" s="1904">
        <v>131400</v>
      </c>
      <c r="AA68" s="1904">
        <v>2174400</v>
      </c>
      <c r="AB68" s="1905">
        <v>6</v>
      </c>
      <c r="AC68" s="1905">
        <v>0.6</v>
      </c>
      <c r="AD68" s="1904">
        <v>33100</v>
      </c>
      <c r="AE68" s="1904">
        <v>273400</v>
      </c>
      <c r="AF68" s="1905">
        <v>12.1</v>
      </c>
      <c r="AG68" s="1905">
        <v>2.1</v>
      </c>
      <c r="AH68" s="1904">
        <v>117200</v>
      </c>
      <c r="AI68" s="1904">
        <v>1718700</v>
      </c>
      <c r="AJ68" s="1905">
        <v>6.8</v>
      </c>
      <c r="AK68" s="1905">
        <v>0.7</v>
      </c>
    </row>
    <row r="69" spans="1:181">
      <c r="A69" s="721" t="s">
        <v>519</v>
      </c>
      <c r="B69" s="1904">
        <v>283500</v>
      </c>
      <c r="C69" s="1904">
        <v>4684100</v>
      </c>
      <c r="D69" s="1905">
        <v>6.1</v>
      </c>
      <c r="E69" s="1905">
        <v>0.4</v>
      </c>
      <c r="F69" s="1904">
        <v>151200</v>
      </c>
      <c r="G69" s="1904">
        <v>2556800</v>
      </c>
      <c r="H69" s="1905">
        <v>5.9</v>
      </c>
      <c r="I69" s="1905">
        <v>0.6</v>
      </c>
      <c r="J69" s="1904">
        <v>132400</v>
      </c>
      <c r="K69" s="1904">
        <v>2127300</v>
      </c>
      <c r="L69" s="1905">
        <v>6.2</v>
      </c>
      <c r="M69" s="1905">
        <v>0.6</v>
      </c>
      <c r="N69" s="1904">
        <v>62200</v>
      </c>
      <c r="O69" s="1904">
        <v>538500</v>
      </c>
      <c r="P69" s="1905">
        <v>11.5</v>
      </c>
      <c r="Q69" s="1905">
        <v>1.6</v>
      </c>
      <c r="R69" s="1904">
        <v>214800</v>
      </c>
      <c r="S69" s="1904">
        <v>3984500</v>
      </c>
      <c r="T69" s="1905">
        <v>5.4</v>
      </c>
      <c r="U69" s="1905">
        <v>0.4</v>
      </c>
      <c r="V69" s="1904">
        <v>34400</v>
      </c>
      <c r="W69" s="1904">
        <v>269300</v>
      </c>
      <c r="X69" s="1905">
        <v>12.8</v>
      </c>
      <c r="Y69" s="1905">
        <v>2.4</v>
      </c>
      <c r="Z69" s="1904">
        <v>112500</v>
      </c>
      <c r="AA69" s="1904">
        <v>2193800</v>
      </c>
      <c r="AB69" s="1905">
        <v>5.0999999999999996</v>
      </c>
      <c r="AC69" s="1905">
        <v>0.6</v>
      </c>
      <c r="AD69" s="1904">
        <v>27700</v>
      </c>
      <c r="AE69" s="1904">
        <v>269200</v>
      </c>
      <c r="AF69" s="1905">
        <v>10.3</v>
      </c>
      <c r="AG69" s="1905">
        <v>2</v>
      </c>
      <c r="AH69" s="1904">
        <v>102300</v>
      </c>
      <c r="AI69" s="1904">
        <v>1790700</v>
      </c>
      <c r="AJ69" s="1905">
        <v>5.7</v>
      </c>
      <c r="AK69" s="1905">
        <v>0.6</v>
      </c>
    </row>
    <row r="70" spans="1:181">
      <c r="A70" s="721" t="s">
        <v>520</v>
      </c>
      <c r="B70" s="1904">
        <v>268900</v>
      </c>
      <c r="C70" s="1904">
        <v>4760600</v>
      </c>
      <c r="D70" s="1905">
        <v>5.6</v>
      </c>
      <c r="E70" s="1905">
        <v>0.4</v>
      </c>
      <c r="F70" s="1904">
        <v>132600</v>
      </c>
      <c r="G70" s="1904">
        <v>2601700</v>
      </c>
      <c r="H70" s="1905">
        <v>5.0999999999999996</v>
      </c>
      <c r="I70" s="1905">
        <v>0.5</v>
      </c>
      <c r="J70" s="1904">
        <v>136300</v>
      </c>
      <c r="K70" s="1904">
        <v>2158900</v>
      </c>
      <c r="L70" s="1905">
        <v>6.3</v>
      </c>
      <c r="M70" s="1905">
        <v>0.6</v>
      </c>
      <c r="N70" s="1904">
        <v>54400</v>
      </c>
      <c r="O70" s="1904">
        <v>547200</v>
      </c>
      <c r="P70" s="1905">
        <v>9.9</v>
      </c>
      <c r="Q70" s="1905">
        <v>1.5</v>
      </c>
      <c r="R70" s="1904">
        <v>209300</v>
      </c>
      <c r="S70" s="1904">
        <v>4051000</v>
      </c>
      <c r="T70" s="1905">
        <v>5.2</v>
      </c>
      <c r="U70" s="1905">
        <v>0.4</v>
      </c>
      <c r="V70" s="1904">
        <v>21500</v>
      </c>
      <c r="W70" s="1904">
        <v>269100</v>
      </c>
      <c r="X70" s="1905">
        <v>8</v>
      </c>
      <c r="Y70" s="1905">
        <v>2</v>
      </c>
      <c r="Z70" s="1904">
        <v>108600</v>
      </c>
      <c r="AA70" s="1904">
        <v>2236200</v>
      </c>
      <c r="AB70" s="1905">
        <v>4.9000000000000004</v>
      </c>
      <c r="AC70" s="1905">
        <v>0.6</v>
      </c>
      <c r="AD70" s="1904">
        <v>32900</v>
      </c>
      <c r="AE70" s="1904">
        <v>278100</v>
      </c>
      <c r="AF70" s="1905">
        <v>11.8</v>
      </c>
      <c r="AG70" s="1905">
        <v>2.2000000000000002</v>
      </c>
      <c r="AH70" s="1904">
        <v>100700</v>
      </c>
      <c r="AI70" s="1904">
        <v>1814700</v>
      </c>
      <c r="AJ70" s="1905">
        <v>5.5</v>
      </c>
      <c r="AK70" s="1905">
        <v>0.6</v>
      </c>
    </row>
    <row r="71" spans="1:181">
      <c r="A71" s="721" t="s">
        <v>823</v>
      </c>
      <c r="B71" s="1904">
        <v>253900</v>
      </c>
      <c r="C71" s="1904">
        <v>4786100</v>
      </c>
      <c r="D71" s="1905">
        <v>5.3</v>
      </c>
      <c r="E71" s="1905">
        <v>0.4</v>
      </c>
      <c r="F71" s="1904">
        <v>127900</v>
      </c>
      <c r="G71" s="1904">
        <v>2602900</v>
      </c>
      <c r="H71" s="1905">
        <v>4.9000000000000004</v>
      </c>
      <c r="I71" s="1905">
        <v>0.5</v>
      </c>
      <c r="J71" s="1904">
        <v>126000</v>
      </c>
      <c r="K71" s="1904">
        <v>2183200</v>
      </c>
      <c r="L71" s="1905">
        <v>5.8</v>
      </c>
      <c r="M71" s="1905">
        <v>0.6</v>
      </c>
      <c r="N71" s="1904">
        <v>53900</v>
      </c>
      <c r="O71" s="1904">
        <v>534000</v>
      </c>
      <c r="P71" s="1905">
        <v>10.1</v>
      </c>
      <c r="Q71" s="1905">
        <v>1.6</v>
      </c>
      <c r="R71" s="1904">
        <v>195200</v>
      </c>
      <c r="S71" s="1904">
        <v>4081300</v>
      </c>
      <c r="T71" s="1905">
        <v>4.8</v>
      </c>
      <c r="U71" s="1905">
        <v>0.4</v>
      </c>
      <c r="V71" s="1904">
        <v>26300</v>
      </c>
      <c r="W71" s="1904">
        <v>250800</v>
      </c>
      <c r="X71" s="1905">
        <v>10.5</v>
      </c>
      <c r="Y71" s="1905">
        <v>2.4</v>
      </c>
      <c r="Z71" s="1904">
        <v>98100</v>
      </c>
      <c r="AA71" s="1904">
        <v>2254500</v>
      </c>
      <c r="AB71" s="1905">
        <v>4.4000000000000004</v>
      </c>
      <c r="AC71" s="1905">
        <v>0.5</v>
      </c>
      <c r="AD71" s="1904">
        <v>27500</v>
      </c>
      <c r="AE71" s="1904">
        <v>283300</v>
      </c>
      <c r="AF71" s="1905">
        <v>9.6999999999999993</v>
      </c>
      <c r="AG71" s="1905">
        <v>2.1</v>
      </c>
      <c r="AH71" s="1904">
        <v>97100</v>
      </c>
      <c r="AI71" s="1904">
        <v>1826800</v>
      </c>
      <c r="AJ71" s="1905">
        <v>5.3</v>
      </c>
      <c r="AK71" s="1905">
        <v>0.6</v>
      </c>
    </row>
    <row r="72" spans="1:181" s="1869" customFormat="1">
      <c r="A72" s="1901" t="s">
        <v>1294</v>
      </c>
      <c r="B72" s="1904">
        <v>241600</v>
      </c>
      <c r="C72" s="1904">
        <v>4861400</v>
      </c>
      <c r="D72" s="1905">
        <v>5</v>
      </c>
      <c r="E72" s="1905">
        <v>0.4</v>
      </c>
      <c r="F72" s="1904">
        <v>127800</v>
      </c>
      <c r="G72" s="1904">
        <v>2652800</v>
      </c>
      <c r="H72" s="1905">
        <v>4.8</v>
      </c>
      <c r="I72" s="1905">
        <v>0.5</v>
      </c>
      <c r="J72" s="1904">
        <v>113800</v>
      </c>
      <c r="K72" s="1904">
        <v>2208600</v>
      </c>
      <c r="L72" s="1905">
        <v>5.2</v>
      </c>
      <c r="M72" s="1905">
        <v>0.6</v>
      </c>
      <c r="N72" s="1904">
        <v>57800</v>
      </c>
      <c r="O72" s="1904">
        <v>578000</v>
      </c>
      <c r="P72" s="1905">
        <v>10</v>
      </c>
      <c r="Q72" s="1905">
        <v>1.6</v>
      </c>
      <c r="R72" s="1904">
        <v>177400</v>
      </c>
      <c r="S72" s="1904">
        <v>4103100</v>
      </c>
      <c r="T72" s="1905">
        <v>4.3</v>
      </c>
      <c r="U72" s="1905">
        <v>0.4</v>
      </c>
      <c r="V72" s="1904">
        <v>30600</v>
      </c>
      <c r="W72" s="1904">
        <v>271400</v>
      </c>
      <c r="X72" s="1905">
        <v>11.3</v>
      </c>
      <c r="Y72" s="1905">
        <v>2.5</v>
      </c>
      <c r="Z72" s="1904">
        <v>92500</v>
      </c>
      <c r="AA72" s="1904">
        <v>2278200</v>
      </c>
      <c r="AB72" s="1905">
        <v>4.0999999999999996</v>
      </c>
      <c r="AC72" s="1905">
        <v>0.5</v>
      </c>
      <c r="AD72" s="1904">
        <v>27300</v>
      </c>
      <c r="AE72" s="1904">
        <v>306500</v>
      </c>
      <c r="AF72" s="1905">
        <v>8.9</v>
      </c>
      <c r="AG72" s="1905">
        <v>2</v>
      </c>
      <c r="AH72" s="1904">
        <v>84900</v>
      </c>
      <c r="AI72" s="1904">
        <v>1824900</v>
      </c>
      <c r="AJ72" s="1905">
        <v>4.7</v>
      </c>
      <c r="AK72" s="1905">
        <v>0.6</v>
      </c>
    </row>
    <row r="73" spans="1:181">
      <c r="A73" s="511"/>
    </row>
    <row r="74" spans="1:181">
      <c r="A74" s="706" t="s">
        <v>875</v>
      </c>
    </row>
    <row r="76" spans="1:181" s="706" customFormat="1" ht="15.75">
      <c r="A76" s="735" t="s">
        <v>114</v>
      </c>
      <c r="B76" s="734"/>
      <c r="C76" s="734"/>
      <c r="D76" s="734"/>
      <c r="E76" s="734"/>
      <c r="F76" s="734"/>
      <c r="G76" s="734"/>
      <c r="H76" s="734"/>
      <c r="I76" s="734"/>
      <c r="J76" s="734"/>
      <c r="K76" s="734"/>
      <c r="L76" s="734"/>
      <c r="M76" s="734"/>
      <c r="N76" s="734"/>
      <c r="O76" s="734"/>
      <c r="P76" s="734"/>
      <c r="Q76" s="734"/>
      <c r="R76" s="734"/>
      <c r="S76" s="734"/>
      <c r="T76" s="734"/>
      <c r="U76" s="734"/>
      <c r="V76" s="734"/>
      <c r="W76" s="734"/>
      <c r="X76" s="734"/>
      <c r="Y76" s="734"/>
      <c r="Z76" s="734"/>
      <c r="AA76" s="734"/>
      <c r="AB76" s="734"/>
      <c r="AC76" s="734"/>
      <c r="AD76" s="734"/>
      <c r="AE76" s="734"/>
      <c r="AF76" s="734"/>
      <c r="AG76" s="734"/>
      <c r="AH76" s="734"/>
      <c r="AI76" s="734"/>
      <c r="AJ76" s="734"/>
      <c r="AK76" s="734"/>
      <c r="AL76" s="734"/>
      <c r="AM76" s="734"/>
      <c r="AN76" s="734"/>
      <c r="AO76" s="734"/>
      <c r="AP76" s="734"/>
      <c r="AQ76" s="734"/>
      <c r="AR76" s="734"/>
      <c r="AS76" s="734"/>
      <c r="AT76" s="734"/>
      <c r="AU76" s="734"/>
      <c r="AV76" s="734"/>
      <c r="AW76" s="734"/>
      <c r="AX76" s="734"/>
      <c r="AY76" s="734"/>
      <c r="AZ76" s="734"/>
      <c r="BA76" s="734"/>
      <c r="BB76" s="734"/>
      <c r="BC76" s="734"/>
      <c r="BD76" s="734"/>
      <c r="BE76" s="734"/>
      <c r="BF76" s="734"/>
      <c r="BG76" s="734"/>
      <c r="BH76" s="734"/>
      <c r="BI76" s="734"/>
      <c r="BJ76" s="734"/>
      <c r="BK76" s="734"/>
      <c r="BL76" s="734"/>
      <c r="BM76" s="734"/>
      <c r="BN76" s="734"/>
      <c r="BO76" s="734"/>
      <c r="BP76" s="734"/>
      <c r="BQ76" s="734"/>
      <c r="BR76" s="734"/>
      <c r="BS76" s="734"/>
      <c r="BT76" s="734"/>
      <c r="BU76" s="734"/>
      <c r="BV76" s="734"/>
      <c r="BW76" s="734"/>
      <c r="BX76" s="734"/>
      <c r="BY76" s="734"/>
      <c r="BZ76" s="734"/>
      <c r="CA76" s="734"/>
      <c r="CB76" s="734"/>
      <c r="CC76" s="734"/>
      <c r="CD76" s="734"/>
      <c r="CE76" s="734"/>
      <c r="CF76" s="734"/>
      <c r="CG76" s="734"/>
      <c r="CH76" s="734"/>
      <c r="CI76" s="734"/>
      <c r="CJ76" s="734"/>
      <c r="CK76" s="734"/>
      <c r="CL76" s="734"/>
      <c r="CM76" s="734"/>
      <c r="CN76" s="734"/>
      <c r="CO76" s="734"/>
      <c r="CP76" s="734"/>
      <c r="CQ76" s="734"/>
      <c r="CR76" s="734"/>
      <c r="CS76" s="734"/>
      <c r="CT76" s="734"/>
      <c r="CU76" s="734"/>
      <c r="CV76" s="734"/>
      <c r="CW76" s="734"/>
      <c r="CX76" s="734"/>
      <c r="CY76" s="734"/>
      <c r="CZ76" s="734"/>
      <c r="DA76" s="734"/>
      <c r="DB76" s="734"/>
      <c r="DC76" s="734"/>
      <c r="DD76" s="734"/>
      <c r="DE76" s="734"/>
      <c r="DF76" s="734"/>
      <c r="DG76" s="734"/>
      <c r="DH76" s="734"/>
      <c r="DI76" s="734"/>
      <c r="DJ76" s="734"/>
      <c r="DK76" s="734"/>
      <c r="DL76" s="734"/>
      <c r="DM76" s="734"/>
      <c r="DN76" s="734"/>
      <c r="DO76" s="734"/>
      <c r="DP76" s="734"/>
      <c r="DQ76" s="734"/>
      <c r="DR76" s="734"/>
      <c r="DS76" s="734"/>
      <c r="DT76" s="734"/>
      <c r="DU76" s="734"/>
      <c r="DV76" s="734"/>
      <c r="DW76" s="734"/>
      <c r="DX76" s="734"/>
      <c r="DY76" s="734"/>
      <c r="DZ76" s="734"/>
      <c r="EA76" s="734"/>
      <c r="EB76" s="734"/>
      <c r="EC76" s="734"/>
      <c r="ED76" s="734"/>
      <c r="EE76" s="734"/>
      <c r="EF76" s="734"/>
      <c r="EG76" s="734"/>
      <c r="EH76" s="734"/>
      <c r="EI76" s="734"/>
      <c r="EJ76" s="734"/>
      <c r="EK76" s="734"/>
      <c r="EL76" s="734"/>
      <c r="EM76" s="734"/>
      <c r="EN76" s="734"/>
      <c r="EO76" s="734"/>
      <c r="EP76" s="734"/>
      <c r="EQ76" s="734"/>
      <c r="ER76" s="734"/>
      <c r="ES76" s="734"/>
      <c r="ET76" s="734"/>
      <c r="EU76" s="734"/>
      <c r="EV76" s="734"/>
      <c r="EW76" s="734"/>
      <c r="EX76" s="734"/>
      <c r="EY76" s="734"/>
      <c r="EZ76" s="734"/>
      <c r="FA76" s="734"/>
      <c r="FB76" s="734"/>
      <c r="FC76" s="734"/>
      <c r="FD76" s="734"/>
      <c r="FE76" s="734"/>
      <c r="FF76" s="734"/>
      <c r="FG76" s="734"/>
      <c r="FH76" s="734"/>
      <c r="FI76" s="734"/>
      <c r="FJ76" s="734"/>
      <c r="FK76" s="734"/>
      <c r="FL76" s="734"/>
      <c r="FM76" s="734"/>
      <c r="FN76" s="734"/>
      <c r="FO76" s="734"/>
      <c r="FP76" s="734"/>
      <c r="FQ76" s="734"/>
      <c r="FR76" s="734"/>
      <c r="FS76" s="734"/>
      <c r="FT76" s="734"/>
      <c r="FU76" s="734"/>
      <c r="FV76" s="734"/>
      <c r="FW76" s="734"/>
      <c r="FX76" s="734"/>
      <c r="FY76" s="734"/>
    </row>
    <row r="77" spans="1:181" s="706" customFormat="1">
      <c r="A77" s="736" t="s">
        <v>846</v>
      </c>
      <c r="B77" s="734"/>
      <c r="C77" s="734"/>
      <c r="D77" s="734"/>
      <c r="E77" s="734"/>
      <c r="F77" s="734"/>
      <c r="G77" s="734"/>
      <c r="H77" s="734"/>
      <c r="I77" s="734"/>
      <c r="J77" s="734"/>
      <c r="K77" s="734"/>
      <c r="L77" s="734"/>
      <c r="M77" s="734"/>
      <c r="N77" s="734"/>
      <c r="O77" s="734"/>
      <c r="P77" s="734"/>
      <c r="Q77" s="734"/>
      <c r="R77" s="734"/>
      <c r="S77" s="734"/>
      <c r="T77" s="734"/>
      <c r="U77" s="734"/>
      <c r="V77" s="734"/>
      <c r="W77" s="734"/>
      <c r="X77" s="734"/>
      <c r="Y77" s="734"/>
      <c r="Z77" s="734"/>
      <c r="AA77" s="734"/>
      <c r="AB77" s="734"/>
      <c r="AC77" s="734"/>
      <c r="AD77" s="734"/>
      <c r="AE77" s="734"/>
      <c r="AF77" s="734"/>
      <c r="AG77" s="734"/>
      <c r="AH77" s="734"/>
      <c r="AI77" s="734"/>
      <c r="AJ77" s="734"/>
      <c r="AK77" s="734"/>
      <c r="AL77" s="734"/>
      <c r="AM77" s="734"/>
      <c r="AN77" s="734"/>
      <c r="AO77" s="734"/>
      <c r="AP77" s="734"/>
      <c r="AQ77" s="734"/>
      <c r="AR77" s="734"/>
      <c r="AS77" s="734"/>
      <c r="AT77" s="734"/>
      <c r="AU77" s="734"/>
      <c r="AV77" s="734"/>
      <c r="AW77" s="734"/>
      <c r="AX77" s="734"/>
      <c r="AY77" s="734"/>
      <c r="AZ77" s="734"/>
      <c r="BA77" s="734"/>
      <c r="BB77" s="734"/>
      <c r="BC77" s="734"/>
      <c r="BD77" s="734"/>
      <c r="BE77" s="734"/>
      <c r="BF77" s="734"/>
      <c r="BG77" s="734"/>
      <c r="BH77" s="734"/>
      <c r="BI77" s="734"/>
      <c r="BJ77" s="734"/>
      <c r="BK77" s="734"/>
      <c r="BL77" s="734"/>
      <c r="BM77" s="734"/>
      <c r="BN77" s="734"/>
      <c r="BO77" s="734"/>
      <c r="BP77" s="734"/>
      <c r="BQ77" s="734"/>
      <c r="BR77" s="734"/>
      <c r="BS77" s="734"/>
      <c r="BT77" s="734"/>
      <c r="BU77" s="734"/>
      <c r="BV77" s="734"/>
      <c r="BW77" s="734"/>
      <c r="BX77" s="734"/>
      <c r="BY77" s="734"/>
      <c r="BZ77" s="734"/>
      <c r="CA77" s="734"/>
      <c r="CB77" s="734"/>
      <c r="CC77" s="734"/>
      <c r="CD77" s="734"/>
      <c r="CE77" s="734"/>
      <c r="CF77" s="734"/>
      <c r="CG77" s="734"/>
      <c r="CH77" s="734"/>
      <c r="CI77" s="734"/>
      <c r="CJ77" s="734"/>
      <c r="CK77" s="734"/>
      <c r="CL77" s="734"/>
      <c r="CM77" s="734"/>
      <c r="CN77" s="734"/>
      <c r="CO77" s="734"/>
      <c r="CP77" s="734"/>
      <c r="CQ77" s="734"/>
      <c r="CR77" s="734"/>
      <c r="CS77" s="734"/>
      <c r="CT77" s="734"/>
      <c r="CU77" s="734"/>
      <c r="CV77" s="734"/>
      <c r="CW77" s="734"/>
      <c r="CX77" s="734"/>
      <c r="CY77" s="734"/>
      <c r="CZ77" s="734"/>
      <c r="DA77" s="734"/>
      <c r="DB77" s="734"/>
      <c r="DC77" s="734"/>
      <c r="DD77" s="734"/>
      <c r="DE77" s="734"/>
      <c r="DF77" s="734"/>
      <c r="DG77" s="734"/>
      <c r="DH77" s="734"/>
      <c r="DI77" s="734"/>
      <c r="DJ77" s="734"/>
      <c r="DK77" s="734"/>
      <c r="DL77" s="734"/>
      <c r="DM77" s="734"/>
      <c r="DN77" s="734"/>
      <c r="DO77" s="734"/>
      <c r="DP77" s="734"/>
      <c r="DQ77" s="734"/>
      <c r="DR77" s="734"/>
      <c r="DS77" s="734"/>
      <c r="DT77" s="734"/>
      <c r="DU77" s="734"/>
      <c r="DV77" s="734"/>
      <c r="DW77" s="734"/>
      <c r="DX77" s="734"/>
      <c r="DY77" s="734"/>
      <c r="DZ77" s="734"/>
      <c r="EA77" s="734"/>
      <c r="EB77" s="734"/>
      <c r="EC77" s="734"/>
      <c r="ED77" s="734"/>
      <c r="EE77" s="734"/>
      <c r="EF77" s="734"/>
      <c r="EG77" s="734"/>
      <c r="EH77" s="734"/>
      <c r="EI77" s="734"/>
      <c r="EJ77" s="734"/>
      <c r="EK77" s="734"/>
      <c r="EL77" s="734"/>
      <c r="EM77" s="734"/>
      <c r="EN77" s="734"/>
      <c r="EO77" s="734"/>
      <c r="EP77" s="734"/>
      <c r="EQ77" s="734"/>
      <c r="ER77" s="734"/>
      <c r="ES77" s="734"/>
      <c r="ET77" s="734"/>
      <c r="EU77" s="734"/>
      <c r="EV77" s="734"/>
      <c r="EW77" s="734"/>
      <c r="EX77" s="734"/>
      <c r="EY77" s="734"/>
      <c r="EZ77" s="734"/>
      <c r="FA77" s="734"/>
      <c r="FB77" s="734"/>
      <c r="FC77" s="734"/>
      <c r="FD77" s="734"/>
      <c r="FE77" s="734"/>
      <c r="FF77" s="734"/>
      <c r="FG77" s="734"/>
      <c r="FH77" s="734"/>
      <c r="FI77" s="734"/>
      <c r="FJ77" s="734"/>
      <c r="FK77" s="734"/>
      <c r="FL77" s="734"/>
      <c r="FM77" s="734"/>
      <c r="FN77" s="734"/>
      <c r="FO77" s="734"/>
      <c r="FP77" s="734"/>
      <c r="FQ77" s="734"/>
      <c r="FR77" s="734"/>
      <c r="FS77" s="734"/>
      <c r="FT77" s="734"/>
      <c r="FU77" s="734"/>
      <c r="FV77" s="734"/>
      <c r="FW77" s="734"/>
      <c r="FX77" s="734"/>
      <c r="FY77" s="734"/>
    </row>
    <row r="78" spans="1:181" s="706" customFormat="1"/>
    <row r="79" spans="1:181" s="706" customFormat="1">
      <c r="A79" s="737" t="s">
        <v>115</v>
      </c>
      <c r="B79" s="737" t="s">
        <v>116</v>
      </c>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4"/>
      <c r="AP79" s="734"/>
      <c r="AQ79" s="734"/>
      <c r="AR79" s="734"/>
      <c r="AS79" s="734"/>
      <c r="AT79" s="734"/>
      <c r="AU79" s="734"/>
      <c r="AV79" s="734"/>
      <c r="AW79" s="734"/>
      <c r="AX79" s="734"/>
      <c r="AY79" s="734"/>
      <c r="AZ79" s="734"/>
      <c r="BA79" s="734"/>
      <c r="BB79" s="734"/>
      <c r="BC79" s="734"/>
      <c r="BD79" s="734"/>
      <c r="BE79" s="734"/>
      <c r="BF79" s="734"/>
      <c r="BG79" s="734"/>
      <c r="BH79" s="734"/>
      <c r="BI79" s="734"/>
      <c r="BJ79" s="734"/>
      <c r="BK79" s="734"/>
      <c r="BL79" s="734"/>
      <c r="BM79" s="734"/>
      <c r="BN79" s="734"/>
      <c r="BO79" s="734"/>
      <c r="BP79" s="734"/>
      <c r="BQ79" s="734"/>
      <c r="BR79" s="734"/>
      <c r="BS79" s="734"/>
      <c r="BT79" s="734"/>
      <c r="BU79" s="734"/>
      <c r="BV79" s="734"/>
      <c r="BW79" s="734"/>
      <c r="BX79" s="734"/>
      <c r="BY79" s="734"/>
      <c r="BZ79" s="734"/>
      <c r="CA79" s="734"/>
      <c r="CB79" s="734"/>
      <c r="CC79" s="734"/>
      <c r="CD79" s="734"/>
      <c r="CE79" s="734"/>
      <c r="CF79" s="734"/>
      <c r="CG79" s="734"/>
      <c r="CH79" s="734"/>
      <c r="CI79" s="734"/>
      <c r="CJ79" s="734"/>
      <c r="CK79" s="734"/>
      <c r="CL79" s="734"/>
      <c r="CM79" s="734"/>
      <c r="CN79" s="734"/>
      <c r="CO79" s="734"/>
      <c r="CP79" s="734"/>
      <c r="CQ79" s="734"/>
      <c r="CR79" s="734"/>
      <c r="CS79" s="734"/>
      <c r="CT79" s="734"/>
      <c r="CU79" s="734"/>
      <c r="CV79" s="734"/>
      <c r="CW79" s="734"/>
      <c r="CX79" s="734"/>
      <c r="CY79" s="734"/>
      <c r="CZ79" s="734"/>
      <c r="DA79" s="734"/>
      <c r="DB79" s="734"/>
      <c r="DC79" s="734"/>
      <c r="DD79" s="734"/>
      <c r="DE79" s="734"/>
      <c r="DF79" s="734"/>
      <c r="DG79" s="734"/>
      <c r="DH79" s="734"/>
      <c r="DI79" s="734"/>
      <c r="DJ79" s="734"/>
      <c r="DK79" s="734"/>
      <c r="DL79" s="734"/>
      <c r="DM79" s="734"/>
      <c r="DN79" s="734"/>
      <c r="DO79" s="734"/>
      <c r="DP79" s="734"/>
      <c r="DQ79" s="734"/>
      <c r="DR79" s="734"/>
      <c r="DS79" s="734"/>
      <c r="DT79" s="734"/>
      <c r="DU79" s="734"/>
      <c r="DV79" s="734"/>
      <c r="DW79" s="734"/>
      <c r="DX79" s="734"/>
      <c r="DY79" s="734"/>
      <c r="DZ79" s="734"/>
      <c r="EA79" s="734"/>
      <c r="EB79" s="734"/>
      <c r="EC79" s="734"/>
      <c r="ED79" s="734"/>
      <c r="EE79" s="734"/>
      <c r="EF79" s="734"/>
      <c r="EG79" s="734"/>
      <c r="EH79" s="734"/>
      <c r="EI79" s="734"/>
      <c r="EJ79" s="734"/>
      <c r="EK79" s="734"/>
      <c r="EL79" s="734"/>
      <c r="EM79" s="734"/>
      <c r="EN79" s="734"/>
      <c r="EO79" s="734"/>
      <c r="EP79" s="734"/>
      <c r="EQ79" s="734"/>
      <c r="ER79" s="734"/>
      <c r="ES79" s="734"/>
      <c r="ET79" s="734"/>
      <c r="EU79" s="734"/>
      <c r="EV79" s="734"/>
      <c r="EW79" s="734"/>
      <c r="EX79" s="734"/>
      <c r="EY79" s="734"/>
      <c r="EZ79" s="734"/>
      <c r="FA79" s="734"/>
      <c r="FB79" s="734"/>
      <c r="FC79" s="734"/>
      <c r="FD79" s="734"/>
      <c r="FE79" s="734"/>
      <c r="FF79" s="734"/>
      <c r="FG79" s="734"/>
      <c r="FH79" s="734"/>
      <c r="FI79" s="734"/>
      <c r="FJ79" s="734"/>
      <c r="FK79" s="734"/>
      <c r="FL79" s="734"/>
      <c r="FM79" s="734"/>
      <c r="FN79" s="734"/>
      <c r="FO79" s="734"/>
      <c r="FP79" s="734"/>
      <c r="FQ79" s="734"/>
      <c r="FR79" s="734"/>
      <c r="FS79" s="734"/>
      <c r="FT79" s="734"/>
      <c r="FU79" s="734"/>
      <c r="FV79" s="734"/>
      <c r="FW79" s="734"/>
      <c r="FX79" s="734"/>
      <c r="FY79" s="734"/>
    </row>
    <row r="80" spans="1:181" s="706" customFormat="1">
      <c r="A80" s="737" t="s">
        <v>476</v>
      </c>
      <c r="B80" s="737" t="s">
        <v>477</v>
      </c>
      <c r="C80" s="734"/>
      <c r="D80" s="734"/>
      <c r="E80" s="734"/>
      <c r="F80" s="734"/>
      <c r="G80" s="734"/>
      <c r="H80" s="734"/>
      <c r="I80" s="734"/>
      <c r="J80" s="734"/>
      <c r="K80" s="734"/>
      <c r="L80" s="734"/>
      <c r="M80" s="734"/>
      <c r="N80" s="734"/>
      <c r="O80" s="734"/>
      <c r="P80" s="734"/>
      <c r="Q80" s="734"/>
      <c r="R80" s="734"/>
      <c r="S80" s="734"/>
      <c r="T80" s="734"/>
      <c r="U80" s="734"/>
      <c r="V80" s="734"/>
      <c r="W80" s="734"/>
      <c r="X80" s="734"/>
      <c r="Y80" s="734"/>
      <c r="Z80" s="734"/>
      <c r="AA80" s="734"/>
      <c r="AB80" s="734"/>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4"/>
      <c r="AY80" s="734"/>
      <c r="AZ80" s="734"/>
      <c r="BA80" s="734"/>
      <c r="BB80" s="734"/>
      <c r="BC80" s="734"/>
      <c r="BD80" s="734"/>
      <c r="BE80" s="734"/>
      <c r="BF80" s="734"/>
      <c r="BG80" s="734"/>
      <c r="BH80" s="734"/>
      <c r="BI80" s="734"/>
      <c r="BJ80" s="734"/>
      <c r="BK80" s="734"/>
      <c r="BL80" s="734"/>
      <c r="BM80" s="734"/>
      <c r="BN80" s="734"/>
      <c r="BO80" s="734"/>
      <c r="BP80" s="734"/>
      <c r="BQ80" s="734"/>
      <c r="BR80" s="734"/>
      <c r="BS80" s="734"/>
      <c r="BT80" s="734"/>
      <c r="BU80" s="734"/>
      <c r="BV80" s="734"/>
      <c r="BW80" s="734"/>
      <c r="BX80" s="734"/>
      <c r="BY80" s="734"/>
      <c r="BZ80" s="734"/>
      <c r="CA80" s="734"/>
      <c r="CB80" s="734"/>
      <c r="CC80" s="734"/>
      <c r="CD80" s="734"/>
      <c r="CE80" s="734"/>
      <c r="CF80" s="734"/>
      <c r="CG80" s="734"/>
      <c r="CH80" s="734"/>
      <c r="CI80" s="734"/>
      <c r="CJ80" s="734"/>
      <c r="CK80" s="734"/>
      <c r="CL80" s="734"/>
      <c r="CM80" s="734"/>
      <c r="CN80" s="734"/>
      <c r="CO80" s="734"/>
      <c r="CP80" s="734"/>
      <c r="CQ80" s="734"/>
      <c r="CR80" s="734"/>
      <c r="CS80" s="734"/>
      <c r="CT80" s="734"/>
      <c r="CU80" s="734"/>
      <c r="CV80" s="734"/>
      <c r="CW80" s="734"/>
      <c r="CX80" s="734"/>
      <c r="CY80" s="734"/>
      <c r="CZ80" s="734"/>
      <c r="DA80" s="734"/>
      <c r="DB80" s="734"/>
      <c r="DC80" s="734"/>
      <c r="DD80" s="734"/>
      <c r="DE80" s="734"/>
      <c r="DF80" s="734"/>
      <c r="DG80" s="734"/>
      <c r="DH80" s="734"/>
      <c r="DI80" s="734"/>
      <c r="DJ80" s="734"/>
      <c r="DK80" s="734"/>
      <c r="DL80" s="734"/>
      <c r="DM80" s="734"/>
      <c r="DN80" s="734"/>
      <c r="DO80" s="734"/>
      <c r="DP80" s="734"/>
      <c r="DQ80" s="734"/>
      <c r="DR80" s="734"/>
      <c r="DS80" s="734"/>
      <c r="DT80" s="734"/>
      <c r="DU80" s="734"/>
      <c r="DV80" s="734"/>
      <c r="DW80" s="734"/>
      <c r="DX80" s="734"/>
      <c r="DY80" s="734"/>
      <c r="DZ80" s="734"/>
      <c r="EA80" s="734"/>
      <c r="EB80" s="734"/>
      <c r="EC80" s="734"/>
      <c r="ED80" s="734"/>
      <c r="EE80" s="734"/>
      <c r="EF80" s="734"/>
      <c r="EG80" s="734"/>
      <c r="EH80" s="734"/>
      <c r="EI80" s="734"/>
      <c r="EJ80" s="734"/>
      <c r="EK80" s="734"/>
      <c r="EL80" s="734"/>
      <c r="EM80" s="734"/>
      <c r="EN80" s="734"/>
      <c r="EO80" s="734"/>
      <c r="EP80" s="734"/>
      <c r="EQ80" s="734"/>
      <c r="ER80" s="734"/>
      <c r="ES80" s="734"/>
      <c r="ET80" s="734"/>
      <c r="EU80" s="734"/>
      <c r="EV80" s="734"/>
      <c r="EW80" s="734"/>
      <c r="EX80" s="734"/>
      <c r="EY80" s="734"/>
      <c r="EZ80" s="734"/>
      <c r="FA80" s="734"/>
      <c r="FB80" s="734"/>
      <c r="FC80" s="734"/>
      <c r="FD80" s="734"/>
      <c r="FE80" s="734"/>
      <c r="FF80" s="734"/>
      <c r="FG80" s="734"/>
      <c r="FH80" s="734"/>
      <c r="FI80" s="734"/>
      <c r="FJ80" s="734"/>
      <c r="FK80" s="734"/>
      <c r="FL80" s="734"/>
      <c r="FM80" s="734"/>
      <c r="FN80" s="734"/>
      <c r="FO80" s="734"/>
      <c r="FP80" s="734"/>
      <c r="FQ80" s="734"/>
      <c r="FR80" s="734"/>
      <c r="FS80" s="734"/>
      <c r="FT80" s="734"/>
      <c r="FU80" s="734"/>
      <c r="FV80" s="734"/>
      <c r="FW80" s="734"/>
      <c r="FX80" s="734"/>
      <c r="FY80" s="734"/>
    </row>
    <row r="81" spans="1:181" s="706" customFormat="1">
      <c r="A81" s="737" t="s">
        <v>478</v>
      </c>
      <c r="B81" s="737" t="s">
        <v>225</v>
      </c>
      <c r="C81" s="734"/>
      <c r="D81" s="734"/>
      <c r="E81" s="734"/>
      <c r="F81" s="734"/>
      <c r="G81" s="734"/>
      <c r="H81" s="734"/>
      <c r="I81" s="734"/>
      <c r="J81" s="734"/>
      <c r="K81" s="734"/>
      <c r="L81" s="734"/>
      <c r="M81" s="734"/>
      <c r="N81" s="734"/>
      <c r="O81" s="734"/>
      <c r="P81" s="734"/>
      <c r="Q81" s="734"/>
      <c r="R81" s="734"/>
      <c r="S81" s="734"/>
      <c r="T81" s="734"/>
      <c r="U81" s="734"/>
      <c r="V81" s="734"/>
      <c r="W81" s="734"/>
      <c r="X81" s="734"/>
      <c r="Y81" s="734"/>
      <c r="Z81" s="734"/>
      <c r="AA81" s="734"/>
      <c r="AB81" s="734"/>
      <c r="AC81" s="734"/>
      <c r="AD81" s="734"/>
      <c r="AE81" s="734"/>
      <c r="AF81" s="734"/>
      <c r="AG81" s="734"/>
      <c r="AH81" s="734"/>
      <c r="AI81" s="734"/>
      <c r="AJ81" s="734"/>
      <c r="AK81" s="734"/>
      <c r="AL81" s="734"/>
      <c r="AM81" s="734"/>
      <c r="AN81" s="734"/>
      <c r="AO81" s="734"/>
      <c r="AP81" s="734"/>
      <c r="AQ81" s="734"/>
      <c r="AR81" s="734"/>
      <c r="AS81" s="734"/>
      <c r="AT81" s="734"/>
      <c r="AU81" s="734"/>
      <c r="AV81" s="734"/>
      <c r="AW81" s="734"/>
      <c r="AX81" s="734"/>
      <c r="AY81" s="734"/>
      <c r="AZ81" s="734"/>
      <c r="BA81" s="734"/>
      <c r="BB81" s="734"/>
      <c r="BC81" s="734"/>
      <c r="BD81" s="734"/>
      <c r="BE81" s="734"/>
      <c r="BF81" s="734"/>
      <c r="BG81" s="734"/>
      <c r="BH81" s="734"/>
      <c r="BI81" s="734"/>
      <c r="BJ81" s="734"/>
      <c r="BK81" s="734"/>
      <c r="BL81" s="734"/>
      <c r="BM81" s="734"/>
      <c r="BN81" s="734"/>
      <c r="BO81" s="734"/>
      <c r="BP81" s="734"/>
      <c r="BQ81" s="734"/>
      <c r="BR81" s="734"/>
      <c r="BS81" s="734"/>
      <c r="BT81" s="734"/>
      <c r="BU81" s="734"/>
      <c r="BV81" s="734"/>
      <c r="BW81" s="734"/>
      <c r="BX81" s="734"/>
      <c r="BY81" s="734"/>
      <c r="BZ81" s="734"/>
      <c r="CA81" s="734"/>
      <c r="CB81" s="734"/>
      <c r="CC81" s="734"/>
      <c r="CD81" s="734"/>
      <c r="CE81" s="734"/>
      <c r="CF81" s="734"/>
      <c r="CG81" s="734"/>
      <c r="CH81" s="734"/>
      <c r="CI81" s="734"/>
      <c r="CJ81" s="734"/>
      <c r="CK81" s="734"/>
      <c r="CL81" s="734"/>
      <c r="CM81" s="734"/>
      <c r="CN81" s="734"/>
      <c r="CO81" s="734"/>
      <c r="CP81" s="734"/>
      <c r="CQ81" s="734"/>
      <c r="CR81" s="734"/>
      <c r="CS81" s="734"/>
      <c r="CT81" s="734"/>
      <c r="CU81" s="734"/>
      <c r="CV81" s="734"/>
      <c r="CW81" s="734"/>
      <c r="CX81" s="734"/>
      <c r="CY81" s="734"/>
      <c r="CZ81" s="734"/>
      <c r="DA81" s="734"/>
      <c r="DB81" s="734"/>
      <c r="DC81" s="734"/>
      <c r="DD81" s="734"/>
      <c r="DE81" s="734"/>
      <c r="DF81" s="734"/>
      <c r="DG81" s="734"/>
      <c r="DH81" s="734"/>
      <c r="DI81" s="734"/>
      <c r="DJ81" s="734"/>
      <c r="DK81" s="734"/>
      <c r="DL81" s="734"/>
      <c r="DM81" s="734"/>
      <c r="DN81" s="734"/>
      <c r="DO81" s="734"/>
      <c r="DP81" s="734"/>
      <c r="DQ81" s="734"/>
      <c r="DR81" s="734"/>
      <c r="DS81" s="734"/>
      <c r="DT81" s="734"/>
      <c r="DU81" s="734"/>
      <c r="DV81" s="734"/>
      <c r="DW81" s="734"/>
      <c r="DX81" s="734"/>
      <c r="DY81" s="734"/>
      <c r="DZ81" s="734"/>
      <c r="EA81" s="734"/>
      <c r="EB81" s="734"/>
      <c r="EC81" s="734"/>
      <c r="ED81" s="734"/>
      <c r="EE81" s="734"/>
      <c r="EF81" s="734"/>
      <c r="EG81" s="734"/>
      <c r="EH81" s="734"/>
      <c r="EI81" s="734"/>
      <c r="EJ81" s="734"/>
      <c r="EK81" s="734"/>
      <c r="EL81" s="734"/>
      <c r="EM81" s="734"/>
      <c r="EN81" s="734"/>
      <c r="EO81" s="734"/>
      <c r="EP81" s="734"/>
      <c r="EQ81" s="734"/>
      <c r="ER81" s="734"/>
      <c r="ES81" s="734"/>
      <c r="ET81" s="734"/>
      <c r="EU81" s="734"/>
      <c r="EV81" s="734"/>
      <c r="EW81" s="734"/>
      <c r="EX81" s="734"/>
      <c r="EY81" s="734"/>
      <c r="EZ81" s="734"/>
      <c r="FA81" s="734"/>
      <c r="FB81" s="734"/>
      <c r="FC81" s="734"/>
      <c r="FD81" s="734"/>
      <c r="FE81" s="734"/>
      <c r="FF81" s="734"/>
      <c r="FG81" s="734"/>
      <c r="FH81" s="734"/>
      <c r="FI81" s="734"/>
      <c r="FJ81" s="734"/>
      <c r="FK81" s="734"/>
      <c r="FL81" s="734"/>
      <c r="FM81" s="734"/>
      <c r="FN81" s="734"/>
      <c r="FO81" s="734"/>
      <c r="FP81" s="734"/>
      <c r="FQ81" s="734"/>
      <c r="FR81" s="734"/>
      <c r="FS81" s="734"/>
      <c r="FT81" s="734"/>
      <c r="FU81" s="734"/>
      <c r="FV81" s="734"/>
      <c r="FW81" s="734"/>
      <c r="FX81" s="734"/>
      <c r="FY81" s="734"/>
    </row>
    <row r="82" spans="1:181" s="706" customFormat="1"/>
    <row r="83" spans="1:181" s="706" customFormat="1" ht="27" customHeight="1">
      <c r="A83" s="739" t="s">
        <v>33</v>
      </c>
      <c r="B83" s="2534" t="s">
        <v>853</v>
      </c>
      <c r="C83" s="2535"/>
      <c r="D83" s="2535"/>
      <c r="E83" s="2535"/>
      <c r="F83" s="2534" t="s">
        <v>854</v>
      </c>
      <c r="G83" s="2535"/>
      <c r="H83" s="2535"/>
      <c r="I83" s="2535"/>
      <c r="J83" s="2534" t="s">
        <v>855</v>
      </c>
      <c r="K83" s="2535"/>
      <c r="L83" s="2535"/>
      <c r="M83" s="2535"/>
      <c r="N83" s="2534" t="s">
        <v>856</v>
      </c>
      <c r="O83" s="2535"/>
      <c r="P83" s="2535"/>
      <c r="Q83" s="2535"/>
      <c r="R83" s="2534" t="s">
        <v>857</v>
      </c>
      <c r="S83" s="2535"/>
      <c r="T83" s="2535"/>
      <c r="U83" s="2535"/>
      <c r="V83" s="2534" t="s">
        <v>858</v>
      </c>
      <c r="W83" s="2535"/>
      <c r="X83" s="2535"/>
      <c r="Y83" s="2535"/>
      <c r="Z83" s="2534" t="s">
        <v>859</v>
      </c>
      <c r="AA83" s="2535"/>
      <c r="AB83" s="2535"/>
      <c r="AC83" s="2535"/>
      <c r="AD83" s="2534" t="s">
        <v>860</v>
      </c>
      <c r="AE83" s="2535"/>
      <c r="AF83" s="2535"/>
      <c r="AG83" s="2535"/>
      <c r="AH83" s="2534" t="s">
        <v>861</v>
      </c>
      <c r="AI83" s="2535"/>
      <c r="AJ83" s="2535"/>
      <c r="AK83" s="2535"/>
      <c r="AL83" s="2534" t="s">
        <v>862</v>
      </c>
      <c r="AM83" s="2535"/>
      <c r="AN83" s="2535"/>
      <c r="AO83" s="2535"/>
      <c r="AP83" s="2534" t="s">
        <v>863</v>
      </c>
      <c r="AQ83" s="2535"/>
      <c r="AR83" s="2535"/>
      <c r="AS83" s="2535"/>
      <c r="AT83" s="2534" t="s">
        <v>864</v>
      </c>
      <c r="AU83" s="2535"/>
      <c r="AV83" s="2535"/>
      <c r="AW83" s="2535"/>
      <c r="AX83" s="2534" t="s">
        <v>865</v>
      </c>
      <c r="AY83" s="2535"/>
      <c r="AZ83" s="2535"/>
      <c r="BA83" s="2535"/>
      <c r="BB83" s="2534" t="s">
        <v>866</v>
      </c>
      <c r="BC83" s="2535"/>
      <c r="BD83" s="2535"/>
      <c r="BE83" s="2535"/>
      <c r="BF83" s="2534" t="s">
        <v>867</v>
      </c>
      <c r="BG83" s="2535"/>
      <c r="BH83" s="2535"/>
      <c r="BI83" s="2535"/>
      <c r="BJ83" s="2534" t="s">
        <v>868</v>
      </c>
      <c r="BK83" s="2535"/>
      <c r="BL83" s="2535"/>
      <c r="BM83" s="2535"/>
      <c r="BN83" s="2534" t="s">
        <v>869</v>
      </c>
      <c r="BO83" s="2535"/>
      <c r="BP83" s="2535"/>
      <c r="BQ83" s="2535"/>
      <c r="BR83" s="2534" t="s">
        <v>870</v>
      </c>
      <c r="BS83" s="2535"/>
      <c r="BT83" s="2535"/>
      <c r="BU83" s="2535"/>
      <c r="BV83" s="2534" t="s">
        <v>871</v>
      </c>
      <c r="BW83" s="2535"/>
      <c r="BX83" s="2535"/>
      <c r="BY83" s="2535"/>
      <c r="BZ83" s="2534" t="s">
        <v>872</v>
      </c>
      <c r="CA83" s="2535"/>
      <c r="CB83" s="2535"/>
      <c r="CC83" s="2535"/>
      <c r="CD83" s="2534" t="s">
        <v>873</v>
      </c>
      <c r="CE83" s="2535"/>
      <c r="CF83" s="2535"/>
      <c r="CG83" s="2535"/>
    </row>
    <row r="84" spans="1:181" s="706" customFormat="1">
      <c r="A84" s="734"/>
      <c r="B84" s="738" t="s">
        <v>117</v>
      </c>
      <c r="C84" s="738" t="s">
        <v>118</v>
      </c>
      <c r="D84" s="738" t="s">
        <v>119</v>
      </c>
      <c r="E84" s="738" t="s">
        <v>120</v>
      </c>
      <c r="F84" s="738" t="s">
        <v>117</v>
      </c>
      <c r="G84" s="738" t="s">
        <v>118</v>
      </c>
      <c r="H84" s="738" t="s">
        <v>119</v>
      </c>
      <c r="I84" s="738" t="s">
        <v>120</v>
      </c>
      <c r="J84" s="738" t="s">
        <v>117</v>
      </c>
      <c r="K84" s="738" t="s">
        <v>118</v>
      </c>
      <c r="L84" s="738" t="s">
        <v>119</v>
      </c>
      <c r="M84" s="738" t="s">
        <v>120</v>
      </c>
      <c r="N84" s="738" t="s">
        <v>117</v>
      </c>
      <c r="O84" s="738" t="s">
        <v>118</v>
      </c>
      <c r="P84" s="738" t="s">
        <v>119</v>
      </c>
      <c r="Q84" s="738" t="s">
        <v>120</v>
      </c>
      <c r="R84" s="738" t="s">
        <v>117</v>
      </c>
      <c r="S84" s="738" t="s">
        <v>118</v>
      </c>
      <c r="T84" s="738" t="s">
        <v>119</v>
      </c>
      <c r="U84" s="738" t="s">
        <v>120</v>
      </c>
      <c r="V84" s="738" t="s">
        <v>117</v>
      </c>
      <c r="W84" s="738" t="s">
        <v>118</v>
      </c>
      <c r="X84" s="738" t="s">
        <v>119</v>
      </c>
      <c r="Y84" s="738" t="s">
        <v>120</v>
      </c>
      <c r="Z84" s="738" t="s">
        <v>117</v>
      </c>
      <c r="AA84" s="738" t="s">
        <v>118</v>
      </c>
      <c r="AB84" s="738" t="s">
        <v>119</v>
      </c>
      <c r="AC84" s="738" t="s">
        <v>120</v>
      </c>
      <c r="AD84" s="738" t="s">
        <v>117</v>
      </c>
      <c r="AE84" s="738" t="s">
        <v>118</v>
      </c>
      <c r="AF84" s="738" t="s">
        <v>119</v>
      </c>
      <c r="AG84" s="738" t="s">
        <v>120</v>
      </c>
      <c r="AH84" s="738" t="s">
        <v>117</v>
      </c>
      <c r="AI84" s="738" t="s">
        <v>118</v>
      </c>
      <c r="AJ84" s="738" t="s">
        <v>119</v>
      </c>
      <c r="AK84" s="738" t="s">
        <v>120</v>
      </c>
      <c r="AL84" s="738" t="s">
        <v>117</v>
      </c>
      <c r="AM84" s="738" t="s">
        <v>118</v>
      </c>
      <c r="AN84" s="738" t="s">
        <v>119</v>
      </c>
      <c r="AO84" s="738" t="s">
        <v>120</v>
      </c>
      <c r="AP84" s="738" t="s">
        <v>117</v>
      </c>
      <c r="AQ84" s="738" t="s">
        <v>118</v>
      </c>
      <c r="AR84" s="738" t="s">
        <v>119</v>
      </c>
      <c r="AS84" s="738" t="s">
        <v>120</v>
      </c>
      <c r="AT84" s="738" t="s">
        <v>117</v>
      </c>
      <c r="AU84" s="738" t="s">
        <v>118</v>
      </c>
      <c r="AV84" s="738" t="s">
        <v>119</v>
      </c>
      <c r="AW84" s="738" t="s">
        <v>120</v>
      </c>
      <c r="AX84" s="738" t="s">
        <v>117</v>
      </c>
      <c r="AY84" s="738" t="s">
        <v>118</v>
      </c>
      <c r="AZ84" s="738" t="s">
        <v>119</v>
      </c>
      <c r="BA84" s="738" t="s">
        <v>120</v>
      </c>
      <c r="BB84" s="738" t="s">
        <v>117</v>
      </c>
      <c r="BC84" s="738" t="s">
        <v>118</v>
      </c>
      <c r="BD84" s="738" t="s">
        <v>119</v>
      </c>
      <c r="BE84" s="738" t="s">
        <v>120</v>
      </c>
      <c r="BF84" s="738" t="s">
        <v>117</v>
      </c>
      <c r="BG84" s="738" t="s">
        <v>118</v>
      </c>
      <c r="BH84" s="738" t="s">
        <v>119</v>
      </c>
      <c r="BI84" s="738" t="s">
        <v>120</v>
      </c>
      <c r="BJ84" s="738" t="s">
        <v>117</v>
      </c>
      <c r="BK84" s="738" t="s">
        <v>118</v>
      </c>
      <c r="BL84" s="738" t="s">
        <v>119</v>
      </c>
      <c r="BM84" s="738" t="s">
        <v>120</v>
      </c>
      <c r="BN84" s="738" t="s">
        <v>117</v>
      </c>
      <c r="BO84" s="738" t="s">
        <v>118</v>
      </c>
      <c r="BP84" s="738" t="s">
        <v>119</v>
      </c>
      <c r="BQ84" s="738" t="s">
        <v>120</v>
      </c>
      <c r="BR84" s="738" t="s">
        <v>117</v>
      </c>
      <c r="BS84" s="738" t="s">
        <v>118</v>
      </c>
      <c r="BT84" s="738" t="s">
        <v>119</v>
      </c>
      <c r="BU84" s="738" t="s">
        <v>120</v>
      </c>
      <c r="BV84" s="738" t="s">
        <v>117</v>
      </c>
      <c r="BW84" s="738" t="s">
        <v>118</v>
      </c>
      <c r="BX84" s="738" t="s">
        <v>119</v>
      </c>
      <c r="BY84" s="738" t="s">
        <v>120</v>
      </c>
      <c r="BZ84" s="738" t="s">
        <v>117</v>
      </c>
      <c r="CA84" s="738" t="s">
        <v>118</v>
      </c>
      <c r="CB84" s="738" t="s">
        <v>119</v>
      </c>
      <c r="CC84" s="738" t="s">
        <v>120</v>
      </c>
      <c r="CD84" s="738" t="s">
        <v>117</v>
      </c>
      <c r="CE84" s="738" t="s">
        <v>118</v>
      </c>
      <c r="CF84" s="738" t="s">
        <v>119</v>
      </c>
      <c r="CG84" s="738" t="s">
        <v>120</v>
      </c>
    </row>
    <row r="85" spans="1:181" s="706" customFormat="1">
      <c r="A85" s="1995" t="s">
        <v>555</v>
      </c>
      <c r="B85" s="1996">
        <v>1173300</v>
      </c>
      <c r="C85" s="1996">
        <v>27444800</v>
      </c>
      <c r="D85" s="1997">
        <v>4.3</v>
      </c>
      <c r="E85" s="1997">
        <v>0.1</v>
      </c>
      <c r="F85" s="1996">
        <v>243800</v>
      </c>
      <c r="G85" s="1996">
        <v>2278900</v>
      </c>
      <c r="H85" s="1997">
        <v>10.7</v>
      </c>
      <c r="I85" s="1997">
        <v>0.8</v>
      </c>
      <c r="J85" s="1996">
        <v>692700</v>
      </c>
      <c r="K85" s="1996">
        <v>14853800</v>
      </c>
      <c r="L85" s="1997">
        <v>4.7</v>
      </c>
      <c r="M85" s="1997">
        <v>0.2</v>
      </c>
      <c r="N85" s="1996">
        <v>140200</v>
      </c>
      <c r="O85" s="1996">
        <v>1306800</v>
      </c>
      <c r="P85" s="1997">
        <v>10.7</v>
      </c>
      <c r="Q85" s="1997">
        <v>1.1000000000000001</v>
      </c>
      <c r="R85" s="1996">
        <v>480600</v>
      </c>
      <c r="S85" s="1996">
        <v>12591100</v>
      </c>
      <c r="T85" s="1997">
        <v>3.8</v>
      </c>
      <c r="U85" s="1997">
        <v>0.2</v>
      </c>
      <c r="V85" s="1996">
        <v>103500</v>
      </c>
      <c r="W85" s="1996">
        <v>972100</v>
      </c>
      <c r="X85" s="1997">
        <v>10.7</v>
      </c>
      <c r="Y85" s="1997">
        <v>1.3</v>
      </c>
      <c r="Z85" s="1996">
        <v>24000</v>
      </c>
      <c r="AA85" s="1996">
        <v>192700</v>
      </c>
      <c r="AB85" s="1997">
        <v>12.4</v>
      </c>
      <c r="AC85" s="1997">
        <v>3</v>
      </c>
      <c r="AD85" s="1996">
        <v>40000</v>
      </c>
      <c r="AE85" s="1996">
        <v>577400</v>
      </c>
      <c r="AF85" s="1997">
        <v>6.9</v>
      </c>
      <c r="AG85" s="1997">
        <v>1.4</v>
      </c>
      <c r="AH85" s="1996">
        <v>49100</v>
      </c>
      <c r="AI85" s="1996">
        <v>367400</v>
      </c>
      <c r="AJ85" s="1997">
        <v>13.4</v>
      </c>
      <c r="AK85" s="1997">
        <v>2.2999999999999998</v>
      </c>
      <c r="AL85" s="1996">
        <v>73200</v>
      </c>
      <c r="AM85" s="1996">
        <v>573300</v>
      </c>
      <c r="AN85" s="1997">
        <v>12.8</v>
      </c>
      <c r="AO85" s="1997">
        <v>1.9</v>
      </c>
      <c r="AP85" s="1996">
        <v>57600</v>
      </c>
      <c r="AQ85" s="1996">
        <v>568100</v>
      </c>
      <c r="AR85" s="1997">
        <v>10.1</v>
      </c>
      <c r="AS85" s="1997">
        <v>1.6</v>
      </c>
      <c r="AT85" s="1996">
        <v>12300</v>
      </c>
      <c r="AU85" s="1996">
        <v>95100</v>
      </c>
      <c r="AV85" s="1997">
        <v>12.9</v>
      </c>
      <c r="AW85" s="1997">
        <v>4.3</v>
      </c>
      <c r="AX85" s="1996">
        <v>21100</v>
      </c>
      <c r="AY85" s="1996">
        <v>333000</v>
      </c>
      <c r="AZ85" s="1997">
        <v>6.3</v>
      </c>
      <c r="BA85" s="1997">
        <v>1.8</v>
      </c>
      <c r="BB85" s="1996">
        <v>30400</v>
      </c>
      <c r="BC85" s="1996">
        <v>263800</v>
      </c>
      <c r="BD85" s="1997">
        <v>11.5</v>
      </c>
      <c r="BE85" s="1997">
        <v>2.6</v>
      </c>
      <c r="BF85" s="1996">
        <v>41300</v>
      </c>
      <c r="BG85" s="1996">
        <v>287900</v>
      </c>
      <c r="BH85" s="1997">
        <v>14.4</v>
      </c>
      <c r="BI85" s="1997">
        <v>3</v>
      </c>
      <c r="BJ85" s="1996">
        <v>35100</v>
      </c>
      <c r="BK85" s="1996">
        <v>327000</v>
      </c>
      <c r="BL85" s="1997">
        <v>10.7</v>
      </c>
      <c r="BM85" s="1997">
        <v>2.2999999999999998</v>
      </c>
      <c r="BN85" s="1996">
        <v>11700</v>
      </c>
      <c r="BO85" s="1996">
        <v>97600</v>
      </c>
      <c r="BP85" s="1997">
        <v>12</v>
      </c>
      <c r="BQ85" s="1997">
        <v>4</v>
      </c>
      <c r="BR85" s="1996">
        <v>18900</v>
      </c>
      <c r="BS85" s="1996">
        <v>244400</v>
      </c>
      <c r="BT85" s="1997">
        <v>7.7</v>
      </c>
      <c r="BU85" s="1997">
        <v>2.2000000000000002</v>
      </c>
      <c r="BV85" s="1996">
        <v>18600</v>
      </c>
      <c r="BW85" s="1996">
        <v>103600</v>
      </c>
      <c r="BX85" s="1997">
        <v>18</v>
      </c>
      <c r="BY85" s="1997">
        <v>4.8</v>
      </c>
      <c r="BZ85" s="1996">
        <v>31900</v>
      </c>
      <c r="CA85" s="1996">
        <v>285400</v>
      </c>
      <c r="CB85" s="1997">
        <v>11.2</v>
      </c>
      <c r="CC85" s="1997">
        <v>2.5</v>
      </c>
      <c r="CD85" s="1996">
        <v>22500</v>
      </c>
      <c r="CE85" s="1996">
        <v>241100</v>
      </c>
      <c r="CF85" s="1997">
        <v>9.3000000000000007</v>
      </c>
      <c r="CG85" s="1997">
        <v>2.2999999999999998</v>
      </c>
    </row>
    <row r="86" spans="1:181" s="706" customFormat="1">
      <c r="A86" s="1995" t="s">
        <v>556</v>
      </c>
      <c r="B86" s="1996">
        <v>1217500</v>
      </c>
      <c r="C86" s="1996">
        <v>27675300</v>
      </c>
      <c r="D86" s="1997">
        <v>4.4000000000000004</v>
      </c>
      <c r="E86" s="1997">
        <v>0.1</v>
      </c>
      <c r="F86" s="1996">
        <v>258600</v>
      </c>
      <c r="G86" s="1996">
        <v>2448000</v>
      </c>
      <c r="H86" s="1997">
        <v>10.6</v>
      </c>
      <c r="I86" s="1997">
        <v>0.8</v>
      </c>
      <c r="J86" s="1996">
        <v>716500</v>
      </c>
      <c r="K86" s="1996">
        <v>14909600</v>
      </c>
      <c r="L86" s="1997">
        <v>4.8</v>
      </c>
      <c r="M86" s="1997">
        <v>0.2</v>
      </c>
      <c r="N86" s="1996">
        <v>158700</v>
      </c>
      <c r="O86" s="1996">
        <v>1400500</v>
      </c>
      <c r="P86" s="1997">
        <v>11.3</v>
      </c>
      <c r="Q86" s="1997">
        <v>1.2</v>
      </c>
      <c r="R86" s="1996">
        <v>501000</v>
      </c>
      <c r="S86" s="1996">
        <v>12765700</v>
      </c>
      <c r="T86" s="1997">
        <v>3.9</v>
      </c>
      <c r="U86" s="1997">
        <v>0.2</v>
      </c>
      <c r="V86" s="1996">
        <v>99800</v>
      </c>
      <c r="W86" s="1996">
        <v>1047600</v>
      </c>
      <c r="X86" s="1997">
        <v>9.5</v>
      </c>
      <c r="Y86" s="1997">
        <v>1.2</v>
      </c>
      <c r="Z86" s="1996">
        <v>22200</v>
      </c>
      <c r="AA86" s="1996">
        <v>193900</v>
      </c>
      <c r="AB86" s="1997">
        <v>11.5</v>
      </c>
      <c r="AC86" s="1997">
        <v>2.9</v>
      </c>
      <c r="AD86" s="1996">
        <v>41600</v>
      </c>
      <c r="AE86" s="1996">
        <v>595200</v>
      </c>
      <c r="AF86" s="1997">
        <v>7</v>
      </c>
      <c r="AG86" s="1997">
        <v>1.4</v>
      </c>
      <c r="AH86" s="1996">
        <v>50800</v>
      </c>
      <c r="AI86" s="1996">
        <v>380400</v>
      </c>
      <c r="AJ86" s="1997">
        <v>13.3</v>
      </c>
      <c r="AK86" s="1997">
        <v>2.4</v>
      </c>
      <c r="AL86" s="1996">
        <v>84600</v>
      </c>
      <c r="AM86" s="1996">
        <v>624900</v>
      </c>
      <c r="AN86" s="1997">
        <v>13.5</v>
      </c>
      <c r="AO86" s="1997">
        <v>2</v>
      </c>
      <c r="AP86" s="1996">
        <v>59400</v>
      </c>
      <c r="AQ86" s="1996">
        <v>653600</v>
      </c>
      <c r="AR86" s="1997">
        <v>9.1</v>
      </c>
      <c r="AS86" s="1997">
        <v>1.5</v>
      </c>
      <c r="AT86" s="1996">
        <v>11200</v>
      </c>
      <c r="AU86" s="1996">
        <v>93400</v>
      </c>
      <c r="AV86" s="1997">
        <v>12</v>
      </c>
      <c r="AW86" s="1997">
        <v>4.3</v>
      </c>
      <c r="AX86" s="1996">
        <v>25700</v>
      </c>
      <c r="AY86" s="1996">
        <v>345600</v>
      </c>
      <c r="AZ86" s="1997">
        <v>7.4</v>
      </c>
      <c r="BA86" s="1997">
        <v>1.9</v>
      </c>
      <c r="BB86" s="1996">
        <v>33500</v>
      </c>
      <c r="BC86" s="1996">
        <v>275600</v>
      </c>
      <c r="BD86" s="1997">
        <v>12.2</v>
      </c>
      <c r="BE86" s="1997">
        <v>2.7</v>
      </c>
      <c r="BF86" s="1996">
        <v>50600</v>
      </c>
      <c r="BG86" s="1996">
        <v>314600</v>
      </c>
      <c r="BH86" s="1997">
        <v>16.100000000000001</v>
      </c>
      <c r="BI86" s="1997">
        <v>3.1</v>
      </c>
      <c r="BJ86" s="1996">
        <v>37700</v>
      </c>
      <c r="BK86" s="1996">
        <v>371200</v>
      </c>
      <c r="BL86" s="1997">
        <v>10.1</v>
      </c>
      <c r="BM86" s="1997">
        <v>2.1</v>
      </c>
      <c r="BN86" s="1996">
        <v>11100</v>
      </c>
      <c r="BO86" s="1996">
        <v>100500</v>
      </c>
      <c r="BP86" s="1997">
        <v>11</v>
      </c>
      <c r="BQ86" s="1997">
        <v>4</v>
      </c>
      <c r="BR86" s="1996">
        <v>15800</v>
      </c>
      <c r="BS86" s="1996">
        <v>249600</v>
      </c>
      <c r="BT86" s="1997">
        <v>6.3</v>
      </c>
      <c r="BU86" s="1997">
        <v>2</v>
      </c>
      <c r="BV86" s="1996">
        <v>17200</v>
      </c>
      <c r="BW86" s="1996">
        <v>104800</v>
      </c>
      <c r="BX86" s="1997">
        <v>16.399999999999999</v>
      </c>
      <c r="BY86" s="1997">
        <v>4.7</v>
      </c>
      <c r="BZ86" s="1996">
        <v>33900</v>
      </c>
      <c r="CA86" s="1996">
        <v>310300</v>
      </c>
      <c r="CB86" s="1997">
        <v>10.9</v>
      </c>
      <c r="CC86" s="1997">
        <v>2.5</v>
      </c>
      <c r="CD86" s="1996">
        <v>21800</v>
      </c>
      <c r="CE86" s="1996">
        <v>282400</v>
      </c>
      <c r="CF86" s="1997">
        <v>7.7</v>
      </c>
      <c r="CG86" s="1997">
        <v>2</v>
      </c>
    </row>
    <row r="87" spans="1:181" s="706" customFormat="1">
      <c r="A87" s="1995" t="s">
        <v>557</v>
      </c>
      <c r="B87" s="1996">
        <v>1331500</v>
      </c>
      <c r="C87" s="1996">
        <v>27905300</v>
      </c>
      <c r="D87" s="1997">
        <v>4.8</v>
      </c>
      <c r="E87" s="1997">
        <v>0.2</v>
      </c>
      <c r="F87" s="1996">
        <v>304000</v>
      </c>
      <c r="G87" s="1996">
        <v>2665100</v>
      </c>
      <c r="H87" s="1997">
        <v>11.4</v>
      </c>
      <c r="I87" s="1997">
        <v>0.9</v>
      </c>
      <c r="J87" s="1996">
        <v>778600</v>
      </c>
      <c r="K87" s="1996">
        <v>15005800</v>
      </c>
      <c r="L87" s="1997">
        <v>5.2</v>
      </c>
      <c r="M87" s="1997">
        <v>0.2</v>
      </c>
      <c r="N87" s="1996">
        <v>178100</v>
      </c>
      <c r="O87" s="1996">
        <v>1532700</v>
      </c>
      <c r="P87" s="1997">
        <v>11.6</v>
      </c>
      <c r="Q87" s="1997">
        <v>1.2</v>
      </c>
      <c r="R87" s="1996">
        <v>552900</v>
      </c>
      <c r="S87" s="1996">
        <v>12899400</v>
      </c>
      <c r="T87" s="1997">
        <v>4.3</v>
      </c>
      <c r="U87" s="1997">
        <v>0.2</v>
      </c>
      <c r="V87" s="1996">
        <v>125900</v>
      </c>
      <c r="W87" s="1996">
        <v>1132400</v>
      </c>
      <c r="X87" s="1997">
        <v>11.1</v>
      </c>
      <c r="Y87" s="1997">
        <v>1.3</v>
      </c>
      <c r="Z87" s="1996">
        <v>22700</v>
      </c>
      <c r="AA87" s="1996">
        <v>206500</v>
      </c>
      <c r="AB87" s="1997">
        <v>11</v>
      </c>
      <c r="AC87" s="1997">
        <v>3.2</v>
      </c>
      <c r="AD87" s="1996">
        <v>49300</v>
      </c>
      <c r="AE87" s="1996">
        <v>645600</v>
      </c>
      <c r="AF87" s="1997">
        <v>7.6</v>
      </c>
      <c r="AG87" s="1997">
        <v>1.5</v>
      </c>
      <c r="AH87" s="1996">
        <v>62800</v>
      </c>
      <c r="AI87" s="1996">
        <v>412600</v>
      </c>
      <c r="AJ87" s="1997">
        <v>15.2</v>
      </c>
      <c r="AK87" s="1997">
        <v>2.6</v>
      </c>
      <c r="AL87" s="1996">
        <v>89600</v>
      </c>
      <c r="AM87" s="1996">
        <v>678500</v>
      </c>
      <c r="AN87" s="1997">
        <v>13.2</v>
      </c>
      <c r="AO87" s="1997">
        <v>2</v>
      </c>
      <c r="AP87" s="1996">
        <v>79700</v>
      </c>
      <c r="AQ87" s="1996">
        <v>721900</v>
      </c>
      <c r="AR87" s="1997">
        <v>11</v>
      </c>
      <c r="AS87" s="1997">
        <v>1.7</v>
      </c>
      <c r="AT87" s="1996">
        <v>13300</v>
      </c>
      <c r="AU87" s="1996">
        <v>103200</v>
      </c>
      <c r="AV87" s="1997">
        <v>12.8</v>
      </c>
      <c r="AW87" s="1997">
        <v>4.9000000000000004</v>
      </c>
      <c r="AX87" s="1996">
        <v>28500</v>
      </c>
      <c r="AY87" s="1996">
        <v>375500</v>
      </c>
      <c r="AZ87" s="1997">
        <v>7.6</v>
      </c>
      <c r="BA87" s="1997">
        <v>2</v>
      </c>
      <c r="BB87" s="1996">
        <v>39200</v>
      </c>
      <c r="BC87" s="1996">
        <v>296900</v>
      </c>
      <c r="BD87" s="1997">
        <v>13.2</v>
      </c>
      <c r="BE87" s="1997">
        <v>2.9</v>
      </c>
      <c r="BF87" s="1996">
        <v>52400</v>
      </c>
      <c r="BG87" s="1996">
        <v>340800</v>
      </c>
      <c r="BH87" s="1997">
        <v>15.4</v>
      </c>
      <c r="BI87" s="1997">
        <v>3.1</v>
      </c>
      <c r="BJ87" s="1996">
        <v>44700</v>
      </c>
      <c r="BK87" s="1996">
        <v>416300</v>
      </c>
      <c r="BL87" s="1997">
        <v>10.7</v>
      </c>
      <c r="BM87" s="1997">
        <v>2.2999999999999998</v>
      </c>
      <c r="BN87" s="1996">
        <v>9500</v>
      </c>
      <c r="BO87" s="1996">
        <v>103300</v>
      </c>
      <c r="BP87" s="1997">
        <v>9.1999999999999993</v>
      </c>
      <c r="BQ87" s="1997">
        <v>4</v>
      </c>
      <c r="BR87" s="1996">
        <v>20800</v>
      </c>
      <c r="BS87" s="1996">
        <v>270200</v>
      </c>
      <c r="BT87" s="1997">
        <v>7.7</v>
      </c>
      <c r="BU87" s="1997">
        <v>2.2999999999999998</v>
      </c>
      <c r="BV87" s="1996">
        <v>23600</v>
      </c>
      <c r="BW87" s="1996">
        <v>115700</v>
      </c>
      <c r="BX87" s="1997">
        <v>20.399999999999999</v>
      </c>
      <c r="BY87" s="1997">
        <v>5.3</v>
      </c>
      <c r="BZ87" s="1996">
        <v>37200</v>
      </c>
      <c r="CA87" s="1996">
        <v>337700</v>
      </c>
      <c r="CB87" s="1997">
        <v>11</v>
      </c>
      <c r="CC87" s="1997">
        <v>2.5</v>
      </c>
      <c r="CD87" s="1996">
        <v>35000</v>
      </c>
      <c r="CE87" s="1996">
        <v>305600</v>
      </c>
      <c r="CF87" s="1997">
        <v>11.4</v>
      </c>
      <c r="CG87" s="1997">
        <v>2.6</v>
      </c>
    </row>
    <row r="88" spans="1:181" s="706" customFormat="1">
      <c r="A88" s="1995" t="s">
        <v>558</v>
      </c>
      <c r="B88" s="1996">
        <v>1291000</v>
      </c>
      <c r="C88" s="1996">
        <v>28022300</v>
      </c>
      <c r="D88" s="1997">
        <v>4.5999999999999996</v>
      </c>
      <c r="E88" s="1997">
        <v>0.2</v>
      </c>
      <c r="F88" s="1996">
        <v>299700</v>
      </c>
      <c r="G88" s="1996">
        <v>2823200</v>
      </c>
      <c r="H88" s="1997">
        <v>10.6</v>
      </c>
      <c r="I88" s="1997">
        <v>0.9</v>
      </c>
      <c r="J88" s="1996">
        <v>740200</v>
      </c>
      <c r="K88" s="1996">
        <v>15083200</v>
      </c>
      <c r="L88" s="1997">
        <v>4.9000000000000004</v>
      </c>
      <c r="M88" s="1997">
        <v>0.2</v>
      </c>
      <c r="N88" s="1996">
        <v>159700</v>
      </c>
      <c r="O88" s="1996">
        <v>1594400</v>
      </c>
      <c r="P88" s="1997">
        <v>10</v>
      </c>
      <c r="Q88" s="1997">
        <v>1.1000000000000001</v>
      </c>
      <c r="R88" s="1996">
        <v>550900</v>
      </c>
      <c r="S88" s="1996">
        <v>12939100</v>
      </c>
      <c r="T88" s="1997">
        <v>4.3</v>
      </c>
      <c r="U88" s="1997">
        <v>0.2</v>
      </c>
      <c r="V88" s="1996">
        <v>140000</v>
      </c>
      <c r="W88" s="1996">
        <v>1228800</v>
      </c>
      <c r="X88" s="1997">
        <v>11.4</v>
      </c>
      <c r="Y88" s="1997">
        <v>1.3</v>
      </c>
      <c r="Z88" s="1996">
        <v>26700</v>
      </c>
      <c r="AA88" s="1996">
        <v>221600</v>
      </c>
      <c r="AB88" s="1997">
        <v>12</v>
      </c>
      <c r="AC88" s="1997">
        <v>3.2</v>
      </c>
      <c r="AD88" s="1996">
        <v>44300</v>
      </c>
      <c r="AE88" s="1996">
        <v>658000</v>
      </c>
      <c r="AF88" s="1997">
        <v>6.7</v>
      </c>
      <c r="AG88" s="1997">
        <v>1.4</v>
      </c>
      <c r="AH88" s="1996">
        <v>62800</v>
      </c>
      <c r="AI88" s="1996">
        <v>432300</v>
      </c>
      <c r="AJ88" s="1997">
        <v>14.5</v>
      </c>
      <c r="AK88" s="1997">
        <v>2.5</v>
      </c>
      <c r="AL88" s="1996">
        <v>90200</v>
      </c>
      <c r="AM88" s="1996">
        <v>711800</v>
      </c>
      <c r="AN88" s="1997">
        <v>12.7</v>
      </c>
      <c r="AO88" s="1997">
        <v>1.9</v>
      </c>
      <c r="AP88" s="1996">
        <v>75800</v>
      </c>
      <c r="AQ88" s="1996">
        <v>799400</v>
      </c>
      <c r="AR88" s="1997">
        <v>9.5</v>
      </c>
      <c r="AS88" s="1997">
        <v>1.5</v>
      </c>
      <c r="AT88" s="1996">
        <v>15500</v>
      </c>
      <c r="AU88" s="1996">
        <v>108700</v>
      </c>
      <c r="AV88" s="1997">
        <v>14.2</v>
      </c>
      <c r="AW88" s="1997">
        <v>5.0999999999999996</v>
      </c>
      <c r="AX88" s="1996">
        <v>22300</v>
      </c>
      <c r="AY88" s="1996">
        <v>376900</v>
      </c>
      <c r="AZ88" s="1997">
        <v>5.9</v>
      </c>
      <c r="BA88" s="1997">
        <v>1.8</v>
      </c>
      <c r="BB88" s="1996">
        <v>34500</v>
      </c>
      <c r="BC88" s="1996">
        <v>301500</v>
      </c>
      <c r="BD88" s="1997">
        <v>11.5</v>
      </c>
      <c r="BE88" s="1997">
        <v>2.7</v>
      </c>
      <c r="BF88" s="1996">
        <v>50300</v>
      </c>
      <c r="BG88" s="1996">
        <v>354300</v>
      </c>
      <c r="BH88" s="1997">
        <v>14.2</v>
      </c>
      <c r="BI88" s="1997">
        <v>2.9</v>
      </c>
      <c r="BJ88" s="1996">
        <v>37100</v>
      </c>
      <c r="BK88" s="1996">
        <v>453000</v>
      </c>
      <c r="BL88" s="1997">
        <v>8.1999999999999993</v>
      </c>
      <c r="BM88" s="1997">
        <v>2</v>
      </c>
      <c r="BN88" s="1996">
        <v>11200</v>
      </c>
      <c r="BO88" s="1996">
        <v>113000</v>
      </c>
      <c r="BP88" s="1997">
        <v>9.9</v>
      </c>
      <c r="BQ88" s="1997">
        <v>4</v>
      </c>
      <c r="BR88" s="1996">
        <v>22000</v>
      </c>
      <c r="BS88" s="1996">
        <v>281200</v>
      </c>
      <c r="BT88" s="1997">
        <v>7.8</v>
      </c>
      <c r="BU88" s="1997">
        <v>2.2999999999999998</v>
      </c>
      <c r="BV88" s="1996">
        <v>28200</v>
      </c>
      <c r="BW88" s="1996">
        <v>130700</v>
      </c>
      <c r="BX88" s="1997">
        <v>21.6</v>
      </c>
      <c r="BY88" s="1997">
        <v>5.0999999999999996</v>
      </c>
      <c r="BZ88" s="1996">
        <v>39900</v>
      </c>
      <c r="CA88" s="1996">
        <v>357500</v>
      </c>
      <c r="CB88" s="1997">
        <v>11.2</v>
      </c>
      <c r="CC88" s="1997">
        <v>2.5</v>
      </c>
      <c r="CD88" s="1996">
        <v>38700</v>
      </c>
      <c r="CE88" s="1996">
        <v>346400</v>
      </c>
      <c r="CF88" s="1997">
        <v>11.2</v>
      </c>
      <c r="CG88" s="1997">
        <v>2.5</v>
      </c>
    </row>
    <row r="89" spans="1:181" s="706" customFormat="1">
      <c r="A89" s="1995" t="s">
        <v>559</v>
      </c>
      <c r="B89" s="1996">
        <v>1441500</v>
      </c>
      <c r="C89" s="1996">
        <v>28197900</v>
      </c>
      <c r="D89" s="1997">
        <v>5.0999999999999996</v>
      </c>
      <c r="E89" s="1997">
        <v>0.2</v>
      </c>
      <c r="F89" s="1996">
        <v>328300</v>
      </c>
      <c r="G89" s="1996">
        <v>2980200</v>
      </c>
      <c r="H89" s="1997">
        <v>11</v>
      </c>
      <c r="I89" s="1997">
        <v>0.9</v>
      </c>
      <c r="J89" s="1996">
        <v>836600</v>
      </c>
      <c r="K89" s="1996">
        <v>15141100</v>
      </c>
      <c r="L89" s="1997">
        <v>5.5</v>
      </c>
      <c r="M89" s="1997">
        <v>0.3</v>
      </c>
      <c r="N89" s="1996">
        <v>184500</v>
      </c>
      <c r="O89" s="1996">
        <v>1698000</v>
      </c>
      <c r="P89" s="1997">
        <v>10.9</v>
      </c>
      <c r="Q89" s="1997">
        <v>1.1000000000000001</v>
      </c>
      <c r="R89" s="1996">
        <v>604900</v>
      </c>
      <c r="S89" s="1996">
        <v>13056900</v>
      </c>
      <c r="T89" s="1997">
        <v>4.5999999999999996</v>
      </c>
      <c r="U89" s="1997">
        <v>0.2</v>
      </c>
      <c r="V89" s="1996">
        <v>143800</v>
      </c>
      <c r="W89" s="1996">
        <v>1282200</v>
      </c>
      <c r="X89" s="1997">
        <v>11.2</v>
      </c>
      <c r="Y89" s="1997">
        <v>1.3</v>
      </c>
      <c r="Z89" s="1996">
        <v>28300</v>
      </c>
      <c r="AA89" s="1996">
        <v>225100</v>
      </c>
      <c r="AB89" s="1997">
        <v>12.6</v>
      </c>
      <c r="AC89" s="1997">
        <v>3.3</v>
      </c>
      <c r="AD89" s="1996">
        <v>47400</v>
      </c>
      <c r="AE89" s="1996">
        <v>689800</v>
      </c>
      <c r="AF89" s="1997">
        <v>6.9</v>
      </c>
      <c r="AG89" s="1997">
        <v>1.4</v>
      </c>
      <c r="AH89" s="1996">
        <v>67900</v>
      </c>
      <c r="AI89" s="1996">
        <v>467900</v>
      </c>
      <c r="AJ89" s="1997">
        <v>14.5</v>
      </c>
      <c r="AK89" s="1997">
        <v>2.4</v>
      </c>
      <c r="AL89" s="1996">
        <v>104200</v>
      </c>
      <c r="AM89" s="1996">
        <v>735900</v>
      </c>
      <c r="AN89" s="1997">
        <v>14.2</v>
      </c>
      <c r="AO89" s="1997">
        <v>2</v>
      </c>
      <c r="AP89" s="1996">
        <v>80500</v>
      </c>
      <c r="AQ89" s="1996">
        <v>861400</v>
      </c>
      <c r="AR89" s="1997">
        <v>9.3000000000000007</v>
      </c>
      <c r="AS89" s="1997">
        <v>1.5</v>
      </c>
      <c r="AT89" s="1996">
        <v>16000</v>
      </c>
      <c r="AU89" s="1996">
        <v>113900</v>
      </c>
      <c r="AV89" s="1997">
        <v>14.1</v>
      </c>
      <c r="AW89" s="1997">
        <v>4.9000000000000004</v>
      </c>
      <c r="AX89" s="1996">
        <v>24600</v>
      </c>
      <c r="AY89" s="1996">
        <v>403800</v>
      </c>
      <c r="AZ89" s="1997">
        <v>6.1</v>
      </c>
      <c r="BA89" s="1997">
        <v>1.8</v>
      </c>
      <c r="BB89" s="1996">
        <v>42400</v>
      </c>
      <c r="BC89" s="1996">
        <v>331600</v>
      </c>
      <c r="BD89" s="1997">
        <v>12.8</v>
      </c>
      <c r="BE89" s="1997">
        <v>2.7</v>
      </c>
      <c r="BF89" s="1996">
        <v>57800</v>
      </c>
      <c r="BG89" s="1996">
        <v>370500</v>
      </c>
      <c r="BH89" s="1997">
        <v>15.6</v>
      </c>
      <c r="BI89" s="1997">
        <v>3</v>
      </c>
      <c r="BJ89" s="1996">
        <v>43600</v>
      </c>
      <c r="BK89" s="1996">
        <v>478200</v>
      </c>
      <c r="BL89" s="1997">
        <v>9.1</v>
      </c>
      <c r="BM89" s="1997">
        <v>2</v>
      </c>
      <c r="BN89" s="1996">
        <v>12300</v>
      </c>
      <c r="BO89" s="1996">
        <v>111300</v>
      </c>
      <c r="BP89" s="1997">
        <v>11</v>
      </c>
      <c r="BQ89" s="1997">
        <v>4.3</v>
      </c>
      <c r="BR89" s="1996">
        <v>22900</v>
      </c>
      <c r="BS89" s="1996">
        <v>286000</v>
      </c>
      <c r="BT89" s="1997">
        <v>8</v>
      </c>
      <c r="BU89" s="1997">
        <v>2.2999999999999998</v>
      </c>
      <c r="BV89" s="1996">
        <v>25400</v>
      </c>
      <c r="BW89" s="1996">
        <v>136300</v>
      </c>
      <c r="BX89" s="1997">
        <v>18.7</v>
      </c>
      <c r="BY89" s="1997">
        <v>4.8</v>
      </c>
      <c r="BZ89" s="1996">
        <v>46300</v>
      </c>
      <c r="CA89" s="1996">
        <v>365400</v>
      </c>
      <c r="CB89" s="1997">
        <v>12.7</v>
      </c>
      <c r="CC89" s="1997">
        <v>2.6</v>
      </c>
      <c r="CD89" s="1996">
        <v>36900</v>
      </c>
      <c r="CE89" s="1996">
        <v>383200</v>
      </c>
      <c r="CF89" s="1997">
        <v>9.6</v>
      </c>
      <c r="CG89" s="1997">
        <v>2.2000000000000002</v>
      </c>
    </row>
    <row r="90" spans="1:181" s="706" customFormat="1">
      <c r="A90" s="1995" t="s">
        <v>560</v>
      </c>
      <c r="B90" s="1996">
        <v>1991500</v>
      </c>
      <c r="C90" s="1996">
        <v>28283900</v>
      </c>
      <c r="D90" s="1997">
        <v>7</v>
      </c>
      <c r="E90" s="1997">
        <v>0.2</v>
      </c>
      <c r="F90" s="1996">
        <v>403800</v>
      </c>
      <c r="G90" s="1996">
        <v>3084200</v>
      </c>
      <c r="H90" s="1997">
        <v>13.1</v>
      </c>
      <c r="I90" s="1997">
        <v>0.9</v>
      </c>
      <c r="J90" s="1996">
        <v>1212600</v>
      </c>
      <c r="K90" s="1996">
        <v>15133700</v>
      </c>
      <c r="L90" s="1997">
        <v>8</v>
      </c>
      <c r="M90" s="1997">
        <v>0.3</v>
      </c>
      <c r="N90" s="1996">
        <v>227200</v>
      </c>
      <c r="O90" s="1996">
        <v>1762800</v>
      </c>
      <c r="P90" s="1997">
        <v>12.9</v>
      </c>
      <c r="Q90" s="1997">
        <v>1.2</v>
      </c>
      <c r="R90" s="1996">
        <v>778900</v>
      </c>
      <c r="S90" s="1996">
        <v>13150200</v>
      </c>
      <c r="T90" s="1997">
        <v>5.9</v>
      </c>
      <c r="U90" s="1997">
        <v>0.3</v>
      </c>
      <c r="V90" s="1996">
        <v>176600</v>
      </c>
      <c r="W90" s="1996">
        <v>1321400</v>
      </c>
      <c r="X90" s="1997">
        <v>13.4</v>
      </c>
      <c r="Y90" s="1997">
        <v>1.4</v>
      </c>
      <c r="Z90" s="1996">
        <v>34700</v>
      </c>
      <c r="AA90" s="1996">
        <v>247100</v>
      </c>
      <c r="AB90" s="1997">
        <v>14.1</v>
      </c>
      <c r="AC90" s="1997">
        <v>3.4</v>
      </c>
      <c r="AD90" s="1996">
        <v>62400</v>
      </c>
      <c r="AE90" s="1996">
        <v>734700</v>
      </c>
      <c r="AF90" s="1997">
        <v>8.5</v>
      </c>
      <c r="AG90" s="1997">
        <v>1.5</v>
      </c>
      <c r="AH90" s="1996">
        <v>84900</v>
      </c>
      <c r="AI90" s="1996">
        <v>509400</v>
      </c>
      <c r="AJ90" s="1997">
        <v>16.7</v>
      </c>
      <c r="AK90" s="1997">
        <v>2.5</v>
      </c>
      <c r="AL90" s="1996">
        <v>137900</v>
      </c>
      <c r="AM90" s="1996">
        <v>759600</v>
      </c>
      <c r="AN90" s="1997">
        <v>18.2</v>
      </c>
      <c r="AO90" s="1997">
        <v>2.2000000000000002</v>
      </c>
      <c r="AP90" s="1996">
        <v>83800</v>
      </c>
      <c r="AQ90" s="1996">
        <v>833400</v>
      </c>
      <c r="AR90" s="1997">
        <v>10.1</v>
      </c>
      <c r="AS90" s="1997">
        <v>1.6</v>
      </c>
      <c r="AT90" s="1996">
        <v>21100</v>
      </c>
      <c r="AU90" s="1996">
        <v>131900</v>
      </c>
      <c r="AV90" s="1997">
        <v>16</v>
      </c>
      <c r="AW90" s="1997">
        <v>5</v>
      </c>
      <c r="AX90" s="1996">
        <v>34500</v>
      </c>
      <c r="AY90" s="1996">
        <v>434400</v>
      </c>
      <c r="AZ90" s="1997">
        <v>7.9</v>
      </c>
      <c r="BA90" s="1997">
        <v>2</v>
      </c>
      <c r="BB90" s="1996">
        <v>54600</v>
      </c>
      <c r="BC90" s="1996">
        <v>361400</v>
      </c>
      <c r="BD90" s="1997">
        <v>15.1</v>
      </c>
      <c r="BE90" s="1997">
        <v>2.9</v>
      </c>
      <c r="BF90" s="1996">
        <v>71900</v>
      </c>
      <c r="BG90" s="1996">
        <v>375800</v>
      </c>
      <c r="BH90" s="1997">
        <v>19.100000000000001</v>
      </c>
      <c r="BI90" s="1997">
        <v>3.3</v>
      </c>
      <c r="BJ90" s="1996">
        <v>45100</v>
      </c>
      <c r="BK90" s="1996">
        <v>459400</v>
      </c>
      <c r="BL90" s="1997">
        <v>9.8000000000000007</v>
      </c>
      <c r="BM90" s="1997">
        <v>2.2000000000000002</v>
      </c>
      <c r="BN90" s="1996">
        <v>13700</v>
      </c>
      <c r="BO90" s="1996">
        <v>115200</v>
      </c>
      <c r="BP90" s="1997">
        <v>11.9</v>
      </c>
      <c r="BQ90" s="1997">
        <v>4.5</v>
      </c>
      <c r="BR90" s="1996">
        <v>27900</v>
      </c>
      <c r="BS90" s="1996">
        <v>300400</v>
      </c>
      <c r="BT90" s="1997">
        <v>9.3000000000000007</v>
      </c>
      <c r="BU90" s="1997">
        <v>2.4</v>
      </c>
      <c r="BV90" s="1996">
        <v>30300</v>
      </c>
      <c r="BW90" s="1996">
        <v>148000</v>
      </c>
      <c r="BX90" s="1997">
        <v>20.5</v>
      </c>
      <c r="BY90" s="1997">
        <v>4.9000000000000004</v>
      </c>
      <c r="BZ90" s="1996">
        <v>66000</v>
      </c>
      <c r="CA90" s="1996">
        <v>383800</v>
      </c>
      <c r="CB90" s="1997">
        <v>17.2</v>
      </c>
      <c r="CC90" s="1997">
        <v>3</v>
      </c>
      <c r="CD90" s="1996">
        <v>38700</v>
      </c>
      <c r="CE90" s="1996">
        <v>374000</v>
      </c>
      <c r="CF90" s="1997">
        <v>10.4</v>
      </c>
      <c r="CG90" s="1997">
        <v>2.2999999999999998</v>
      </c>
    </row>
    <row r="91" spans="1:181" s="706" customFormat="1">
      <c r="A91" s="1995" t="s">
        <v>561</v>
      </c>
      <c r="B91" s="1996">
        <v>1987000</v>
      </c>
      <c r="C91" s="1996">
        <v>28212000</v>
      </c>
      <c r="D91" s="1997">
        <v>7</v>
      </c>
      <c r="E91" s="1997">
        <v>0.2</v>
      </c>
      <c r="F91" s="1996">
        <v>410600</v>
      </c>
      <c r="G91" s="1996">
        <v>3205700</v>
      </c>
      <c r="H91" s="1997">
        <v>12.8</v>
      </c>
      <c r="I91" s="1997">
        <v>0.9</v>
      </c>
      <c r="J91" s="1996">
        <v>1220900</v>
      </c>
      <c r="K91" s="1996">
        <v>15123400</v>
      </c>
      <c r="L91" s="1997">
        <v>8.1</v>
      </c>
      <c r="M91" s="1997">
        <v>0.3</v>
      </c>
      <c r="N91" s="1996">
        <v>223800</v>
      </c>
      <c r="O91" s="1996">
        <v>1810300</v>
      </c>
      <c r="P91" s="1997">
        <v>12.4</v>
      </c>
      <c r="Q91" s="1997">
        <v>1.2</v>
      </c>
      <c r="R91" s="1996">
        <v>766200</v>
      </c>
      <c r="S91" s="1996">
        <v>13088600</v>
      </c>
      <c r="T91" s="1997">
        <v>5.9</v>
      </c>
      <c r="U91" s="1997">
        <v>0.3</v>
      </c>
      <c r="V91" s="1996">
        <v>186700</v>
      </c>
      <c r="W91" s="1996">
        <v>1395400</v>
      </c>
      <c r="X91" s="1997">
        <v>13.4</v>
      </c>
      <c r="Y91" s="1997">
        <v>1.4</v>
      </c>
      <c r="Z91" s="1996">
        <v>39900</v>
      </c>
      <c r="AA91" s="1996">
        <v>260000</v>
      </c>
      <c r="AB91" s="1997">
        <v>15.3</v>
      </c>
      <c r="AC91" s="1997">
        <v>3.5</v>
      </c>
      <c r="AD91" s="1996">
        <v>60100</v>
      </c>
      <c r="AE91" s="1996">
        <v>762000</v>
      </c>
      <c r="AF91" s="1997">
        <v>7.9</v>
      </c>
      <c r="AG91" s="1997">
        <v>1.5</v>
      </c>
      <c r="AH91" s="1996">
        <v>85900</v>
      </c>
      <c r="AI91" s="1996">
        <v>525100</v>
      </c>
      <c r="AJ91" s="1997">
        <v>16.399999999999999</v>
      </c>
      <c r="AK91" s="1997">
        <v>2.4</v>
      </c>
      <c r="AL91" s="1996">
        <v>129100</v>
      </c>
      <c r="AM91" s="1996">
        <v>788700</v>
      </c>
      <c r="AN91" s="1997">
        <v>16.399999999999999</v>
      </c>
      <c r="AO91" s="1997">
        <v>2.1</v>
      </c>
      <c r="AP91" s="1996">
        <v>95600</v>
      </c>
      <c r="AQ91" s="1996">
        <v>869900</v>
      </c>
      <c r="AR91" s="1997">
        <v>11</v>
      </c>
      <c r="AS91" s="1997">
        <v>1.6</v>
      </c>
      <c r="AT91" s="1996">
        <v>19400</v>
      </c>
      <c r="AU91" s="1996">
        <v>132500</v>
      </c>
      <c r="AV91" s="1997">
        <v>14.6</v>
      </c>
      <c r="AW91" s="1997">
        <v>4.9000000000000004</v>
      </c>
      <c r="AX91" s="1996">
        <v>30700</v>
      </c>
      <c r="AY91" s="1996">
        <v>443100</v>
      </c>
      <c r="AZ91" s="1997">
        <v>6.9</v>
      </c>
      <c r="BA91" s="1997">
        <v>1.9</v>
      </c>
      <c r="BB91" s="1996">
        <v>54400</v>
      </c>
      <c r="BC91" s="1996">
        <v>368800</v>
      </c>
      <c r="BD91" s="1997">
        <v>14.7</v>
      </c>
      <c r="BE91" s="1997">
        <v>2.8</v>
      </c>
      <c r="BF91" s="1996">
        <v>64900</v>
      </c>
      <c r="BG91" s="1996">
        <v>377400</v>
      </c>
      <c r="BH91" s="1997">
        <v>17.2</v>
      </c>
      <c r="BI91" s="1997">
        <v>3.2</v>
      </c>
      <c r="BJ91" s="1996">
        <v>54500</v>
      </c>
      <c r="BK91" s="1996">
        <v>488600</v>
      </c>
      <c r="BL91" s="1997">
        <v>11.2</v>
      </c>
      <c r="BM91" s="1997">
        <v>2.2000000000000002</v>
      </c>
      <c r="BN91" s="1996">
        <v>20500</v>
      </c>
      <c r="BO91" s="1996">
        <v>127500</v>
      </c>
      <c r="BP91" s="1997">
        <v>16.100000000000001</v>
      </c>
      <c r="BQ91" s="1997">
        <v>4.9000000000000004</v>
      </c>
      <c r="BR91" s="1996">
        <v>29500</v>
      </c>
      <c r="BS91" s="1996">
        <v>318900</v>
      </c>
      <c r="BT91" s="1997">
        <v>9.1999999999999993</v>
      </c>
      <c r="BU91" s="1997">
        <v>2.4</v>
      </c>
      <c r="BV91" s="1996">
        <v>31500</v>
      </c>
      <c r="BW91" s="1996">
        <v>156300</v>
      </c>
      <c r="BX91" s="1997">
        <v>20.2</v>
      </c>
      <c r="BY91" s="1997">
        <v>4.8</v>
      </c>
      <c r="BZ91" s="1996">
        <v>64200</v>
      </c>
      <c r="CA91" s="1996">
        <v>411300</v>
      </c>
      <c r="CB91" s="1997">
        <v>15.6</v>
      </c>
      <c r="CC91" s="1997">
        <v>2.8</v>
      </c>
      <c r="CD91" s="1996">
        <v>41100</v>
      </c>
      <c r="CE91" s="1996">
        <v>381400</v>
      </c>
      <c r="CF91" s="1997">
        <v>10.8</v>
      </c>
      <c r="CG91" s="1997">
        <v>2.4</v>
      </c>
    </row>
    <row r="92" spans="1:181" s="706" customFormat="1">
      <c r="A92" s="1995" t="s">
        <v>562</v>
      </c>
      <c r="B92" s="1996">
        <v>2070300</v>
      </c>
      <c r="C92" s="1996">
        <v>28270200</v>
      </c>
      <c r="D92" s="1997">
        <v>7.3</v>
      </c>
      <c r="E92" s="1997">
        <v>0.2</v>
      </c>
      <c r="F92" s="1996">
        <v>465800</v>
      </c>
      <c r="G92" s="1996">
        <v>3422000</v>
      </c>
      <c r="H92" s="1997">
        <v>13.6</v>
      </c>
      <c r="I92" s="1997">
        <v>0.9</v>
      </c>
      <c r="J92" s="1996">
        <v>1212200</v>
      </c>
      <c r="K92" s="1996">
        <v>15109600</v>
      </c>
      <c r="L92" s="1997">
        <v>8</v>
      </c>
      <c r="M92" s="1997">
        <v>0.3</v>
      </c>
      <c r="N92" s="1996">
        <v>260100</v>
      </c>
      <c r="O92" s="1996">
        <v>1947400</v>
      </c>
      <c r="P92" s="1997">
        <v>13.4</v>
      </c>
      <c r="Q92" s="1997">
        <v>1.2</v>
      </c>
      <c r="R92" s="1996">
        <v>858200</v>
      </c>
      <c r="S92" s="1996">
        <v>13160500</v>
      </c>
      <c r="T92" s="1997">
        <v>6.5</v>
      </c>
      <c r="U92" s="1997">
        <v>0.3</v>
      </c>
      <c r="V92" s="1996">
        <v>205700</v>
      </c>
      <c r="W92" s="1996">
        <v>1474700</v>
      </c>
      <c r="X92" s="1997">
        <v>14</v>
      </c>
      <c r="Y92" s="1997">
        <v>1.4</v>
      </c>
      <c r="Z92" s="1996">
        <v>46800</v>
      </c>
      <c r="AA92" s="1996">
        <v>287800</v>
      </c>
      <c r="AB92" s="1997">
        <v>16.3</v>
      </c>
      <c r="AC92" s="1997">
        <v>3.4</v>
      </c>
      <c r="AD92" s="1996">
        <v>64700</v>
      </c>
      <c r="AE92" s="1996">
        <v>817200</v>
      </c>
      <c r="AF92" s="1997">
        <v>7.9</v>
      </c>
      <c r="AG92" s="1997">
        <v>1.5</v>
      </c>
      <c r="AH92" s="1996">
        <v>93300</v>
      </c>
      <c r="AI92" s="1996">
        <v>574200</v>
      </c>
      <c r="AJ92" s="1997">
        <v>16.2</v>
      </c>
      <c r="AK92" s="1997">
        <v>2.2999999999999998</v>
      </c>
      <c r="AL92" s="1996">
        <v>163000</v>
      </c>
      <c r="AM92" s="1996">
        <v>836100</v>
      </c>
      <c r="AN92" s="1997">
        <v>19.5</v>
      </c>
      <c r="AO92" s="1997">
        <v>2.2000000000000002</v>
      </c>
      <c r="AP92" s="1996">
        <v>97900</v>
      </c>
      <c r="AQ92" s="1996">
        <v>906800</v>
      </c>
      <c r="AR92" s="1997">
        <v>10.8</v>
      </c>
      <c r="AS92" s="1997">
        <v>1.6</v>
      </c>
      <c r="AT92" s="1996">
        <v>24700</v>
      </c>
      <c r="AU92" s="1996">
        <v>143900</v>
      </c>
      <c r="AV92" s="1997">
        <v>17.100000000000001</v>
      </c>
      <c r="AW92" s="1997">
        <v>5.0999999999999996</v>
      </c>
      <c r="AX92" s="1996">
        <v>34400</v>
      </c>
      <c r="AY92" s="1996">
        <v>479600</v>
      </c>
      <c r="AZ92" s="1997">
        <v>7.2</v>
      </c>
      <c r="BA92" s="1997">
        <v>1.8</v>
      </c>
      <c r="BB92" s="1996">
        <v>57200</v>
      </c>
      <c r="BC92" s="1996">
        <v>408200</v>
      </c>
      <c r="BD92" s="1997">
        <v>14</v>
      </c>
      <c r="BE92" s="1997">
        <v>2.6</v>
      </c>
      <c r="BF92" s="1996">
        <v>90200</v>
      </c>
      <c r="BG92" s="1996">
        <v>412500</v>
      </c>
      <c r="BH92" s="1997">
        <v>21.9</v>
      </c>
      <c r="BI92" s="1997">
        <v>3.3</v>
      </c>
      <c r="BJ92" s="1996">
        <v>53600</v>
      </c>
      <c r="BK92" s="1996">
        <v>503100</v>
      </c>
      <c r="BL92" s="1997">
        <v>10.7</v>
      </c>
      <c r="BM92" s="1997">
        <v>2.2000000000000002</v>
      </c>
      <c r="BN92" s="1996">
        <v>22200</v>
      </c>
      <c r="BO92" s="1996">
        <v>143900</v>
      </c>
      <c r="BP92" s="1997">
        <v>15.4</v>
      </c>
      <c r="BQ92" s="1997">
        <v>4.5</v>
      </c>
      <c r="BR92" s="1996">
        <v>30400</v>
      </c>
      <c r="BS92" s="1996">
        <v>337600</v>
      </c>
      <c r="BT92" s="1997">
        <v>9</v>
      </c>
      <c r="BU92" s="1997">
        <v>2.2999999999999998</v>
      </c>
      <c r="BV92" s="1996">
        <v>36000</v>
      </c>
      <c r="BW92" s="1996">
        <v>165900</v>
      </c>
      <c r="BX92" s="1997">
        <v>21.7</v>
      </c>
      <c r="BY92" s="1997">
        <v>4.8</v>
      </c>
      <c r="BZ92" s="1996">
        <v>72900</v>
      </c>
      <c r="CA92" s="1996">
        <v>423600</v>
      </c>
      <c r="CB92" s="1997">
        <v>17.2</v>
      </c>
      <c r="CC92" s="1997">
        <v>2.9</v>
      </c>
      <c r="CD92" s="1996">
        <v>44300</v>
      </c>
      <c r="CE92" s="1996">
        <v>403700</v>
      </c>
      <c r="CF92" s="1997">
        <v>11</v>
      </c>
      <c r="CG92" s="1997">
        <v>2.4</v>
      </c>
    </row>
    <row r="93" spans="1:181" s="706" customFormat="1">
      <c r="A93" s="1995" t="s">
        <v>563</v>
      </c>
      <c r="B93" s="1996">
        <v>2033500</v>
      </c>
      <c r="C93" s="1996">
        <v>28437700</v>
      </c>
      <c r="D93" s="1997">
        <v>7.2</v>
      </c>
      <c r="E93" s="1997">
        <v>0.2</v>
      </c>
      <c r="F93" s="1996">
        <v>482600</v>
      </c>
      <c r="G93" s="1996">
        <v>3526400</v>
      </c>
      <c r="H93" s="1997">
        <v>13.7</v>
      </c>
      <c r="I93" s="1997">
        <v>0.9</v>
      </c>
      <c r="J93" s="1996">
        <v>1178900</v>
      </c>
      <c r="K93" s="1996">
        <v>15177900</v>
      </c>
      <c r="L93" s="1997">
        <v>7.8</v>
      </c>
      <c r="M93" s="1997">
        <v>0.3</v>
      </c>
      <c r="N93" s="1996">
        <v>252300</v>
      </c>
      <c r="O93" s="1996">
        <v>1987200</v>
      </c>
      <c r="P93" s="1997">
        <v>12.7</v>
      </c>
      <c r="Q93" s="1997">
        <v>1.2</v>
      </c>
      <c r="R93" s="1996">
        <v>854600</v>
      </c>
      <c r="S93" s="1996">
        <v>13259800</v>
      </c>
      <c r="T93" s="1997">
        <v>6.4</v>
      </c>
      <c r="U93" s="1997">
        <v>0.3</v>
      </c>
      <c r="V93" s="1996">
        <v>230300</v>
      </c>
      <c r="W93" s="1996">
        <v>1539200</v>
      </c>
      <c r="X93" s="1997">
        <v>15</v>
      </c>
      <c r="Y93" s="1997">
        <v>1.4</v>
      </c>
      <c r="Z93" s="1996">
        <v>46300</v>
      </c>
      <c r="AA93" s="1996">
        <v>296700</v>
      </c>
      <c r="AB93" s="1997">
        <v>15.6</v>
      </c>
      <c r="AC93" s="1997">
        <v>3.3</v>
      </c>
      <c r="AD93" s="1996">
        <v>81100</v>
      </c>
      <c r="AE93" s="1996">
        <v>832500</v>
      </c>
      <c r="AF93" s="1997">
        <v>9.6999999999999993</v>
      </c>
      <c r="AG93" s="1997">
        <v>1.6</v>
      </c>
      <c r="AH93" s="1996">
        <v>101000</v>
      </c>
      <c r="AI93" s="1996">
        <v>607400</v>
      </c>
      <c r="AJ93" s="1997">
        <v>16.600000000000001</v>
      </c>
      <c r="AK93" s="1997">
        <v>2.2999999999999998</v>
      </c>
      <c r="AL93" s="1996">
        <v>146000</v>
      </c>
      <c r="AM93" s="1996">
        <v>846400</v>
      </c>
      <c r="AN93" s="1997">
        <v>17.2</v>
      </c>
      <c r="AO93" s="1997">
        <v>2.1</v>
      </c>
      <c r="AP93" s="1996">
        <v>108200</v>
      </c>
      <c r="AQ93" s="1996">
        <v>943500</v>
      </c>
      <c r="AR93" s="1997">
        <v>11.5</v>
      </c>
      <c r="AS93" s="1997">
        <v>1.6</v>
      </c>
      <c r="AT93" s="1996">
        <v>24100</v>
      </c>
      <c r="AU93" s="1996">
        <v>148600</v>
      </c>
      <c r="AV93" s="1997">
        <v>16.2</v>
      </c>
      <c r="AW93" s="1997">
        <v>4.9000000000000004</v>
      </c>
      <c r="AX93" s="1996">
        <v>38800</v>
      </c>
      <c r="AY93" s="1996">
        <v>475400</v>
      </c>
      <c r="AZ93" s="1997">
        <v>8.1999999999999993</v>
      </c>
      <c r="BA93" s="1997">
        <v>1.9</v>
      </c>
      <c r="BB93" s="1996">
        <v>54600</v>
      </c>
      <c r="BC93" s="1996">
        <v>414700</v>
      </c>
      <c r="BD93" s="1997">
        <v>13.2</v>
      </c>
      <c r="BE93" s="1997">
        <v>2.6</v>
      </c>
      <c r="BF93" s="1996">
        <v>77700</v>
      </c>
      <c r="BG93" s="1996">
        <v>419900</v>
      </c>
      <c r="BH93" s="1997">
        <v>18.5</v>
      </c>
      <c r="BI93" s="1997">
        <v>3.1</v>
      </c>
      <c r="BJ93" s="1996">
        <v>57100</v>
      </c>
      <c r="BK93" s="1996">
        <v>528700</v>
      </c>
      <c r="BL93" s="1997">
        <v>10.8</v>
      </c>
      <c r="BM93" s="1997">
        <v>2.2000000000000002</v>
      </c>
      <c r="BN93" s="1996">
        <v>22300</v>
      </c>
      <c r="BO93" s="1996">
        <v>148100</v>
      </c>
      <c r="BP93" s="1997">
        <v>15</v>
      </c>
      <c r="BQ93" s="1997">
        <v>4.5</v>
      </c>
      <c r="BR93" s="1996">
        <v>42300</v>
      </c>
      <c r="BS93" s="1996">
        <v>357200</v>
      </c>
      <c r="BT93" s="1997">
        <v>11.8</v>
      </c>
      <c r="BU93" s="1997">
        <v>2.5</v>
      </c>
      <c r="BV93" s="1996">
        <v>46400</v>
      </c>
      <c r="BW93" s="1996">
        <v>192600</v>
      </c>
      <c r="BX93" s="1997">
        <v>24.1</v>
      </c>
      <c r="BY93" s="1997">
        <v>4.5999999999999996</v>
      </c>
      <c r="BZ93" s="1996">
        <v>68300</v>
      </c>
      <c r="CA93" s="1996">
        <v>426500</v>
      </c>
      <c r="CB93" s="1997">
        <v>16</v>
      </c>
      <c r="CC93" s="1997">
        <v>2.7</v>
      </c>
      <c r="CD93" s="1996">
        <v>51100</v>
      </c>
      <c r="CE93" s="1996">
        <v>414800</v>
      </c>
      <c r="CF93" s="1997">
        <v>12.3</v>
      </c>
      <c r="CG93" s="1997">
        <v>2.5</v>
      </c>
    </row>
    <row r="94" spans="1:181" s="706" customFormat="1">
      <c r="A94" s="1995" t="s">
        <v>564</v>
      </c>
      <c r="B94" s="1996">
        <v>1930000</v>
      </c>
      <c r="C94" s="1996">
        <v>28689800</v>
      </c>
      <c r="D94" s="1997">
        <v>6.7</v>
      </c>
      <c r="E94" s="1997">
        <v>0.2</v>
      </c>
      <c r="F94" s="1996">
        <v>494000</v>
      </c>
      <c r="G94" s="1996">
        <v>3599700</v>
      </c>
      <c r="H94" s="1997">
        <v>13.7</v>
      </c>
      <c r="I94" s="1997">
        <v>0.9</v>
      </c>
      <c r="J94" s="1996">
        <v>1117900</v>
      </c>
      <c r="K94" s="1996">
        <v>15295300</v>
      </c>
      <c r="L94" s="1997">
        <v>7.3</v>
      </c>
      <c r="M94" s="1997">
        <v>0.3</v>
      </c>
      <c r="N94" s="1996">
        <v>265500</v>
      </c>
      <c r="O94" s="1996">
        <v>2013100</v>
      </c>
      <c r="P94" s="1997">
        <v>13.2</v>
      </c>
      <c r="Q94" s="1997">
        <v>1.2</v>
      </c>
      <c r="R94" s="1996">
        <v>812100</v>
      </c>
      <c r="S94" s="1996">
        <v>13394600</v>
      </c>
      <c r="T94" s="1997">
        <v>6.1</v>
      </c>
      <c r="U94" s="1997">
        <v>0.3</v>
      </c>
      <c r="V94" s="1996">
        <v>228500</v>
      </c>
      <c r="W94" s="1996">
        <v>1586600</v>
      </c>
      <c r="X94" s="1997">
        <v>14.4</v>
      </c>
      <c r="Y94" s="1997">
        <v>1.3</v>
      </c>
      <c r="Z94" s="1996">
        <v>53400</v>
      </c>
      <c r="AA94" s="1996">
        <v>327900</v>
      </c>
      <c r="AB94" s="1997">
        <v>16.3</v>
      </c>
      <c r="AC94" s="1997">
        <v>3.2</v>
      </c>
      <c r="AD94" s="1996">
        <v>73900</v>
      </c>
      <c r="AE94" s="1996">
        <v>824500</v>
      </c>
      <c r="AF94" s="1997">
        <v>9</v>
      </c>
      <c r="AG94" s="1997">
        <v>1.5</v>
      </c>
      <c r="AH94" s="1996">
        <v>119100</v>
      </c>
      <c r="AI94" s="1996">
        <v>653200</v>
      </c>
      <c r="AJ94" s="1997">
        <v>18.2</v>
      </c>
      <c r="AK94" s="1997">
        <v>2.4</v>
      </c>
      <c r="AL94" s="1996">
        <v>149600</v>
      </c>
      <c r="AM94" s="1996">
        <v>866100</v>
      </c>
      <c r="AN94" s="1997">
        <v>17.3</v>
      </c>
      <c r="AO94" s="1997">
        <v>2.1</v>
      </c>
      <c r="AP94" s="1996">
        <v>98100</v>
      </c>
      <c r="AQ94" s="1996">
        <v>928000</v>
      </c>
      <c r="AR94" s="1997">
        <v>10.6</v>
      </c>
      <c r="AS94" s="1997">
        <v>1.6</v>
      </c>
      <c r="AT94" s="1996">
        <v>29600</v>
      </c>
      <c r="AU94" s="1996">
        <v>166000</v>
      </c>
      <c r="AV94" s="1997">
        <v>17.8</v>
      </c>
      <c r="AW94" s="1997">
        <v>4.8</v>
      </c>
      <c r="AX94" s="1996">
        <v>34100</v>
      </c>
      <c r="AY94" s="1996">
        <v>467400</v>
      </c>
      <c r="AZ94" s="1997">
        <v>7.3</v>
      </c>
      <c r="BA94" s="1997">
        <v>1.8</v>
      </c>
      <c r="BB94" s="1996">
        <v>66900</v>
      </c>
      <c r="BC94" s="1996">
        <v>443000</v>
      </c>
      <c r="BD94" s="1997">
        <v>15.1</v>
      </c>
      <c r="BE94" s="1997">
        <v>2.7</v>
      </c>
      <c r="BF94" s="1996">
        <v>83300</v>
      </c>
      <c r="BG94" s="1996">
        <v>422400</v>
      </c>
      <c r="BH94" s="1997">
        <v>19.7</v>
      </c>
      <c r="BI94" s="1997">
        <v>3.2</v>
      </c>
      <c r="BJ94" s="1996">
        <v>51700</v>
      </c>
      <c r="BK94" s="1996">
        <v>514400</v>
      </c>
      <c r="BL94" s="1997">
        <v>10</v>
      </c>
      <c r="BM94" s="1997">
        <v>2.1</v>
      </c>
      <c r="BN94" s="1996">
        <v>23800</v>
      </c>
      <c r="BO94" s="1996">
        <v>161900</v>
      </c>
      <c r="BP94" s="1997">
        <v>14.7</v>
      </c>
      <c r="BQ94" s="1997">
        <v>4.3</v>
      </c>
      <c r="BR94" s="1996">
        <v>39800</v>
      </c>
      <c r="BS94" s="1996">
        <v>357100</v>
      </c>
      <c r="BT94" s="1997">
        <v>11.2</v>
      </c>
      <c r="BU94" s="1997">
        <v>2.5</v>
      </c>
      <c r="BV94" s="1996">
        <v>52200</v>
      </c>
      <c r="BW94" s="1996">
        <v>210200</v>
      </c>
      <c r="BX94" s="1997">
        <v>24.8</v>
      </c>
      <c r="BY94" s="1997">
        <v>4.5999999999999996</v>
      </c>
      <c r="BZ94" s="1996">
        <v>66300</v>
      </c>
      <c r="CA94" s="1996">
        <v>443700</v>
      </c>
      <c r="CB94" s="1997">
        <v>14.9</v>
      </c>
      <c r="CC94" s="1997">
        <v>2.6</v>
      </c>
      <c r="CD94" s="1996">
        <v>46400</v>
      </c>
      <c r="CE94" s="1996">
        <v>413700</v>
      </c>
      <c r="CF94" s="1997">
        <v>11.2</v>
      </c>
      <c r="CG94" s="1997">
        <v>2.4</v>
      </c>
    </row>
    <row r="95" spans="1:181" s="706" customFormat="1">
      <c r="A95" s="1995" t="s">
        <v>518</v>
      </c>
      <c r="B95" s="1996">
        <v>1625300</v>
      </c>
      <c r="C95" s="1996">
        <v>28743000</v>
      </c>
      <c r="D95" s="1997">
        <v>5.7</v>
      </c>
      <c r="E95" s="1997">
        <v>0.2</v>
      </c>
      <c r="F95" s="1996">
        <v>397800</v>
      </c>
      <c r="G95" s="1996">
        <v>3721800</v>
      </c>
      <c r="H95" s="1997">
        <v>10.7</v>
      </c>
      <c r="I95" s="1997">
        <v>0.8</v>
      </c>
      <c r="J95" s="1996">
        <v>912200</v>
      </c>
      <c r="K95" s="1996">
        <v>15260800</v>
      </c>
      <c r="L95" s="1997">
        <v>6</v>
      </c>
      <c r="M95" s="1997">
        <v>0.3</v>
      </c>
      <c r="N95" s="1996">
        <v>212300</v>
      </c>
      <c r="O95" s="1996">
        <v>2071900</v>
      </c>
      <c r="P95" s="1997">
        <v>10.199999999999999</v>
      </c>
      <c r="Q95" s="1997">
        <v>1.1000000000000001</v>
      </c>
      <c r="R95" s="1996">
        <v>713100</v>
      </c>
      <c r="S95" s="1996">
        <v>13482200</v>
      </c>
      <c r="T95" s="1997">
        <v>5.3</v>
      </c>
      <c r="U95" s="1997">
        <v>0.3</v>
      </c>
      <c r="V95" s="1996">
        <v>185500</v>
      </c>
      <c r="W95" s="1996">
        <v>1649900</v>
      </c>
      <c r="X95" s="1997">
        <v>11.2</v>
      </c>
      <c r="Y95" s="1997">
        <v>1.2</v>
      </c>
      <c r="Z95" s="1996">
        <v>41900</v>
      </c>
      <c r="AA95" s="1996">
        <v>337100</v>
      </c>
      <c r="AB95" s="1997">
        <v>12.4</v>
      </c>
      <c r="AC95" s="1997">
        <v>2.8</v>
      </c>
      <c r="AD95" s="1996">
        <v>50900</v>
      </c>
      <c r="AE95" s="1996">
        <v>855800</v>
      </c>
      <c r="AF95" s="1997">
        <v>5.9</v>
      </c>
      <c r="AG95" s="1997">
        <v>1.2</v>
      </c>
      <c r="AH95" s="1996">
        <v>91500</v>
      </c>
      <c r="AI95" s="1996">
        <v>673100</v>
      </c>
      <c r="AJ95" s="1997">
        <v>13.6</v>
      </c>
      <c r="AK95" s="1997">
        <v>2.1</v>
      </c>
      <c r="AL95" s="1996">
        <v>129100</v>
      </c>
      <c r="AM95" s="1996">
        <v>891100</v>
      </c>
      <c r="AN95" s="1997">
        <v>14.5</v>
      </c>
      <c r="AO95" s="1997">
        <v>1.9</v>
      </c>
      <c r="AP95" s="1996">
        <v>84300</v>
      </c>
      <c r="AQ95" s="1996">
        <v>964600</v>
      </c>
      <c r="AR95" s="1997">
        <v>8.6999999999999993</v>
      </c>
      <c r="AS95" s="1997">
        <v>1.4</v>
      </c>
      <c r="AT95" s="1996">
        <v>23900</v>
      </c>
      <c r="AU95" s="1996">
        <v>171900</v>
      </c>
      <c r="AV95" s="1997">
        <v>13.9</v>
      </c>
      <c r="AW95" s="1997">
        <v>4.2</v>
      </c>
      <c r="AX95" s="1996">
        <v>22000</v>
      </c>
      <c r="AY95" s="1996">
        <v>486400</v>
      </c>
      <c r="AZ95" s="1997">
        <v>4.5</v>
      </c>
      <c r="BA95" s="1997">
        <v>1.4</v>
      </c>
      <c r="BB95" s="1996">
        <v>53400</v>
      </c>
      <c r="BC95" s="1996">
        <v>467300</v>
      </c>
      <c r="BD95" s="1997">
        <v>11.4</v>
      </c>
      <c r="BE95" s="1997">
        <v>2.2999999999999998</v>
      </c>
      <c r="BF95" s="1996">
        <v>69600</v>
      </c>
      <c r="BG95" s="1996">
        <v>419400</v>
      </c>
      <c r="BH95" s="1997">
        <v>16.600000000000001</v>
      </c>
      <c r="BI95" s="1997">
        <v>3</v>
      </c>
      <c r="BJ95" s="1996">
        <v>43400</v>
      </c>
      <c r="BK95" s="1996">
        <v>526800</v>
      </c>
      <c r="BL95" s="1997">
        <v>8.1999999999999993</v>
      </c>
      <c r="BM95" s="1997">
        <v>1.9</v>
      </c>
      <c r="BN95" s="1996">
        <v>18000</v>
      </c>
      <c r="BO95" s="1996">
        <v>165200</v>
      </c>
      <c r="BP95" s="1997">
        <v>10.9</v>
      </c>
      <c r="BQ95" s="1997">
        <v>3.8</v>
      </c>
      <c r="BR95" s="1996">
        <v>28900</v>
      </c>
      <c r="BS95" s="1996">
        <v>369400</v>
      </c>
      <c r="BT95" s="1997">
        <v>7.8</v>
      </c>
      <c r="BU95" s="1997">
        <v>2.1</v>
      </c>
      <c r="BV95" s="1996">
        <v>38100</v>
      </c>
      <c r="BW95" s="1996">
        <v>205800</v>
      </c>
      <c r="BX95" s="1997">
        <v>18.5</v>
      </c>
      <c r="BY95" s="1997">
        <v>4.0999999999999996</v>
      </c>
      <c r="BZ95" s="1996">
        <v>59500</v>
      </c>
      <c r="CA95" s="1996">
        <v>471700</v>
      </c>
      <c r="CB95" s="1997">
        <v>12.6</v>
      </c>
      <c r="CC95" s="1997">
        <v>2.4</v>
      </c>
      <c r="CD95" s="1996">
        <v>40900</v>
      </c>
      <c r="CE95" s="1996">
        <v>437800</v>
      </c>
      <c r="CF95" s="1997">
        <v>9.3000000000000007</v>
      </c>
      <c r="CG95" s="1997">
        <v>2.1</v>
      </c>
    </row>
    <row r="96" spans="1:181" s="706" customFormat="1">
      <c r="A96" s="1995" t="s">
        <v>519</v>
      </c>
      <c r="B96" s="1996">
        <v>1362200</v>
      </c>
      <c r="C96" s="1996">
        <v>28985700</v>
      </c>
      <c r="D96" s="1997">
        <v>4.7</v>
      </c>
      <c r="E96" s="1997">
        <v>0.2</v>
      </c>
      <c r="F96" s="1996">
        <v>364300</v>
      </c>
      <c r="G96" s="1996">
        <v>3869800</v>
      </c>
      <c r="H96" s="1997">
        <v>9.4</v>
      </c>
      <c r="I96" s="1997">
        <v>0.8</v>
      </c>
      <c r="J96" s="1996">
        <v>753200</v>
      </c>
      <c r="K96" s="1996">
        <v>15408300</v>
      </c>
      <c r="L96" s="1997">
        <v>4.9000000000000004</v>
      </c>
      <c r="M96" s="1997">
        <v>0.3</v>
      </c>
      <c r="N96" s="1996">
        <v>190800</v>
      </c>
      <c r="O96" s="1996">
        <v>2132600</v>
      </c>
      <c r="P96" s="1997">
        <v>8.9</v>
      </c>
      <c r="Q96" s="1997">
        <v>1</v>
      </c>
      <c r="R96" s="1996">
        <v>608900</v>
      </c>
      <c r="S96" s="1996">
        <v>13577400</v>
      </c>
      <c r="T96" s="1997">
        <v>4.5</v>
      </c>
      <c r="U96" s="1997">
        <v>0.3</v>
      </c>
      <c r="V96" s="1996">
        <v>173400</v>
      </c>
      <c r="W96" s="1996">
        <v>1737200</v>
      </c>
      <c r="X96" s="1997">
        <v>10</v>
      </c>
      <c r="Y96" s="1997">
        <v>1.1000000000000001</v>
      </c>
      <c r="Z96" s="1996">
        <v>37200</v>
      </c>
      <c r="AA96" s="1996">
        <v>338300</v>
      </c>
      <c r="AB96" s="1997">
        <v>11</v>
      </c>
      <c r="AC96" s="1997">
        <v>2.7</v>
      </c>
      <c r="AD96" s="1996">
        <v>58100</v>
      </c>
      <c r="AE96" s="1996">
        <v>872500</v>
      </c>
      <c r="AF96" s="1997">
        <v>6.7</v>
      </c>
      <c r="AG96" s="1997">
        <v>1.3</v>
      </c>
      <c r="AH96" s="1996">
        <v>78300</v>
      </c>
      <c r="AI96" s="1996">
        <v>671600</v>
      </c>
      <c r="AJ96" s="1997">
        <v>11.7</v>
      </c>
      <c r="AK96" s="1997">
        <v>2</v>
      </c>
      <c r="AL96" s="1996">
        <v>115800</v>
      </c>
      <c r="AM96" s="1996">
        <v>985800</v>
      </c>
      <c r="AN96" s="1997">
        <v>11.8</v>
      </c>
      <c r="AO96" s="1997">
        <v>1.7</v>
      </c>
      <c r="AP96" s="1996">
        <v>74700</v>
      </c>
      <c r="AQ96" s="1996">
        <v>1001600</v>
      </c>
      <c r="AR96" s="1997">
        <v>7.5</v>
      </c>
      <c r="AS96" s="1997">
        <v>1.3</v>
      </c>
      <c r="AT96" s="1996">
        <v>20500</v>
      </c>
      <c r="AU96" s="1996">
        <v>161300</v>
      </c>
      <c r="AV96" s="1997">
        <v>12.7</v>
      </c>
      <c r="AW96" s="1997">
        <v>4.3</v>
      </c>
      <c r="AX96" s="1996">
        <v>32200</v>
      </c>
      <c r="AY96" s="1996">
        <v>506500</v>
      </c>
      <c r="AZ96" s="1997">
        <v>6.4</v>
      </c>
      <c r="BA96" s="1997">
        <v>1.7</v>
      </c>
      <c r="BB96" s="1996">
        <v>43700</v>
      </c>
      <c r="BC96" s="1996">
        <v>453800</v>
      </c>
      <c r="BD96" s="1997">
        <v>9.6</v>
      </c>
      <c r="BE96" s="1997">
        <v>2.2000000000000002</v>
      </c>
      <c r="BF96" s="1996">
        <v>56000</v>
      </c>
      <c r="BG96" s="1996">
        <v>462600</v>
      </c>
      <c r="BH96" s="1997">
        <v>12.1</v>
      </c>
      <c r="BI96" s="1997">
        <v>2.5</v>
      </c>
      <c r="BJ96" s="1996">
        <v>38400</v>
      </c>
      <c r="BK96" s="1996">
        <v>548400</v>
      </c>
      <c r="BL96" s="1997">
        <v>7</v>
      </c>
      <c r="BM96" s="1997">
        <v>1.8</v>
      </c>
      <c r="BN96" s="1996">
        <v>16700</v>
      </c>
      <c r="BO96" s="1996">
        <v>177000</v>
      </c>
      <c r="BP96" s="1997">
        <v>9.4</v>
      </c>
      <c r="BQ96" s="1997">
        <v>3.5</v>
      </c>
      <c r="BR96" s="1996">
        <v>26000</v>
      </c>
      <c r="BS96" s="1996">
        <v>365900</v>
      </c>
      <c r="BT96" s="1997">
        <v>7.1</v>
      </c>
      <c r="BU96" s="1997">
        <v>2</v>
      </c>
      <c r="BV96" s="1996">
        <v>34600</v>
      </c>
      <c r="BW96" s="1996">
        <v>217900</v>
      </c>
      <c r="BX96" s="1997">
        <v>15.9</v>
      </c>
      <c r="BY96" s="1997">
        <v>3.8</v>
      </c>
      <c r="BZ96" s="1996">
        <v>59900</v>
      </c>
      <c r="CA96" s="1996">
        <v>523200</v>
      </c>
      <c r="CB96" s="1997">
        <v>11.4</v>
      </c>
      <c r="CC96" s="1997">
        <v>2.2999999999999998</v>
      </c>
      <c r="CD96" s="1996">
        <v>36300</v>
      </c>
      <c r="CE96" s="1996">
        <v>453200</v>
      </c>
      <c r="CF96" s="1997">
        <v>8</v>
      </c>
      <c r="CG96" s="1997">
        <v>2</v>
      </c>
    </row>
    <row r="97" spans="1:85" s="706" customFormat="1">
      <c r="A97" s="1995" t="s">
        <v>520</v>
      </c>
      <c r="B97" s="1996">
        <v>1267300</v>
      </c>
      <c r="C97" s="1996">
        <v>29032000</v>
      </c>
      <c r="D97" s="1997">
        <v>4.4000000000000004</v>
      </c>
      <c r="E97" s="1997">
        <v>0.2</v>
      </c>
      <c r="F97" s="1996">
        <v>337800</v>
      </c>
      <c r="G97" s="1996">
        <v>4050500</v>
      </c>
      <c r="H97" s="1997">
        <v>8.3000000000000007</v>
      </c>
      <c r="I97" s="1997">
        <v>0.7</v>
      </c>
      <c r="J97" s="1996">
        <v>695800</v>
      </c>
      <c r="K97" s="1996">
        <v>15405100</v>
      </c>
      <c r="L97" s="1997">
        <v>4.5</v>
      </c>
      <c r="M97" s="1997">
        <v>0.3</v>
      </c>
      <c r="N97" s="1996">
        <v>177500</v>
      </c>
      <c r="O97" s="1996">
        <v>2248300</v>
      </c>
      <c r="P97" s="1997">
        <v>7.9</v>
      </c>
      <c r="Q97" s="1997">
        <v>1</v>
      </c>
      <c r="R97" s="1996">
        <v>571600</v>
      </c>
      <c r="S97" s="1996">
        <v>13626900</v>
      </c>
      <c r="T97" s="1997">
        <v>4.2</v>
      </c>
      <c r="U97" s="1997">
        <v>0.3</v>
      </c>
      <c r="V97" s="1996">
        <v>160300</v>
      </c>
      <c r="W97" s="1996">
        <v>1802300</v>
      </c>
      <c r="X97" s="1997">
        <v>8.9</v>
      </c>
      <c r="Y97" s="1997">
        <v>1.1000000000000001</v>
      </c>
      <c r="Z97" s="1996">
        <v>39100</v>
      </c>
      <c r="AA97" s="1996">
        <v>368800</v>
      </c>
      <c r="AB97" s="1997">
        <v>10.6</v>
      </c>
      <c r="AC97" s="1997">
        <v>2.7</v>
      </c>
      <c r="AD97" s="1996">
        <v>44600</v>
      </c>
      <c r="AE97" s="1996">
        <v>888500</v>
      </c>
      <c r="AF97" s="1997">
        <v>5</v>
      </c>
      <c r="AG97" s="1997">
        <v>1.2</v>
      </c>
      <c r="AH97" s="1996">
        <v>81800</v>
      </c>
      <c r="AI97" s="1996">
        <v>723000</v>
      </c>
      <c r="AJ97" s="1997">
        <v>11.3</v>
      </c>
      <c r="AK97" s="1997">
        <v>1.9</v>
      </c>
      <c r="AL97" s="1996">
        <v>103600</v>
      </c>
      <c r="AM97" s="1996">
        <v>999600</v>
      </c>
      <c r="AN97" s="1997">
        <v>10.4</v>
      </c>
      <c r="AO97" s="1997">
        <v>1.6</v>
      </c>
      <c r="AP97" s="1996">
        <v>68700</v>
      </c>
      <c r="AQ97" s="1996">
        <v>1070600</v>
      </c>
      <c r="AR97" s="1997">
        <v>6.4</v>
      </c>
      <c r="AS97" s="1997">
        <v>1.3</v>
      </c>
      <c r="AT97" s="1996">
        <v>20500</v>
      </c>
      <c r="AU97" s="1996">
        <v>177900</v>
      </c>
      <c r="AV97" s="1997">
        <v>11.5</v>
      </c>
      <c r="AW97" s="1997">
        <v>4.2</v>
      </c>
      <c r="AX97" s="1996">
        <v>25500</v>
      </c>
      <c r="AY97" s="1996">
        <v>514600</v>
      </c>
      <c r="AZ97" s="1997">
        <v>5</v>
      </c>
      <c r="BA97" s="1997">
        <v>1.6</v>
      </c>
      <c r="BB97" s="1996">
        <v>45900</v>
      </c>
      <c r="BC97" s="1996">
        <v>490500</v>
      </c>
      <c r="BD97" s="1997">
        <v>9.4</v>
      </c>
      <c r="BE97" s="1997">
        <v>2.2000000000000002</v>
      </c>
      <c r="BF97" s="1996">
        <v>49500</v>
      </c>
      <c r="BG97" s="1996">
        <v>468900</v>
      </c>
      <c r="BH97" s="1997">
        <v>10.6</v>
      </c>
      <c r="BI97" s="1997">
        <v>2.4</v>
      </c>
      <c r="BJ97" s="1996">
        <v>36100</v>
      </c>
      <c r="BK97" s="1996">
        <v>596300</v>
      </c>
      <c r="BL97" s="1997">
        <v>6.1</v>
      </c>
      <c r="BM97" s="1997">
        <v>1.7</v>
      </c>
      <c r="BN97" s="1996">
        <v>18600</v>
      </c>
      <c r="BO97" s="1996">
        <v>190900</v>
      </c>
      <c r="BP97" s="1997">
        <v>9.8000000000000007</v>
      </c>
      <c r="BQ97" s="1997">
        <v>3.6</v>
      </c>
      <c r="BR97" s="1996">
        <v>19100</v>
      </c>
      <c r="BS97" s="1996">
        <v>373900</v>
      </c>
      <c r="BT97" s="1997">
        <v>5.0999999999999996</v>
      </c>
      <c r="BU97" s="1997">
        <v>1.8</v>
      </c>
      <c r="BV97" s="1996">
        <v>35900</v>
      </c>
      <c r="BW97" s="1996">
        <v>232400</v>
      </c>
      <c r="BX97" s="1997">
        <v>15.4</v>
      </c>
      <c r="BY97" s="1997">
        <v>3.7</v>
      </c>
      <c r="BZ97" s="1996">
        <v>54000</v>
      </c>
      <c r="CA97" s="1996">
        <v>530700</v>
      </c>
      <c r="CB97" s="1997">
        <v>10.199999999999999</v>
      </c>
      <c r="CC97" s="1997">
        <v>2.2000000000000002</v>
      </c>
      <c r="CD97" s="1996">
        <v>32600</v>
      </c>
      <c r="CE97" s="1996">
        <v>474400</v>
      </c>
      <c r="CF97" s="1997">
        <v>6.9</v>
      </c>
      <c r="CG97" s="1997">
        <v>1.9</v>
      </c>
    </row>
    <row r="98" spans="1:85" s="706" customFormat="1">
      <c r="A98" s="1995" t="s">
        <v>823</v>
      </c>
      <c r="B98" s="1996">
        <v>1142800</v>
      </c>
      <c r="C98" s="1996">
        <v>29276200</v>
      </c>
      <c r="D98" s="1997">
        <v>3.9</v>
      </c>
      <c r="E98" s="1997">
        <v>0.2</v>
      </c>
      <c r="F98" s="1996">
        <v>315800</v>
      </c>
      <c r="G98" s="1996">
        <v>4102500</v>
      </c>
      <c r="H98" s="1997">
        <v>7.7</v>
      </c>
      <c r="I98" s="1997">
        <v>0.7</v>
      </c>
      <c r="J98" s="1996">
        <v>645800</v>
      </c>
      <c r="K98" s="1996">
        <v>15499800</v>
      </c>
      <c r="L98" s="1997">
        <v>4.2</v>
      </c>
      <c r="M98" s="1997">
        <v>0.2</v>
      </c>
      <c r="N98" s="1996">
        <v>155700</v>
      </c>
      <c r="O98" s="1996">
        <v>2241100</v>
      </c>
      <c r="P98" s="1997">
        <v>6.9</v>
      </c>
      <c r="Q98" s="1997">
        <v>0.9</v>
      </c>
      <c r="R98" s="1996">
        <v>497100</v>
      </c>
      <c r="S98" s="1996">
        <v>13776400</v>
      </c>
      <c r="T98" s="1997">
        <v>3.6</v>
      </c>
      <c r="U98" s="1997">
        <v>0.2</v>
      </c>
      <c r="V98" s="1996">
        <v>160000</v>
      </c>
      <c r="W98" s="1996">
        <v>1861300</v>
      </c>
      <c r="X98" s="1997">
        <v>8.6</v>
      </c>
      <c r="Y98" s="1997">
        <v>1.1000000000000001</v>
      </c>
      <c r="Z98" s="1996">
        <v>29400</v>
      </c>
      <c r="AA98" s="1996">
        <v>396400</v>
      </c>
      <c r="AB98" s="1997">
        <v>7.4</v>
      </c>
      <c r="AC98" s="1997">
        <v>2.2999999999999998</v>
      </c>
      <c r="AD98" s="1996">
        <v>51000</v>
      </c>
      <c r="AE98" s="1996">
        <v>900600</v>
      </c>
      <c r="AF98" s="1997">
        <v>5.7</v>
      </c>
      <c r="AG98" s="1997">
        <v>1.3</v>
      </c>
      <c r="AH98" s="1996">
        <v>74600</v>
      </c>
      <c r="AI98" s="1996">
        <v>734600</v>
      </c>
      <c r="AJ98" s="1997">
        <v>10.199999999999999</v>
      </c>
      <c r="AK98" s="1997">
        <v>1.8</v>
      </c>
      <c r="AL98" s="1996">
        <v>86500</v>
      </c>
      <c r="AM98" s="1996">
        <v>957700</v>
      </c>
      <c r="AN98" s="1997">
        <v>9</v>
      </c>
      <c r="AO98" s="1997">
        <v>1.6</v>
      </c>
      <c r="AP98" s="1996">
        <v>74300</v>
      </c>
      <c r="AQ98" s="1996">
        <v>1113200</v>
      </c>
      <c r="AR98" s="1997">
        <v>6.7</v>
      </c>
      <c r="AS98" s="1997">
        <v>1.3</v>
      </c>
      <c r="AT98" s="1996">
        <v>15900</v>
      </c>
      <c r="AU98" s="1996">
        <v>191200</v>
      </c>
      <c r="AV98" s="1997">
        <v>8.3000000000000007</v>
      </c>
      <c r="AW98" s="1997">
        <v>3.5</v>
      </c>
      <c r="AX98" s="1996">
        <v>21300</v>
      </c>
      <c r="AY98" s="1996">
        <v>499200</v>
      </c>
      <c r="AZ98" s="1997">
        <v>4.3</v>
      </c>
      <c r="BA98" s="1997">
        <v>1.5</v>
      </c>
      <c r="BB98" s="1996">
        <v>38300</v>
      </c>
      <c r="BC98" s="1996">
        <v>477500</v>
      </c>
      <c r="BD98" s="1997">
        <v>8</v>
      </c>
      <c r="BE98" s="1997">
        <v>2.1</v>
      </c>
      <c r="BF98" s="1996">
        <v>35700</v>
      </c>
      <c r="BG98" s="1996">
        <v>465100</v>
      </c>
      <c r="BH98" s="1997">
        <v>7.7</v>
      </c>
      <c r="BI98" s="1997">
        <v>2.1</v>
      </c>
      <c r="BJ98" s="1996">
        <v>44500</v>
      </c>
      <c r="BK98" s="1996">
        <v>608200</v>
      </c>
      <c r="BL98" s="1997">
        <v>7.3</v>
      </c>
      <c r="BM98" s="1997">
        <v>1.8</v>
      </c>
      <c r="BN98" s="1996">
        <v>13500</v>
      </c>
      <c r="BO98" s="1996">
        <v>205200</v>
      </c>
      <c r="BP98" s="1997">
        <v>6.6</v>
      </c>
      <c r="BQ98" s="1997">
        <v>2.9</v>
      </c>
      <c r="BR98" s="1996">
        <v>29800</v>
      </c>
      <c r="BS98" s="1996">
        <v>401400</v>
      </c>
      <c r="BT98" s="1997">
        <v>7.4</v>
      </c>
      <c r="BU98" s="1997">
        <v>2.1</v>
      </c>
      <c r="BV98" s="1996">
        <v>36300</v>
      </c>
      <c r="BW98" s="1996">
        <v>257100</v>
      </c>
      <c r="BX98" s="1997">
        <v>14.1</v>
      </c>
      <c r="BY98" s="1997">
        <v>3.5</v>
      </c>
      <c r="BZ98" s="1996">
        <v>50800</v>
      </c>
      <c r="CA98" s="1996">
        <v>492600</v>
      </c>
      <c r="CB98" s="1997">
        <v>10.3</v>
      </c>
      <c r="CC98" s="1997">
        <v>2.2999999999999998</v>
      </c>
      <c r="CD98" s="1996">
        <v>29700</v>
      </c>
      <c r="CE98" s="1996">
        <v>505000</v>
      </c>
      <c r="CF98" s="1997">
        <v>5.9</v>
      </c>
      <c r="CG98" s="1997">
        <v>1.7</v>
      </c>
    </row>
    <row r="99" spans="1:85" s="1869" customFormat="1">
      <c r="A99" s="1995" t="s">
        <v>1294</v>
      </c>
      <c r="B99" s="1996">
        <v>1092600</v>
      </c>
      <c r="C99" s="1996">
        <v>29288600</v>
      </c>
      <c r="D99" s="1997">
        <v>3.7</v>
      </c>
      <c r="E99" s="1997">
        <v>0.2</v>
      </c>
      <c r="F99" s="1996">
        <v>299800</v>
      </c>
      <c r="G99" s="1996">
        <v>4248800</v>
      </c>
      <c r="H99" s="1997">
        <v>7.1</v>
      </c>
      <c r="I99" s="1997">
        <v>0.7</v>
      </c>
      <c r="J99" s="1996">
        <v>598900</v>
      </c>
      <c r="K99" s="1996">
        <v>15463600</v>
      </c>
      <c r="L99" s="1997">
        <v>3.9</v>
      </c>
      <c r="M99" s="1997">
        <v>0.2</v>
      </c>
      <c r="N99" s="1996">
        <v>148800</v>
      </c>
      <c r="O99" s="1996">
        <v>2339400</v>
      </c>
      <c r="P99" s="1997">
        <v>6.4</v>
      </c>
      <c r="Q99" s="1997">
        <v>0.9</v>
      </c>
      <c r="R99" s="1996">
        <v>493700</v>
      </c>
      <c r="S99" s="1996">
        <v>13825000</v>
      </c>
      <c r="T99" s="1997">
        <v>3.6</v>
      </c>
      <c r="U99" s="1997">
        <v>0.2</v>
      </c>
      <c r="V99" s="1996">
        <v>151000</v>
      </c>
      <c r="W99" s="1996">
        <v>1909400</v>
      </c>
      <c r="X99" s="1997">
        <v>7.9</v>
      </c>
      <c r="Y99" s="1997">
        <v>1</v>
      </c>
      <c r="Z99" s="1996">
        <v>28200</v>
      </c>
      <c r="AA99" s="1996">
        <v>398900</v>
      </c>
      <c r="AB99" s="1997">
        <v>7.1</v>
      </c>
      <c r="AC99" s="1997">
        <v>2.2000000000000002</v>
      </c>
      <c r="AD99" s="1996">
        <v>39500</v>
      </c>
      <c r="AE99" s="1996">
        <v>915800</v>
      </c>
      <c r="AF99" s="1997">
        <v>4.3</v>
      </c>
      <c r="AG99" s="1997">
        <v>1.1000000000000001</v>
      </c>
      <c r="AH99" s="1996">
        <v>66000</v>
      </c>
      <c r="AI99" s="1996">
        <v>785800</v>
      </c>
      <c r="AJ99" s="1997">
        <v>8.4</v>
      </c>
      <c r="AK99" s="1997">
        <v>1.7</v>
      </c>
      <c r="AL99" s="1996">
        <v>91900</v>
      </c>
      <c r="AM99" s="1996">
        <v>1049000</v>
      </c>
      <c r="AN99" s="1997">
        <v>8.8000000000000007</v>
      </c>
      <c r="AO99" s="1997">
        <v>1.5</v>
      </c>
      <c r="AP99" s="1996">
        <v>74100</v>
      </c>
      <c r="AQ99" s="1996">
        <v>1099400</v>
      </c>
      <c r="AR99" s="1997">
        <v>6.7</v>
      </c>
      <c r="AS99" s="1997">
        <v>1.3</v>
      </c>
      <c r="AT99" s="1996">
        <v>15200</v>
      </c>
      <c r="AU99" s="1996">
        <v>203200</v>
      </c>
      <c r="AV99" s="1997">
        <v>7.5</v>
      </c>
      <c r="AW99" s="1997">
        <v>3.4</v>
      </c>
      <c r="AX99" s="1996">
        <v>19400</v>
      </c>
      <c r="AY99" s="1996">
        <v>507100</v>
      </c>
      <c r="AZ99" s="1997">
        <v>3.8</v>
      </c>
      <c r="BA99" s="1997">
        <v>1.4</v>
      </c>
      <c r="BB99" s="1996">
        <v>31100</v>
      </c>
      <c r="BC99" s="1996">
        <v>514800</v>
      </c>
      <c r="BD99" s="1997">
        <v>6</v>
      </c>
      <c r="BE99" s="1997">
        <v>1.8</v>
      </c>
      <c r="BF99" s="1996">
        <v>46000</v>
      </c>
      <c r="BG99" s="1996">
        <v>527200</v>
      </c>
      <c r="BH99" s="1997">
        <v>8.6999999999999993</v>
      </c>
      <c r="BI99" s="1997">
        <v>2.2000000000000002</v>
      </c>
      <c r="BJ99" s="1996">
        <v>37200</v>
      </c>
      <c r="BK99" s="1996">
        <v>587100</v>
      </c>
      <c r="BL99" s="1997">
        <v>6.3</v>
      </c>
      <c r="BM99" s="1997">
        <v>1.8</v>
      </c>
      <c r="BN99" s="1996">
        <v>13000</v>
      </c>
      <c r="BO99" s="1996">
        <v>195700</v>
      </c>
      <c r="BP99" s="1997">
        <v>6.7</v>
      </c>
      <c r="BQ99" s="1997">
        <v>3</v>
      </c>
      <c r="BR99" s="1996">
        <v>20100</v>
      </c>
      <c r="BS99" s="1996">
        <v>408600</v>
      </c>
      <c r="BT99" s="1997">
        <v>4.9000000000000004</v>
      </c>
      <c r="BU99" s="1997">
        <v>1.7</v>
      </c>
      <c r="BV99" s="1996">
        <v>34900</v>
      </c>
      <c r="BW99" s="1996">
        <v>271000</v>
      </c>
      <c r="BX99" s="1997">
        <v>12.9</v>
      </c>
      <c r="BY99" s="1997">
        <v>3.3</v>
      </c>
      <c r="BZ99" s="1996">
        <v>45900</v>
      </c>
      <c r="CA99" s="1996">
        <v>521800</v>
      </c>
      <c r="CB99" s="1997">
        <v>8.8000000000000007</v>
      </c>
      <c r="CC99" s="1997">
        <v>2.1</v>
      </c>
      <c r="CD99" s="1996">
        <v>37000</v>
      </c>
      <c r="CE99" s="1996">
        <v>512300</v>
      </c>
      <c r="CF99" s="1997">
        <v>7.2</v>
      </c>
      <c r="CG99" s="1997">
        <v>1.9</v>
      </c>
    </row>
    <row r="100" spans="1:85" s="706" customFormat="1"/>
    <row r="101" spans="1:85" s="706" customFormat="1">
      <c r="A101" s="736" t="s">
        <v>824</v>
      </c>
      <c r="B101" s="734"/>
      <c r="C101" s="734"/>
      <c r="D101" s="734"/>
      <c r="E101" s="734"/>
      <c r="F101" s="734"/>
      <c r="G101" s="734"/>
      <c r="H101" s="734"/>
      <c r="I101" s="734"/>
      <c r="J101" s="734"/>
      <c r="K101" s="734"/>
      <c r="L101" s="734"/>
      <c r="M101" s="734"/>
      <c r="N101" s="734"/>
      <c r="O101" s="734"/>
      <c r="P101" s="734"/>
      <c r="Q101" s="734"/>
      <c r="R101" s="734"/>
      <c r="S101" s="734"/>
      <c r="T101" s="734"/>
      <c r="U101" s="734"/>
      <c r="V101" s="734"/>
      <c r="W101" s="734"/>
      <c r="X101" s="734"/>
      <c r="Y101" s="734"/>
      <c r="Z101" s="734"/>
      <c r="AA101" s="734"/>
      <c r="AB101" s="734"/>
      <c r="AC101" s="734"/>
      <c r="AD101" s="734"/>
      <c r="AE101" s="734"/>
      <c r="AF101" s="734"/>
      <c r="AG101" s="734"/>
      <c r="AH101" s="734"/>
      <c r="AI101" s="734"/>
      <c r="AJ101" s="734"/>
      <c r="AK101" s="734"/>
      <c r="AL101" s="734"/>
      <c r="AM101" s="734"/>
      <c r="AN101" s="734"/>
      <c r="AO101" s="734"/>
      <c r="AP101" s="734"/>
      <c r="AQ101" s="734"/>
      <c r="AR101" s="734"/>
      <c r="AS101" s="734"/>
      <c r="AT101" s="734"/>
      <c r="AU101" s="734"/>
      <c r="AV101" s="734"/>
      <c r="AW101" s="734"/>
      <c r="AX101" s="734"/>
      <c r="AY101" s="734"/>
      <c r="AZ101" s="734"/>
      <c r="BA101" s="734"/>
      <c r="BB101" s="734"/>
      <c r="BC101" s="734"/>
      <c r="BD101" s="734"/>
      <c r="BE101" s="734"/>
      <c r="BF101" s="734"/>
      <c r="BG101" s="734"/>
      <c r="BH101" s="734"/>
      <c r="BI101" s="734"/>
      <c r="BJ101" s="734"/>
      <c r="BK101" s="734"/>
      <c r="BL101" s="734"/>
      <c r="BM101" s="734"/>
      <c r="BN101" s="734"/>
      <c r="BO101" s="734"/>
      <c r="BP101" s="734"/>
      <c r="BQ101" s="734"/>
      <c r="BR101" s="734"/>
      <c r="BS101" s="734"/>
      <c r="BT101" s="734"/>
      <c r="BU101" s="734"/>
      <c r="BV101" s="734"/>
      <c r="BW101" s="734"/>
      <c r="BX101" s="734"/>
      <c r="BY101" s="734"/>
      <c r="BZ101" s="734"/>
      <c r="CA101" s="734"/>
      <c r="CB101" s="734"/>
      <c r="CC101" s="734"/>
      <c r="CD101" s="734"/>
      <c r="CE101" s="734"/>
      <c r="CF101" s="734"/>
      <c r="CG101" s="734"/>
    </row>
    <row r="102" spans="1:85" s="706" customFormat="1"/>
    <row r="103" spans="1:85" s="706" customFormat="1"/>
    <row r="104" spans="1:85" s="706" customFormat="1" ht="15.75">
      <c r="A104" s="735" t="s">
        <v>114</v>
      </c>
      <c r="B104" s="734"/>
      <c r="C104" s="734"/>
      <c r="D104" s="734"/>
      <c r="E104" s="734"/>
      <c r="F104" s="734"/>
      <c r="G104" s="734"/>
      <c r="H104" s="734"/>
      <c r="I104" s="734"/>
      <c r="J104" s="734"/>
      <c r="K104" s="734"/>
      <c r="L104" s="734"/>
      <c r="M104" s="734"/>
      <c r="N104" s="734"/>
      <c r="O104" s="734"/>
      <c r="P104" s="734"/>
      <c r="Q104" s="734"/>
      <c r="R104" s="734"/>
      <c r="S104" s="734"/>
      <c r="T104" s="734"/>
      <c r="U104" s="734"/>
      <c r="V104" s="734"/>
      <c r="W104" s="734"/>
      <c r="X104" s="734"/>
      <c r="Y104" s="734"/>
      <c r="Z104" s="734"/>
      <c r="AA104" s="734"/>
      <c r="AB104" s="734"/>
      <c r="AC104" s="734"/>
      <c r="AD104" s="734"/>
      <c r="AE104" s="734"/>
      <c r="AF104" s="734"/>
      <c r="AG104" s="734"/>
      <c r="AH104" s="734"/>
      <c r="AI104" s="734"/>
      <c r="AJ104" s="734"/>
      <c r="AK104" s="734"/>
      <c r="AL104" s="734"/>
      <c r="AM104" s="734"/>
      <c r="AN104" s="734"/>
      <c r="AO104" s="734"/>
      <c r="AP104" s="734"/>
      <c r="AQ104" s="734"/>
      <c r="AR104" s="734"/>
      <c r="AS104" s="734"/>
      <c r="AT104" s="734"/>
      <c r="AU104" s="734"/>
      <c r="AV104" s="734"/>
      <c r="AW104" s="734"/>
      <c r="AX104" s="734"/>
      <c r="AY104" s="734"/>
      <c r="AZ104" s="734"/>
      <c r="BA104" s="734"/>
      <c r="BB104" s="734"/>
      <c r="BC104" s="734"/>
      <c r="BD104" s="734"/>
      <c r="BE104" s="734"/>
      <c r="BF104" s="734"/>
      <c r="BG104" s="734"/>
      <c r="BH104" s="734"/>
      <c r="BI104" s="734"/>
      <c r="BJ104" s="734"/>
      <c r="BK104" s="734"/>
      <c r="BL104" s="734"/>
      <c r="BM104" s="734"/>
      <c r="BN104" s="734"/>
      <c r="BO104" s="734"/>
      <c r="BP104" s="734"/>
      <c r="BQ104" s="734"/>
      <c r="BR104" s="734"/>
      <c r="BS104" s="734"/>
      <c r="BT104" s="734"/>
      <c r="BU104" s="734"/>
      <c r="BV104" s="734"/>
      <c r="BW104" s="734"/>
      <c r="BX104" s="734"/>
      <c r="BY104" s="734"/>
      <c r="BZ104" s="734"/>
      <c r="CA104" s="734"/>
      <c r="CB104" s="734"/>
      <c r="CC104" s="734"/>
      <c r="CD104" s="734"/>
      <c r="CE104" s="734"/>
      <c r="CF104" s="734"/>
      <c r="CG104" s="734"/>
    </row>
    <row r="105" spans="1:85" s="706" customFormat="1">
      <c r="A105" s="736" t="s">
        <v>846</v>
      </c>
      <c r="B105" s="734"/>
      <c r="C105" s="734"/>
      <c r="D105" s="734"/>
      <c r="E105" s="734"/>
      <c r="F105" s="734"/>
      <c r="G105" s="734"/>
      <c r="H105" s="734"/>
      <c r="I105" s="734"/>
      <c r="J105" s="734"/>
      <c r="K105" s="734"/>
      <c r="L105" s="734"/>
      <c r="M105" s="734"/>
      <c r="N105" s="734"/>
      <c r="O105" s="734"/>
      <c r="P105" s="734"/>
      <c r="Q105" s="734"/>
      <c r="R105" s="734"/>
      <c r="S105" s="734"/>
      <c r="T105" s="734"/>
      <c r="U105" s="734"/>
      <c r="V105" s="734"/>
      <c r="W105" s="734"/>
      <c r="X105" s="734"/>
      <c r="Y105" s="734"/>
      <c r="Z105" s="734"/>
      <c r="AA105" s="734"/>
      <c r="AB105" s="734"/>
      <c r="AC105" s="734"/>
      <c r="AD105" s="734"/>
      <c r="AE105" s="734"/>
      <c r="AF105" s="734"/>
      <c r="AG105" s="734"/>
      <c r="AH105" s="734"/>
      <c r="AI105" s="734"/>
      <c r="AJ105" s="734"/>
      <c r="AK105" s="734"/>
      <c r="AL105" s="734"/>
      <c r="AM105" s="734"/>
      <c r="AN105" s="734"/>
      <c r="AO105" s="734"/>
      <c r="AP105" s="734"/>
      <c r="AQ105" s="734"/>
      <c r="AR105" s="734"/>
      <c r="AS105" s="734"/>
      <c r="AT105" s="734"/>
      <c r="AU105" s="734"/>
      <c r="AV105" s="734"/>
      <c r="AW105" s="734"/>
      <c r="AX105" s="734"/>
      <c r="AY105" s="734"/>
      <c r="AZ105" s="734"/>
      <c r="BA105" s="734"/>
      <c r="BB105" s="734"/>
      <c r="BC105" s="734"/>
      <c r="BD105" s="734"/>
      <c r="BE105" s="734"/>
      <c r="BF105" s="734"/>
      <c r="BG105" s="734"/>
      <c r="BH105" s="734"/>
      <c r="BI105" s="734"/>
      <c r="BJ105" s="734"/>
      <c r="BK105" s="734"/>
      <c r="BL105" s="734"/>
      <c r="BM105" s="734"/>
      <c r="BN105" s="734"/>
      <c r="BO105" s="734"/>
      <c r="BP105" s="734"/>
      <c r="BQ105" s="734"/>
      <c r="BR105" s="734"/>
      <c r="BS105" s="734"/>
      <c r="BT105" s="734"/>
      <c r="BU105" s="734"/>
      <c r="BV105" s="734"/>
      <c r="BW105" s="734"/>
      <c r="BX105" s="734"/>
      <c r="BY105" s="734"/>
      <c r="BZ105" s="734"/>
      <c r="CA105" s="734"/>
      <c r="CB105" s="734"/>
      <c r="CC105" s="734"/>
      <c r="CD105" s="734"/>
      <c r="CE105" s="734"/>
      <c r="CF105" s="734"/>
      <c r="CG105" s="734"/>
    </row>
    <row r="106" spans="1:85" s="706" customFormat="1"/>
    <row r="107" spans="1:85" s="706" customFormat="1">
      <c r="A107" s="737" t="s">
        <v>115</v>
      </c>
      <c r="B107" s="512" t="s">
        <v>116</v>
      </c>
      <c r="C107" s="734"/>
      <c r="D107" s="734"/>
      <c r="E107" s="734"/>
      <c r="F107" s="734"/>
      <c r="G107" s="734"/>
      <c r="H107" s="734"/>
      <c r="I107" s="734"/>
      <c r="J107" s="734"/>
      <c r="K107" s="734"/>
      <c r="L107" s="734"/>
      <c r="M107" s="734"/>
      <c r="N107" s="734"/>
      <c r="O107" s="734"/>
      <c r="P107" s="734"/>
      <c r="Q107" s="734"/>
      <c r="R107" s="734"/>
      <c r="S107" s="734"/>
      <c r="T107" s="734"/>
      <c r="U107" s="734"/>
      <c r="V107" s="734"/>
      <c r="W107" s="734"/>
      <c r="X107" s="734"/>
      <c r="Y107" s="734"/>
      <c r="Z107" s="734"/>
      <c r="AA107" s="734"/>
      <c r="AB107" s="734"/>
      <c r="AC107" s="734"/>
      <c r="AD107" s="734"/>
      <c r="AE107" s="734"/>
      <c r="AF107" s="734"/>
      <c r="AG107" s="734"/>
      <c r="AH107" s="734"/>
      <c r="AI107" s="734"/>
      <c r="AJ107" s="734"/>
      <c r="AK107" s="734"/>
      <c r="AL107" s="734"/>
      <c r="AM107" s="734"/>
      <c r="AN107" s="734"/>
      <c r="AO107" s="734"/>
      <c r="AP107" s="734"/>
      <c r="AQ107" s="734"/>
      <c r="AR107" s="734"/>
      <c r="AS107" s="734"/>
      <c r="AT107" s="734"/>
      <c r="AU107" s="734"/>
      <c r="AV107" s="734"/>
      <c r="AW107" s="734"/>
      <c r="AX107" s="734"/>
      <c r="AY107" s="734"/>
      <c r="AZ107" s="734"/>
      <c r="BA107" s="734"/>
      <c r="BB107" s="734"/>
      <c r="BC107" s="734"/>
      <c r="BD107" s="734"/>
      <c r="BE107" s="734"/>
      <c r="BF107" s="734"/>
      <c r="BG107" s="734"/>
      <c r="BH107" s="734"/>
      <c r="BI107" s="734"/>
      <c r="BJ107" s="734"/>
      <c r="BK107" s="734"/>
      <c r="BL107" s="734"/>
      <c r="BM107" s="734"/>
      <c r="BN107" s="734"/>
      <c r="BO107" s="734"/>
      <c r="BP107" s="734"/>
      <c r="BQ107" s="734"/>
      <c r="BR107" s="734"/>
      <c r="BS107" s="734"/>
      <c r="BT107" s="734"/>
      <c r="BU107" s="734"/>
      <c r="BV107" s="734"/>
      <c r="BW107" s="734"/>
      <c r="BX107" s="734"/>
      <c r="BY107" s="734"/>
      <c r="BZ107" s="734"/>
      <c r="CA107" s="734"/>
      <c r="CB107" s="734"/>
      <c r="CC107" s="734"/>
      <c r="CD107" s="734"/>
      <c r="CE107" s="734"/>
      <c r="CF107" s="734"/>
      <c r="CG107" s="734"/>
    </row>
    <row r="108" spans="1:85" s="706" customFormat="1">
      <c r="A108" s="737" t="s">
        <v>476</v>
      </c>
      <c r="B108" s="512" t="s">
        <v>493</v>
      </c>
      <c r="C108" s="734"/>
      <c r="D108" s="734"/>
      <c r="E108" s="734"/>
      <c r="F108" s="734"/>
      <c r="G108" s="734"/>
      <c r="H108" s="734"/>
      <c r="I108" s="734"/>
      <c r="J108" s="734"/>
      <c r="K108" s="734"/>
      <c r="L108" s="734"/>
      <c r="M108" s="734"/>
      <c r="N108" s="734"/>
      <c r="O108" s="734"/>
      <c r="P108" s="734"/>
      <c r="Q108" s="734"/>
      <c r="R108" s="734"/>
      <c r="S108" s="734"/>
      <c r="T108" s="734"/>
      <c r="U108" s="734"/>
      <c r="V108" s="734"/>
      <c r="W108" s="734"/>
      <c r="X108" s="734"/>
      <c r="Y108" s="734"/>
      <c r="Z108" s="734"/>
      <c r="AA108" s="734"/>
      <c r="AB108" s="734"/>
      <c r="AC108" s="734"/>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4"/>
      <c r="AY108" s="734"/>
      <c r="AZ108" s="734"/>
      <c r="BA108" s="734"/>
      <c r="BB108" s="734"/>
      <c r="BC108" s="734"/>
      <c r="BD108" s="734"/>
      <c r="BE108" s="734"/>
      <c r="BF108" s="734"/>
      <c r="BG108" s="734"/>
      <c r="BH108" s="734"/>
      <c r="BI108" s="734"/>
      <c r="BJ108" s="734"/>
      <c r="BK108" s="734"/>
      <c r="BL108" s="734"/>
      <c r="BM108" s="734"/>
      <c r="BN108" s="734"/>
      <c r="BO108" s="734"/>
      <c r="BP108" s="734"/>
      <c r="BQ108" s="734"/>
      <c r="BR108" s="734"/>
      <c r="BS108" s="734"/>
      <c r="BT108" s="734"/>
      <c r="BU108" s="734"/>
      <c r="BV108" s="734"/>
      <c r="BW108" s="734"/>
      <c r="BX108" s="734"/>
      <c r="BY108" s="734"/>
      <c r="BZ108" s="734"/>
      <c r="CA108" s="734"/>
      <c r="CB108" s="734"/>
      <c r="CC108" s="734"/>
      <c r="CD108" s="734"/>
      <c r="CE108" s="734"/>
      <c r="CF108" s="734"/>
      <c r="CG108" s="734"/>
    </row>
    <row r="109" spans="1:85" s="706" customFormat="1">
      <c r="A109" s="737" t="s">
        <v>478</v>
      </c>
      <c r="B109" s="512" t="s">
        <v>2</v>
      </c>
      <c r="C109" s="734"/>
      <c r="D109" s="734"/>
      <c r="E109" s="734"/>
      <c r="F109" s="734"/>
      <c r="G109" s="734"/>
      <c r="H109" s="734"/>
      <c r="I109" s="734"/>
      <c r="J109" s="734"/>
      <c r="K109" s="734"/>
      <c r="L109" s="734"/>
      <c r="M109" s="734"/>
      <c r="N109" s="734"/>
      <c r="O109" s="734"/>
      <c r="P109" s="734"/>
      <c r="Q109" s="734"/>
      <c r="R109" s="734"/>
      <c r="S109" s="734"/>
      <c r="T109" s="734"/>
      <c r="U109" s="734"/>
      <c r="V109" s="734"/>
      <c r="W109" s="734"/>
      <c r="X109" s="734"/>
      <c r="Y109" s="734"/>
      <c r="Z109" s="734"/>
      <c r="AA109" s="734"/>
      <c r="AB109" s="734"/>
      <c r="AC109" s="734"/>
      <c r="AD109" s="734"/>
      <c r="AE109" s="734"/>
      <c r="AF109" s="734"/>
      <c r="AG109" s="734"/>
      <c r="AH109" s="734"/>
      <c r="AI109" s="734"/>
      <c r="AJ109" s="734"/>
      <c r="AK109" s="734"/>
      <c r="AL109" s="734"/>
      <c r="AM109" s="734"/>
      <c r="AN109" s="734"/>
      <c r="AO109" s="734"/>
      <c r="AP109" s="734"/>
      <c r="AQ109" s="734"/>
      <c r="AR109" s="734"/>
      <c r="AS109" s="734"/>
      <c r="AT109" s="734"/>
      <c r="AU109" s="734"/>
      <c r="AV109" s="734"/>
      <c r="AW109" s="734"/>
      <c r="AX109" s="734"/>
      <c r="AY109" s="734"/>
      <c r="AZ109" s="734"/>
      <c r="BA109" s="734"/>
      <c r="BB109" s="734"/>
      <c r="BC109" s="734"/>
      <c r="BD109" s="734"/>
      <c r="BE109" s="734"/>
      <c r="BF109" s="734"/>
      <c r="BG109" s="734"/>
      <c r="BH109" s="734"/>
      <c r="BI109" s="734"/>
      <c r="BJ109" s="734"/>
      <c r="BK109" s="734"/>
      <c r="BL109" s="734"/>
      <c r="BM109" s="734"/>
      <c r="BN109" s="734"/>
      <c r="BO109" s="734"/>
      <c r="BP109" s="734"/>
      <c r="BQ109" s="734"/>
      <c r="BR109" s="734"/>
      <c r="BS109" s="734"/>
      <c r="BT109" s="734"/>
      <c r="BU109" s="734"/>
      <c r="BV109" s="734"/>
      <c r="BW109" s="734"/>
      <c r="BX109" s="734"/>
      <c r="BY109" s="734"/>
      <c r="BZ109" s="734"/>
      <c r="CA109" s="734"/>
      <c r="CB109" s="734"/>
      <c r="CC109" s="734"/>
      <c r="CD109" s="734"/>
      <c r="CE109" s="734"/>
      <c r="CF109" s="734"/>
      <c r="CG109" s="734"/>
    </row>
    <row r="110" spans="1:85" s="706" customFormat="1"/>
    <row r="111" spans="1:85" s="706" customFormat="1" ht="40.5" customHeight="1">
      <c r="A111" s="739" t="s">
        <v>33</v>
      </c>
      <c r="B111" s="2534" t="s">
        <v>853</v>
      </c>
      <c r="C111" s="2535"/>
      <c r="D111" s="2535"/>
      <c r="E111" s="2535"/>
      <c r="F111" s="2534" t="s">
        <v>854</v>
      </c>
      <c r="G111" s="2535"/>
      <c r="H111" s="2535"/>
      <c r="I111" s="2535"/>
      <c r="J111" s="2534" t="s">
        <v>855</v>
      </c>
      <c r="K111" s="2535"/>
      <c r="L111" s="2535"/>
      <c r="M111" s="2535"/>
      <c r="N111" s="2534" t="s">
        <v>856</v>
      </c>
      <c r="O111" s="2535"/>
      <c r="P111" s="2535"/>
      <c r="Q111" s="2535"/>
      <c r="R111" s="2534" t="s">
        <v>857</v>
      </c>
      <c r="S111" s="2535"/>
      <c r="T111" s="2535"/>
      <c r="U111" s="2535"/>
      <c r="V111" s="2534" t="s">
        <v>858</v>
      </c>
      <c r="W111" s="2535"/>
      <c r="X111" s="2535"/>
      <c r="Y111" s="2535"/>
      <c r="Z111" s="2534" t="s">
        <v>859</v>
      </c>
      <c r="AA111" s="2535"/>
      <c r="AB111" s="2535"/>
      <c r="AC111" s="2535"/>
      <c r="AD111" s="2534" t="s">
        <v>860</v>
      </c>
      <c r="AE111" s="2535"/>
      <c r="AF111" s="2535"/>
      <c r="AG111" s="2535"/>
      <c r="AH111" s="2534" t="s">
        <v>861</v>
      </c>
      <c r="AI111" s="2535"/>
      <c r="AJ111" s="2535"/>
      <c r="AK111" s="2535"/>
      <c r="AL111" s="2534" t="s">
        <v>862</v>
      </c>
      <c r="AM111" s="2535"/>
      <c r="AN111" s="2535"/>
      <c r="AO111" s="2535"/>
      <c r="AP111" s="2534" t="s">
        <v>863</v>
      </c>
      <c r="AQ111" s="2535"/>
      <c r="AR111" s="2535"/>
      <c r="AS111" s="2535"/>
      <c r="AT111" s="2534" t="s">
        <v>864</v>
      </c>
      <c r="AU111" s="2535"/>
      <c r="AV111" s="2535"/>
      <c r="AW111" s="2535"/>
      <c r="AX111" s="2534" t="s">
        <v>865</v>
      </c>
      <c r="AY111" s="2535"/>
      <c r="AZ111" s="2535"/>
      <c r="BA111" s="2535"/>
      <c r="BB111" s="2534" t="s">
        <v>866</v>
      </c>
      <c r="BC111" s="2535"/>
      <c r="BD111" s="2535"/>
      <c r="BE111" s="2535"/>
      <c r="BF111" s="2534" t="s">
        <v>867</v>
      </c>
      <c r="BG111" s="2535"/>
      <c r="BH111" s="2535"/>
      <c r="BI111" s="2535"/>
      <c r="BJ111" s="2534" t="s">
        <v>868</v>
      </c>
      <c r="BK111" s="2535"/>
      <c r="BL111" s="2535"/>
      <c r="BM111" s="2535"/>
      <c r="BN111" s="2534" t="s">
        <v>869</v>
      </c>
      <c r="BO111" s="2535"/>
      <c r="BP111" s="2535"/>
      <c r="BQ111" s="2535"/>
      <c r="BR111" s="2534" t="s">
        <v>870</v>
      </c>
      <c r="BS111" s="2535"/>
      <c r="BT111" s="2535"/>
      <c r="BU111" s="2535"/>
      <c r="BV111" s="2534" t="s">
        <v>871</v>
      </c>
      <c r="BW111" s="2535"/>
      <c r="BX111" s="2535"/>
      <c r="BY111" s="2535"/>
      <c r="BZ111" s="2534" t="s">
        <v>872</v>
      </c>
      <c r="CA111" s="2535"/>
      <c r="CB111" s="2535"/>
      <c r="CC111" s="2535"/>
      <c r="CD111" s="2534" t="s">
        <v>873</v>
      </c>
      <c r="CE111" s="2535"/>
      <c r="CF111" s="2535"/>
      <c r="CG111" s="2535"/>
    </row>
    <row r="112" spans="1:85" s="706" customFormat="1">
      <c r="A112" s="734"/>
      <c r="B112" s="738" t="s">
        <v>117</v>
      </c>
      <c r="C112" s="738" t="s">
        <v>118</v>
      </c>
      <c r="D112" s="738" t="s">
        <v>119</v>
      </c>
      <c r="E112" s="738" t="s">
        <v>120</v>
      </c>
      <c r="F112" s="738" t="s">
        <v>117</v>
      </c>
      <c r="G112" s="738" t="s">
        <v>118</v>
      </c>
      <c r="H112" s="738" t="s">
        <v>119</v>
      </c>
      <c r="I112" s="738" t="s">
        <v>120</v>
      </c>
      <c r="J112" s="738" t="s">
        <v>117</v>
      </c>
      <c r="K112" s="738" t="s">
        <v>118</v>
      </c>
      <c r="L112" s="738" t="s">
        <v>119</v>
      </c>
      <c r="M112" s="738" t="s">
        <v>120</v>
      </c>
      <c r="N112" s="738" t="s">
        <v>117</v>
      </c>
      <c r="O112" s="738" t="s">
        <v>118</v>
      </c>
      <c r="P112" s="738" t="s">
        <v>119</v>
      </c>
      <c r="Q112" s="738" t="s">
        <v>120</v>
      </c>
      <c r="R112" s="738" t="s">
        <v>117</v>
      </c>
      <c r="S112" s="738" t="s">
        <v>118</v>
      </c>
      <c r="T112" s="738" t="s">
        <v>119</v>
      </c>
      <c r="U112" s="738" t="s">
        <v>120</v>
      </c>
      <c r="V112" s="738" t="s">
        <v>117</v>
      </c>
      <c r="W112" s="738" t="s">
        <v>118</v>
      </c>
      <c r="X112" s="738" t="s">
        <v>119</v>
      </c>
      <c r="Y112" s="738" t="s">
        <v>120</v>
      </c>
      <c r="Z112" s="738" t="s">
        <v>117</v>
      </c>
      <c r="AA112" s="738" t="s">
        <v>118</v>
      </c>
      <c r="AB112" s="738" t="s">
        <v>119</v>
      </c>
      <c r="AC112" s="738" t="s">
        <v>120</v>
      </c>
      <c r="AD112" s="738" t="s">
        <v>117</v>
      </c>
      <c r="AE112" s="738" t="s">
        <v>118</v>
      </c>
      <c r="AF112" s="738" t="s">
        <v>119</v>
      </c>
      <c r="AG112" s="738" t="s">
        <v>120</v>
      </c>
      <c r="AH112" s="738" t="s">
        <v>117</v>
      </c>
      <c r="AI112" s="738" t="s">
        <v>118</v>
      </c>
      <c r="AJ112" s="738" t="s">
        <v>119</v>
      </c>
      <c r="AK112" s="738" t="s">
        <v>120</v>
      </c>
      <c r="AL112" s="738" t="s">
        <v>117</v>
      </c>
      <c r="AM112" s="738" t="s">
        <v>118</v>
      </c>
      <c r="AN112" s="738" t="s">
        <v>119</v>
      </c>
      <c r="AO112" s="738" t="s">
        <v>120</v>
      </c>
      <c r="AP112" s="738" t="s">
        <v>117</v>
      </c>
      <c r="AQ112" s="738" t="s">
        <v>118</v>
      </c>
      <c r="AR112" s="738" t="s">
        <v>119</v>
      </c>
      <c r="AS112" s="738" t="s">
        <v>120</v>
      </c>
      <c r="AT112" s="738" t="s">
        <v>117</v>
      </c>
      <c r="AU112" s="738" t="s">
        <v>118</v>
      </c>
      <c r="AV112" s="738" t="s">
        <v>119</v>
      </c>
      <c r="AW112" s="738" t="s">
        <v>120</v>
      </c>
      <c r="AX112" s="738" t="s">
        <v>117</v>
      </c>
      <c r="AY112" s="738" t="s">
        <v>118</v>
      </c>
      <c r="AZ112" s="738" t="s">
        <v>119</v>
      </c>
      <c r="BA112" s="738" t="s">
        <v>120</v>
      </c>
      <c r="BB112" s="738" t="s">
        <v>117</v>
      </c>
      <c r="BC112" s="738" t="s">
        <v>118</v>
      </c>
      <c r="BD112" s="738" t="s">
        <v>119</v>
      </c>
      <c r="BE112" s="738" t="s">
        <v>120</v>
      </c>
      <c r="BF112" s="738" t="s">
        <v>117</v>
      </c>
      <c r="BG112" s="738" t="s">
        <v>118</v>
      </c>
      <c r="BH112" s="738" t="s">
        <v>119</v>
      </c>
      <c r="BI112" s="738" t="s">
        <v>120</v>
      </c>
      <c r="BJ112" s="738" t="s">
        <v>117</v>
      </c>
      <c r="BK112" s="738" t="s">
        <v>118</v>
      </c>
      <c r="BL112" s="738" t="s">
        <v>119</v>
      </c>
      <c r="BM112" s="738" t="s">
        <v>120</v>
      </c>
      <c r="BN112" s="738" t="s">
        <v>117</v>
      </c>
      <c r="BO112" s="738" t="s">
        <v>118</v>
      </c>
      <c r="BP112" s="738" t="s">
        <v>119</v>
      </c>
      <c r="BQ112" s="738" t="s">
        <v>120</v>
      </c>
      <c r="BR112" s="738" t="s">
        <v>117</v>
      </c>
      <c r="BS112" s="738" t="s">
        <v>118</v>
      </c>
      <c r="BT112" s="738" t="s">
        <v>119</v>
      </c>
      <c r="BU112" s="738" t="s">
        <v>120</v>
      </c>
      <c r="BV112" s="738" t="s">
        <v>117</v>
      </c>
      <c r="BW112" s="738" t="s">
        <v>118</v>
      </c>
      <c r="BX112" s="738" t="s">
        <v>119</v>
      </c>
      <c r="BY112" s="738" t="s">
        <v>120</v>
      </c>
      <c r="BZ112" s="738" t="s">
        <v>117</v>
      </c>
      <c r="CA112" s="738" t="s">
        <v>118</v>
      </c>
      <c r="CB112" s="738" t="s">
        <v>119</v>
      </c>
      <c r="CC112" s="738" t="s">
        <v>120</v>
      </c>
      <c r="CD112" s="738" t="s">
        <v>117</v>
      </c>
      <c r="CE112" s="738" t="s">
        <v>118</v>
      </c>
      <c r="CF112" s="738" t="s">
        <v>119</v>
      </c>
      <c r="CG112" s="738" t="s">
        <v>120</v>
      </c>
    </row>
    <row r="113" spans="1:85" s="706" customFormat="1">
      <c r="A113" s="1998" t="s">
        <v>555</v>
      </c>
      <c r="B113" s="1999">
        <v>150500</v>
      </c>
      <c r="C113" s="1999">
        <v>2726000</v>
      </c>
      <c r="D113" s="2000">
        <v>5.5</v>
      </c>
      <c r="E113" s="2000">
        <v>0.7</v>
      </c>
      <c r="F113" s="1999">
        <v>121800</v>
      </c>
      <c r="G113" s="1999">
        <v>1037300</v>
      </c>
      <c r="H113" s="2000">
        <v>11.7</v>
      </c>
      <c r="I113" s="2000">
        <v>1.6</v>
      </c>
      <c r="J113" s="1999">
        <v>83600</v>
      </c>
      <c r="K113" s="1999">
        <v>1510300</v>
      </c>
      <c r="L113" s="2000">
        <v>5.5</v>
      </c>
      <c r="M113" s="2000">
        <v>1</v>
      </c>
      <c r="N113" s="1999">
        <v>67300</v>
      </c>
      <c r="O113" s="1999">
        <v>578500</v>
      </c>
      <c r="P113" s="2000">
        <v>11.6</v>
      </c>
      <c r="Q113" s="2000">
        <v>2.2000000000000002</v>
      </c>
      <c r="R113" s="1999">
        <v>66900</v>
      </c>
      <c r="S113" s="1999">
        <v>1215700</v>
      </c>
      <c r="T113" s="2000">
        <v>5.5</v>
      </c>
      <c r="U113" s="2000">
        <v>1</v>
      </c>
      <c r="V113" s="1999">
        <v>54500</v>
      </c>
      <c r="W113" s="1999">
        <v>458800</v>
      </c>
      <c r="X113" s="2000">
        <v>11.9</v>
      </c>
      <c r="Y113" s="2000">
        <v>2.4</v>
      </c>
      <c r="Z113" s="1999">
        <v>8600</v>
      </c>
      <c r="AA113" s="1999">
        <v>62600</v>
      </c>
      <c r="AB113" s="2000">
        <v>13.7</v>
      </c>
      <c r="AC113" s="2000">
        <v>7</v>
      </c>
      <c r="AD113" s="1999">
        <v>19400</v>
      </c>
      <c r="AE113" s="1999">
        <v>246100</v>
      </c>
      <c r="AF113" s="2000">
        <v>7.9</v>
      </c>
      <c r="AG113" s="2000">
        <v>2.8</v>
      </c>
      <c r="AH113" s="1999">
        <v>16500</v>
      </c>
      <c r="AI113" s="1999">
        <v>118300</v>
      </c>
      <c r="AJ113" s="2000">
        <v>14</v>
      </c>
      <c r="AK113" s="2000">
        <v>5.0999999999999996</v>
      </c>
      <c r="AL113" s="1999">
        <v>47900</v>
      </c>
      <c r="AM113" s="1999">
        <v>346600</v>
      </c>
      <c r="AN113" s="2000">
        <v>13.8</v>
      </c>
      <c r="AO113" s="2000">
        <v>3</v>
      </c>
      <c r="AP113" s="1999">
        <v>29300</v>
      </c>
      <c r="AQ113" s="1999">
        <v>263600</v>
      </c>
      <c r="AR113" s="2000">
        <v>11.1</v>
      </c>
      <c r="AS113" s="2000">
        <v>3.1</v>
      </c>
      <c r="AT113" s="1999">
        <v>4800</v>
      </c>
      <c r="AU113" s="1999">
        <v>29600</v>
      </c>
      <c r="AV113" s="2000">
        <v>16.100000000000001</v>
      </c>
      <c r="AW113" s="2000">
        <v>11.3</v>
      </c>
      <c r="AX113" s="1999">
        <v>8500</v>
      </c>
      <c r="AY113" s="1999">
        <v>139700</v>
      </c>
      <c r="AZ113" s="2000">
        <v>6.1</v>
      </c>
      <c r="BA113" s="2000">
        <v>3.4</v>
      </c>
      <c r="BB113" s="1999">
        <v>12600</v>
      </c>
      <c r="BC113" s="1999">
        <v>87000</v>
      </c>
      <c r="BD113" s="2000">
        <v>14.5</v>
      </c>
      <c r="BE113" s="2000">
        <v>6.1</v>
      </c>
      <c r="BF113" s="1999">
        <v>25000</v>
      </c>
      <c r="BG113" s="1999">
        <v>166900</v>
      </c>
      <c r="BH113" s="2000">
        <v>15</v>
      </c>
      <c r="BI113" s="2000">
        <v>4.5999999999999996</v>
      </c>
      <c r="BJ113" s="1999">
        <v>16500</v>
      </c>
      <c r="BK113" s="1999">
        <v>155300</v>
      </c>
      <c r="BL113" s="2000">
        <v>10.6</v>
      </c>
      <c r="BM113" s="2000">
        <v>4.2</v>
      </c>
      <c r="BN113" s="1999">
        <v>3800</v>
      </c>
      <c r="BO113" s="1999">
        <v>33000</v>
      </c>
      <c r="BP113" s="2000">
        <v>11.6</v>
      </c>
      <c r="BQ113" s="2000">
        <v>8.8000000000000007</v>
      </c>
      <c r="BR113" s="1999">
        <v>11000</v>
      </c>
      <c r="BS113" s="1999">
        <v>106400</v>
      </c>
      <c r="BT113" s="2000">
        <v>10.3</v>
      </c>
      <c r="BU113" s="2000">
        <v>4.7</v>
      </c>
      <c r="BV113" s="1999">
        <v>3900</v>
      </c>
      <c r="BW113" s="1999">
        <v>31300</v>
      </c>
      <c r="BX113" s="2000">
        <v>12.6</v>
      </c>
      <c r="BY113" s="2000">
        <v>9.1</v>
      </c>
      <c r="BZ113" s="1999">
        <v>22900</v>
      </c>
      <c r="CA113" s="1999">
        <v>179700</v>
      </c>
      <c r="CB113" s="2000">
        <v>12.7</v>
      </c>
      <c r="CC113" s="2000">
        <v>3.9</v>
      </c>
      <c r="CD113" s="1999">
        <v>12900</v>
      </c>
      <c r="CE113" s="1999">
        <v>108400</v>
      </c>
      <c r="CF113" s="2000">
        <v>11.9</v>
      </c>
      <c r="CG113" s="2000">
        <v>4.8</v>
      </c>
    </row>
    <row r="114" spans="1:85" s="706" customFormat="1">
      <c r="A114" s="1998" t="s">
        <v>556</v>
      </c>
      <c r="B114" s="1999">
        <v>141700</v>
      </c>
      <c r="C114" s="1999">
        <v>2701100</v>
      </c>
      <c r="D114" s="2000">
        <v>5.2</v>
      </c>
      <c r="E114" s="2000">
        <v>0.7</v>
      </c>
      <c r="F114" s="1999">
        <v>134300</v>
      </c>
      <c r="G114" s="1999">
        <v>1112700</v>
      </c>
      <c r="H114" s="2000">
        <v>12.1</v>
      </c>
      <c r="I114" s="2000">
        <v>1.6</v>
      </c>
      <c r="J114" s="1999">
        <v>82000</v>
      </c>
      <c r="K114" s="1999">
        <v>1489400</v>
      </c>
      <c r="L114" s="2000">
        <v>5.5</v>
      </c>
      <c r="M114" s="2000">
        <v>1</v>
      </c>
      <c r="N114" s="1999">
        <v>83000</v>
      </c>
      <c r="O114" s="1999">
        <v>614500</v>
      </c>
      <c r="P114" s="2000">
        <v>13.5</v>
      </c>
      <c r="Q114" s="2000">
        <v>2.4</v>
      </c>
      <c r="R114" s="1999">
        <v>59800</v>
      </c>
      <c r="S114" s="1999">
        <v>1211700</v>
      </c>
      <c r="T114" s="2000">
        <v>4.9000000000000004</v>
      </c>
      <c r="U114" s="2000">
        <v>1</v>
      </c>
      <c r="V114" s="1999">
        <v>51300</v>
      </c>
      <c r="W114" s="1999">
        <v>498100</v>
      </c>
      <c r="X114" s="2000">
        <v>10.3</v>
      </c>
      <c r="Y114" s="2000">
        <v>2.2000000000000002</v>
      </c>
      <c r="Z114" s="1999">
        <v>6300</v>
      </c>
      <c r="AA114" s="1999">
        <v>65400</v>
      </c>
      <c r="AB114" s="2000">
        <v>9.6</v>
      </c>
      <c r="AC114" s="2000">
        <v>6.1</v>
      </c>
      <c r="AD114" s="1999">
        <v>20000</v>
      </c>
      <c r="AE114" s="1999">
        <v>246300</v>
      </c>
      <c r="AF114" s="2000">
        <v>8.1</v>
      </c>
      <c r="AG114" s="2000">
        <v>3</v>
      </c>
      <c r="AH114" s="1999">
        <v>17000</v>
      </c>
      <c r="AI114" s="1999">
        <v>116400</v>
      </c>
      <c r="AJ114" s="2000">
        <v>14.6</v>
      </c>
      <c r="AK114" s="2000">
        <v>5.4</v>
      </c>
      <c r="AL114" s="1999">
        <v>58900</v>
      </c>
      <c r="AM114" s="1999">
        <v>379600</v>
      </c>
      <c r="AN114" s="2000">
        <v>15.5</v>
      </c>
      <c r="AO114" s="2000">
        <v>3.1</v>
      </c>
      <c r="AP114" s="1999">
        <v>32100</v>
      </c>
      <c r="AQ114" s="1999">
        <v>305000</v>
      </c>
      <c r="AR114" s="2000">
        <v>10.5</v>
      </c>
      <c r="AS114" s="2000">
        <v>2.9</v>
      </c>
      <c r="AT114" s="1999">
        <v>2800</v>
      </c>
      <c r="AU114" s="1999">
        <v>30100</v>
      </c>
      <c r="AV114" s="2000">
        <v>9.3000000000000007</v>
      </c>
      <c r="AW114" s="2000">
        <v>9.1999999999999993</v>
      </c>
      <c r="AX114" s="1999">
        <v>13100</v>
      </c>
      <c r="AY114" s="1999">
        <v>140800</v>
      </c>
      <c r="AZ114" s="2000">
        <v>9.3000000000000007</v>
      </c>
      <c r="BA114" s="2000">
        <v>4.3</v>
      </c>
      <c r="BB114" s="1999">
        <v>12000</v>
      </c>
      <c r="BC114" s="1999">
        <v>84900</v>
      </c>
      <c r="BD114" s="2000">
        <v>14.1</v>
      </c>
      <c r="BE114" s="2000">
        <v>6.3</v>
      </c>
      <c r="BF114" s="1999">
        <v>35700</v>
      </c>
      <c r="BG114" s="1999">
        <v>186800</v>
      </c>
      <c r="BH114" s="2000">
        <v>19.100000000000001</v>
      </c>
      <c r="BI114" s="2000">
        <v>4.9000000000000004</v>
      </c>
      <c r="BJ114" s="1999">
        <v>19400</v>
      </c>
      <c r="BK114" s="1999">
        <v>171900</v>
      </c>
      <c r="BL114" s="2000">
        <v>11.3</v>
      </c>
      <c r="BM114" s="2000">
        <v>4.0999999999999996</v>
      </c>
      <c r="BN114" s="1999">
        <v>3500</v>
      </c>
      <c r="BO114" s="1999">
        <v>35300</v>
      </c>
      <c r="BP114" s="2000">
        <v>9.8000000000000007</v>
      </c>
      <c r="BQ114" s="2000">
        <v>8.1999999999999993</v>
      </c>
      <c r="BR114" s="1999">
        <v>6900</v>
      </c>
      <c r="BS114" s="1999">
        <v>105500</v>
      </c>
      <c r="BT114" s="2000">
        <v>6.6</v>
      </c>
      <c r="BU114" s="2000">
        <v>4</v>
      </c>
      <c r="BV114" s="1999">
        <v>5000</v>
      </c>
      <c r="BW114" s="1999">
        <v>31400</v>
      </c>
      <c r="BX114" s="2000">
        <v>15.9</v>
      </c>
      <c r="BY114" s="2000">
        <v>10.6</v>
      </c>
      <c r="BZ114" s="1999">
        <v>23200</v>
      </c>
      <c r="CA114" s="1999">
        <v>192800</v>
      </c>
      <c r="CB114" s="2000">
        <v>12</v>
      </c>
      <c r="CC114" s="2000">
        <v>3.8</v>
      </c>
      <c r="CD114" s="1999">
        <v>12700</v>
      </c>
      <c r="CE114" s="1999">
        <v>133000</v>
      </c>
      <c r="CF114" s="2000">
        <v>9.6</v>
      </c>
      <c r="CG114" s="2000">
        <v>4.0999999999999996</v>
      </c>
    </row>
    <row r="115" spans="1:85" s="706" customFormat="1">
      <c r="A115" s="1998" t="s">
        <v>557</v>
      </c>
      <c r="B115" s="1999">
        <v>141300</v>
      </c>
      <c r="C115" s="1999">
        <v>2694700</v>
      </c>
      <c r="D115" s="2000">
        <v>5.2</v>
      </c>
      <c r="E115" s="2000">
        <v>0.7</v>
      </c>
      <c r="F115" s="1999">
        <v>157300</v>
      </c>
      <c r="G115" s="1999">
        <v>1197000</v>
      </c>
      <c r="H115" s="2000">
        <v>13.1</v>
      </c>
      <c r="I115" s="2000">
        <v>1.6</v>
      </c>
      <c r="J115" s="1999">
        <v>81200</v>
      </c>
      <c r="K115" s="1999">
        <v>1481100</v>
      </c>
      <c r="L115" s="2000">
        <v>5.5</v>
      </c>
      <c r="M115" s="2000">
        <v>1</v>
      </c>
      <c r="N115" s="1999">
        <v>89400</v>
      </c>
      <c r="O115" s="1999">
        <v>664200</v>
      </c>
      <c r="P115" s="2000">
        <v>13.5</v>
      </c>
      <c r="Q115" s="2000">
        <v>2.2999999999999998</v>
      </c>
      <c r="R115" s="1999">
        <v>60100</v>
      </c>
      <c r="S115" s="1999">
        <v>1213600</v>
      </c>
      <c r="T115" s="2000">
        <v>5</v>
      </c>
      <c r="U115" s="2000">
        <v>1</v>
      </c>
      <c r="V115" s="1999">
        <v>67900</v>
      </c>
      <c r="W115" s="1999">
        <v>532800</v>
      </c>
      <c r="X115" s="2000">
        <v>12.7</v>
      </c>
      <c r="Y115" s="2000">
        <v>2.4</v>
      </c>
      <c r="Z115" s="1999">
        <v>8500</v>
      </c>
      <c r="AA115" s="1999">
        <v>72500</v>
      </c>
      <c r="AB115" s="2000">
        <v>11.8</v>
      </c>
      <c r="AC115" s="2000">
        <v>6.4</v>
      </c>
      <c r="AD115" s="1999">
        <v>23500</v>
      </c>
      <c r="AE115" s="1999">
        <v>259900</v>
      </c>
      <c r="AF115" s="2000">
        <v>9</v>
      </c>
      <c r="AG115" s="2000">
        <v>3.1</v>
      </c>
      <c r="AH115" s="1999">
        <v>22100</v>
      </c>
      <c r="AI115" s="1999">
        <v>130000</v>
      </c>
      <c r="AJ115" s="2000">
        <v>17</v>
      </c>
      <c r="AK115" s="2000">
        <v>5.6</v>
      </c>
      <c r="AL115" s="1999">
        <v>57900</v>
      </c>
      <c r="AM115" s="1999">
        <v>399100</v>
      </c>
      <c r="AN115" s="2000">
        <v>14.5</v>
      </c>
      <c r="AO115" s="2000">
        <v>2.9</v>
      </c>
      <c r="AP115" s="1999">
        <v>45200</v>
      </c>
      <c r="AQ115" s="1999">
        <v>335600</v>
      </c>
      <c r="AR115" s="2000">
        <v>13.5</v>
      </c>
      <c r="AS115" s="2000">
        <v>3.1</v>
      </c>
      <c r="AT115" s="1999">
        <v>4100</v>
      </c>
      <c r="AU115" s="1999">
        <v>33800</v>
      </c>
      <c r="AV115" s="2000">
        <v>12.2</v>
      </c>
      <c r="AW115" s="2000">
        <v>9.9</v>
      </c>
      <c r="AX115" s="1999">
        <v>14500</v>
      </c>
      <c r="AY115" s="1999">
        <v>149500</v>
      </c>
      <c r="AZ115" s="2000">
        <v>9.6999999999999993</v>
      </c>
      <c r="BA115" s="2000">
        <v>4.3</v>
      </c>
      <c r="BB115" s="1999">
        <v>13200</v>
      </c>
      <c r="BC115" s="1999">
        <v>92800</v>
      </c>
      <c r="BD115" s="2000">
        <v>14.2</v>
      </c>
      <c r="BE115" s="2000">
        <v>6.2</v>
      </c>
      <c r="BF115" s="1999">
        <v>31900</v>
      </c>
      <c r="BG115" s="1999">
        <v>192200</v>
      </c>
      <c r="BH115" s="2000">
        <v>16.600000000000001</v>
      </c>
      <c r="BI115" s="2000">
        <v>4.5999999999999996</v>
      </c>
      <c r="BJ115" s="1999">
        <v>25700</v>
      </c>
      <c r="BK115" s="1999">
        <v>196000</v>
      </c>
      <c r="BL115" s="2000">
        <v>13.1</v>
      </c>
      <c r="BM115" s="2000">
        <v>4.0999999999999996</v>
      </c>
      <c r="BN115" s="1999">
        <v>4400</v>
      </c>
      <c r="BO115" s="1999">
        <v>38700</v>
      </c>
      <c r="BP115" s="2000">
        <v>11.4</v>
      </c>
      <c r="BQ115" s="2000">
        <v>8.4</v>
      </c>
      <c r="BR115" s="1999">
        <v>9000</v>
      </c>
      <c r="BS115" s="1999">
        <v>110400</v>
      </c>
      <c r="BT115" s="2000">
        <v>8.1</v>
      </c>
      <c r="BU115" s="2000">
        <v>4.4000000000000004</v>
      </c>
      <c r="BV115" s="1999">
        <v>9000</v>
      </c>
      <c r="BW115" s="1999">
        <v>37200</v>
      </c>
      <c r="BX115" s="2000">
        <v>24.1</v>
      </c>
      <c r="BY115" s="2000">
        <v>11.9</v>
      </c>
      <c r="BZ115" s="1999">
        <v>26000</v>
      </c>
      <c r="CA115" s="1999">
        <v>206900</v>
      </c>
      <c r="CB115" s="2000">
        <v>12.6</v>
      </c>
      <c r="CC115" s="2000">
        <v>3.7</v>
      </c>
      <c r="CD115" s="1999">
        <v>19500</v>
      </c>
      <c r="CE115" s="1999">
        <v>139500</v>
      </c>
      <c r="CF115" s="2000">
        <v>14</v>
      </c>
      <c r="CG115" s="2000">
        <v>4.7</v>
      </c>
    </row>
    <row r="116" spans="1:85" s="706" customFormat="1">
      <c r="A116" s="1998" t="s">
        <v>558</v>
      </c>
      <c r="B116" s="1999">
        <v>128100</v>
      </c>
      <c r="C116" s="1999">
        <v>2683000</v>
      </c>
      <c r="D116" s="2000">
        <v>4.8</v>
      </c>
      <c r="E116" s="2000">
        <v>0.7</v>
      </c>
      <c r="F116" s="1999">
        <v>144500</v>
      </c>
      <c r="G116" s="1999">
        <v>1265000</v>
      </c>
      <c r="H116" s="2000">
        <v>11.4</v>
      </c>
      <c r="I116" s="2000">
        <v>1.5</v>
      </c>
      <c r="J116" s="1999">
        <v>72100</v>
      </c>
      <c r="K116" s="1999">
        <v>1481300</v>
      </c>
      <c r="L116" s="2000">
        <v>4.9000000000000004</v>
      </c>
      <c r="M116" s="2000">
        <v>0.9</v>
      </c>
      <c r="N116" s="1999">
        <v>74900</v>
      </c>
      <c r="O116" s="1999">
        <v>699400</v>
      </c>
      <c r="P116" s="2000">
        <v>10.7</v>
      </c>
      <c r="Q116" s="2000">
        <v>2</v>
      </c>
      <c r="R116" s="1999">
        <v>56000</v>
      </c>
      <c r="S116" s="1999">
        <v>1201700</v>
      </c>
      <c r="T116" s="2000">
        <v>4.7</v>
      </c>
      <c r="U116" s="2000">
        <v>1</v>
      </c>
      <c r="V116" s="1999">
        <v>69500</v>
      </c>
      <c r="W116" s="1999">
        <v>565600</v>
      </c>
      <c r="X116" s="2000">
        <v>12.3</v>
      </c>
      <c r="Y116" s="2000">
        <v>2.2999999999999998</v>
      </c>
      <c r="Z116" s="1999">
        <v>9300</v>
      </c>
      <c r="AA116" s="1999">
        <v>73600</v>
      </c>
      <c r="AB116" s="2000">
        <v>12.7</v>
      </c>
      <c r="AC116" s="2000">
        <v>6.6</v>
      </c>
      <c r="AD116" s="1999">
        <v>18900</v>
      </c>
      <c r="AE116" s="1999">
        <v>262500</v>
      </c>
      <c r="AF116" s="2000">
        <v>7.2</v>
      </c>
      <c r="AG116" s="2000">
        <v>2.8</v>
      </c>
      <c r="AH116" s="1999">
        <v>21000</v>
      </c>
      <c r="AI116" s="1999">
        <v>134700</v>
      </c>
      <c r="AJ116" s="2000">
        <v>15.6</v>
      </c>
      <c r="AK116" s="2000">
        <v>5.4</v>
      </c>
      <c r="AL116" s="1999">
        <v>57400</v>
      </c>
      <c r="AM116" s="1999">
        <v>415600</v>
      </c>
      <c r="AN116" s="2000">
        <v>13.8</v>
      </c>
      <c r="AO116" s="2000">
        <v>2.8</v>
      </c>
      <c r="AP116" s="1999">
        <v>37900</v>
      </c>
      <c r="AQ116" s="1999">
        <v>378600</v>
      </c>
      <c r="AR116" s="2000">
        <v>10</v>
      </c>
      <c r="AS116" s="2000">
        <v>2.6</v>
      </c>
      <c r="AT116" s="1999">
        <v>5200</v>
      </c>
      <c r="AU116" s="1999">
        <v>35300</v>
      </c>
      <c r="AV116" s="2000">
        <v>14.8</v>
      </c>
      <c r="AW116" s="2000">
        <v>10.7</v>
      </c>
      <c r="AX116" s="1999">
        <v>8700</v>
      </c>
      <c r="AY116" s="1999">
        <v>150200</v>
      </c>
      <c r="AZ116" s="2000">
        <v>5.8</v>
      </c>
      <c r="BA116" s="2000">
        <v>3.4</v>
      </c>
      <c r="BB116" s="1999">
        <v>10600</v>
      </c>
      <c r="BC116" s="1999">
        <v>92900</v>
      </c>
      <c r="BD116" s="2000">
        <v>11.4</v>
      </c>
      <c r="BE116" s="2000">
        <v>5.8</v>
      </c>
      <c r="BF116" s="1999">
        <v>30900</v>
      </c>
      <c r="BG116" s="1999">
        <v>199000</v>
      </c>
      <c r="BH116" s="2000">
        <v>15.5</v>
      </c>
      <c r="BI116" s="2000">
        <v>4.5</v>
      </c>
      <c r="BJ116" s="1999">
        <v>19500</v>
      </c>
      <c r="BK116" s="1999">
        <v>222000</v>
      </c>
      <c r="BL116" s="2000">
        <v>8.8000000000000007</v>
      </c>
      <c r="BM116" s="2000">
        <v>3.3</v>
      </c>
      <c r="BN116" s="1999">
        <v>4100</v>
      </c>
      <c r="BO116" s="1999">
        <v>38400</v>
      </c>
      <c r="BP116" s="2000">
        <v>10.8</v>
      </c>
      <c r="BQ116" s="2000">
        <v>8.1</v>
      </c>
      <c r="BR116" s="1999">
        <v>10200</v>
      </c>
      <c r="BS116" s="1999">
        <v>112200</v>
      </c>
      <c r="BT116" s="2000">
        <v>9</v>
      </c>
      <c r="BU116" s="2000">
        <v>4.5999999999999996</v>
      </c>
      <c r="BV116" s="1999">
        <v>10400</v>
      </c>
      <c r="BW116" s="1999">
        <v>41800</v>
      </c>
      <c r="BX116" s="2000">
        <v>24.8</v>
      </c>
      <c r="BY116" s="2000">
        <v>11.3</v>
      </c>
      <c r="BZ116" s="1999">
        <v>26500</v>
      </c>
      <c r="CA116" s="1999">
        <v>216600</v>
      </c>
      <c r="CB116" s="2000">
        <v>12.2</v>
      </c>
      <c r="CC116" s="2000">
        <v>3.6</v>
      </c>
      <c r="CD116" s="1999">
        <v>18400</v>
      </c>
      <c r="CE116" s="1999">
        <v>156600</v>
      </c>
      <c r="CF116" s="2000">
        <v>11.8</v>
      </c>
      <c r="CG116" s="2000">
        <v>4.2</v>
      </c>
    </row>
    <row r="117" spans="1:85" s="706" customFormat="1">
      <c r="A117" s="1998" t="s">
        <v>559</v>
      </c>
      <c r="B117" s="1999">
        <v>130500</v>
      </c>
      <c r="C117" s="1999">
        <v>2746100</v>
      </c>
      <c r="D117" s="2000">
        <v>4.8</v>
      </c>
      <c r="E117" s="2000">
        <v>0.7</v>
      </c>
      <c r="F117" s="1999">
        <v>154700</v>
      </c>
      <c r="G117" s="1999">
        <v>1308000</v>
      </c>
      <c r="H117" s="2000">
        <v>11.8</v>
      </c>
      <c r="I117" s="2000">
        <v>1.5</v>
      </c>
      <c r="J117" s="1999">
        <v>71000</v>
      </c>
      <c r="K117" s="1999">
        <v>1518100</v>
      </c>
      <c r="L117" s="2000">
        <v>4.7</v>
      </c>
      <c r="M117" s="2000">
        <v>0.9</v>
      </c>
      <c r="N117" s="1999">
        <v>84200</v>
      </c>
      <c r="O117" s="1999">
        <v>722300</v>
      </c>
      <c r="P117" s="2000">
        <v>11.7</v>
      </c>
      <c r="Q117" s="2000">
        <v>2.1</v>
      </c>
      <c r="R117" s="1999">
        <v>59500</v>
      </c>
      <c r="S117" s="1999">
        <v>1228000</v>
      </c>
      <c r="T117" s="2000">
        <v>4.8</v>
      </c>
      <c r="U117" s="2000">
        <v>1</v>
      </c>
      <c r="V117" s="1999">
        <v>70500</v>
      </c>
      <c r="W117" s="1999">
        <v>585700</v>
      </c>
      <c r="X117" s="2000">
        <v>12</v>
      </c>
      <c r="Y117" s="2000">
        <v>2.2000000000000002</v>
      </c>
      <c r="Z117" s="1999">
        <v>8300</v>
      </c>
      <c r="AA117" s="1999">
        <v>77300</v>
      </c>
      <c r="AB117" s="2000">
        <v>10.8</v>
      </c>
      <c r="AC117" s="2000">
        <v>6</v>
      </c>
      <c r="AD117" s="1999">
        <v>16700</v>
      </c>
      <c r="AE117" s="1999">
        <v>260600</v>
      </c>
      <c r="AF117" s="2000">
        <v>6.4</v>
      </c>
      <c r="AG117" s="2000">
        <v>2.6</v>
      </c>
      <c r="AH117" s="1999">
        <v>23400</v>
      </c>
      <c r="AI117" s="1999">
        <v>144800</v>
      </c>
      <c r="AJ117" s="2000">
        <v>16.2</v>
      </c>
      <c r="AK117" s="2000">
        <v>5.2</v>
      </c>
      <c r="AL117" s="1999">
        <v>68100</v>
      </c>
      <c r="AM117" s="1999">
        <v>429000</v>
      </c>
      <c r="AN117" s="2000">
        <v>15.9</v>
      </c>
      <c r="AO117" s="2000">
        <v>2.9</v>
      </c>
      <c r="AP117" s="1999">
        <v>38200</v>
      </c>
      <c r="AQ117" s="1999">
        <v>396300</v>
      </c>
      <c r="AR117" s="2000">
        <v>9.6</v>
      </c>
      <c r="AS117" s="2000">
        <v>2.5</v>
      </c>
      <c r="AT117" s="1999">
        <v>4700</v>
      </c>
      <c r="AU117" s="1999">
        <v>40400</v>
      </c>
      <c r="AV117" s="2000">
        <v>11.7</v>
      </c>
      <c r="AW117" s="2000">
        <v>9.1</v>
      </c>
      <c r="AX117" s="1999">
        <v>6700</v>
      </c>
      <c r="AY117" s="1999">
        <v>150000</v>
      </c>
      <c r="AZ117" s="2000">
        <v>4.5</v>
      </c>
      <c r="BA117" s="2000">
        <v>3</v>
      </c>
      <c r="BB117" s="1999">
        <v>15700</v>
      </c>
      <c r="BC117" s="1999">
        <v>101900</v>
      </c>
      <c r="BD117" s="2000">
        <v>15.4</v>
      </c>
      <c r="BE117" s="2000">
        <v>6.2</v>
      </c>
      <c r="BF117" s="1999">
        <v>36500</v>
      </c>
      <c r="BG117" s="1999">
        <v>206100</v>
      </c>
      <c r="BH117" s="2000">
        <v>17.7</v>
      </c>
      <c r="BI117" s="2000">
        <v>4.5999999999999996</v>
      </c>
      <c r="BJ117" s="1999">
        <v>20600</v>
      </c>
      <c r="BK117" s="1999">
        <v>223900</v>
      </c>
      <c r="BL117" s="2000">
        <v>9.1999999999999993</v>
      </c>
      <c r="BM117" s="2000">
        <v>3.4</v>
      </c>
      <c r="BN117" s="1999">
        <v>3600</v>
      </c>
      <c r="BO117" s="1999">
        <v>36900</v>
      </c>
      <c r="BP117" s="2000">
        <v>9.9</v>
      </c>
      <c r="BQ117" s="2000">
        <v>7.9</v>
      </c>
      <c r="BR117" s="1999">
        <v>9900</v>
      </c>
      <c r="BS117" s="1999">
        <v>110600</v>
      </c>
      <c r="BT117" s="2000">
        <v>9</v>
      </c>
      <c r="BU117" s="2000">
        <v>4.5</v>
      </c>
      <c r="BV117" s="1999">
        <v>7700</v>
      </c>
      <c r="BW117" s="1999">
        <v>42900</v>
      </c>
      <c r="BX117" s="2000">
        <v>17.899999999999999</v>
      </c>
      <c r="BY117" s="2000">
        <v>9.6</v>
      </c>
      <c r="BZ117" s="1999">
        <v>31600</v>
      </c>
      <c r="CA117" s="1999">
        <v>222900</v>
      </c>
      <c r="CB117" s="2000">
        <v>14.2</v>
      </c>
      <c r="CC117" s="2000">
        <v>3.8</v>
      </c>
      <c r="CD117" s="1999">
        <v>17600</v>
      </c>
      <c r="CE117" s="1999">
        <v>172300</v>
      </c>
      <c r="CF117" s="2000">
        <v>10.199999999999999</v>
      </c>
      <c r="CG117" s="2000">
        <v>3.7</v>
      </c>
    </row>
    <row r="118" spans="1:85" s="706" customFormat="1">
      <c r="A118" s="1998" t="s">
        <v>560</v>
      </c>
      <c r="B118" s="1999">
        <v>196000</v>
      </c>
      <c r="C118" s="1999">
        <v>2833300</v>
      </c>
      <c r="D118" s="2000">
        <v>6.9</v>
      </c>
      <c r="E118" s="2000">
        <v>0.8</v>
      </c>
      <c r="F118" s="1999">
        <v>183700</v>
      </c>
      <c r="G118" s="1999">
        <v>1319500</v>
      </c>
      <c r="H118" s="2000">
        <v>13.9</v>
      </c>
      <c r="I118" s="2000">
        <v>1.7</v>
      </c>
      <c r="J118" s="1999">
        <v>109300</v>
      </c>
      <c r="K118" s="1999">
        <v>1545200</v>
      </c>
      <c r="L118" s="2000">
        <v>7.1</v>
      </c>
      <c r="M118" s="2000">
        <v>1.2</v>
      </c>
      <c r="N118" s="1999">
        <v>94200</v>
      </c>
      <c r="O118" s="1999">
        <v>729600</v>
      </c>
      <c r="P118" s="2000">
        <v>12.9</v>
      </c>
      <c r="Q118" s="2000">
        <v>2.2999999999999998</v>
      </c>
      <c r="R118" s="1999">
        <v>86700</v>
      </c>
      <c r="S118" s="1999">
        <v>1288100</v>
      </c>
      <c r="T118" s="2000">
        <v>6.7</v>
      </c>
      <c r="U118" s="2000">
        <v>1.2</v>
      </c>
      <c r="V118" s="1999">
        <v>89500</v>
      </c>
      <c r="W118" s="1999">
        <v>589900</v>
      </c>
      <c r="X118" s="2000">
        <v>15.2</v>
      </c>
      <c r="Y118" s="2000">
        <v>2.5</v>
      </c>
      <c r="Z118" s="1999">
        <v>12400</v>
      </c>
      <c r="AA118" s="1999">
        <v>82800</v>
      </c>
      <c r="AB118" s="2000">
        <v>15</v>
      </c>
      <c r="AC118" s="2000">
        <v>7.1</v>
      </c>
      <c r="AD118" s="1999">
        <v>27900</v>
      </c>
      <c r="AE118" s="1999">
        <v>286400</v>
      </c>
      <c r="AF118" s="2000">
        <v>9.6999999999999993</v>
      </c>
      <c r="AG118" s="2000">
        <v>3.1</v>
      </c>
      <c r="AH118" s="1999">
        <v>25900</v>
      </c>
      <c r="AI118" s="1999">
        <v>160700</v>
      </c>
      <c r="AJ118" s="2000">
        <v>16.100000000000001</v>
      </c>
      <c r="AK118" s="2000">
        <v>5.2</v>
      </c>
      <c r="AL118" s="1999">
        <v>78900</v>
      </c>
      <c r="AM118" s="1999">
        <v>429400</v>
      </c>
      <c r="AN118" s="2000">
        <v>18.399999999999999</v>
      </c>
      <c r="AO118" s="2000">
        <v>3.3</v>
      </c>
      <c r="AP118" s="1999">
        <v>38700</v>
      </c>
      <c r="AQ118" s="1999">
        <v>360100</v>
      </c>
      <c r="AR118" s="2000">
        <v>10.8</v>
      </c>
      <c r="AS118" s="2000">
        <v>2.8</v>
      </c>
      <c r="AT118" s="1999">
        <v>6500</v>
      </c>
      <c r="AU118" s="1999">
        <v>41100</v>
      </c>
      <c r="AV118" s="2000">
        <v>15.8</v>
      </c>
      <c r="AW118" s="2000">
        <v>10.7</v>
      </c>
      <c r="AX118" s="1999">
        <v>13800</v>
      </c>
      <c r="AY118" s="1999">
        <v>163700</v>
      </c>
      <c r="AZ118" s="2000">
        <v>8.4</v>
      </c>
      <c r="BA118" s="2000">
        <v>4</v>
      </c>
      <c r="BB118" s="1999">
        <v>16300</v>
      </c>
      <c r="BC118" s="1999">
        <v>112600</v>
      </c>
      <c r="BD118" s="2000">
        <v>14.4</v>
      </c>
      <c r="BE118" s="2000">
        <v>6.1</v>
      </c>
      <c r="BF118" s="1999">
        <v>37000</v>
      </c>
      <c r="BG118" s="1999">
        <v>205200</v>
      </c>
      <c r="BH118" s="2000">
        <v>18</v>
      </c>
      <c r="BI118" s="2000">
        <v>4.9000000000000004</v>
      </c>
      <c r="BJ118" s="1999">
        <v>20600</v>
      </c>
      <c r="BK118" s="1999">
        <v>207000</v>
      </c>
      <c r="BL118" s="2000">
        <v>10</v>
      </c>
      <c r="BM118" s="2000">
        <v>3.7</v>
      </c>
      <c r="BN118" s="1999">
        <v>5900</v>
      </c>
      <c r="BO118" s="1999">
        <v>41700</v>
      </c>
      <c r="BP118" s="2000">
        <v>14.1</v>
      </c>
      <c r="BQ118" s="2000">
        <v>9.5</v>
      </c>
      <c r="BR118" s="1999">
        <v>14100</v>
      </c>
      <c r="BS118" s="1999">
        <v>122700</v>
      </c>
      <c r="BT118" s="2000">
        <v>11.5</v>
      </c>
      <c r="BU118" s="2000">
        <v>5</v>
      </c>
      <c r="BV118" s="1999">
        <v>9600</v>
      </c>
      <c r="BW118" s="1999">
        <v>48100</v>
      </c>
      <c r="BX118" s="2000">
        <v>19.899999999999999</v>
      </c>
      <c r="BY118" s="2000">
        <v>10</v>
      </c>
      <c r="BZ118" s="1999">
        <v>41900</v>
      </c>
      <c r="CA118" s="1999">
        <v>224200</v>
      </c>
      <c r="CB118" s="2000">
        <v>18.7</v>
      </c>
      <c r="CC118" s="2000">
        <v>4.4000000000000004</v>
      </c>
      <c r="CD118" s="1999">
        <v>18100</v>
      </c>
      <c r="CE118" s="1999">
        <v>153100</v>
      </c>
      <c r="CF118" s="2000">
        <v>11.8</v>
      </c>
      <c r="CG118" s="2000">
        <v>4.4000000000000004</v>
      </c>
    </row>
    <row r="119" spans="1:85" s="706" customFormat="1">
      <c r="A119" s="1998" t="s">
        <v>561</v>
      </c>
      <c r="B119" s="1999">
        <v>179400</v>
      </c>
      <c r="C119" s="1999">
        <v>2756000</v>
      </c>
      <c r="D119" s="2000">
        <v>6.5</v>
      </c>
      <c r="E119" s="2000">
        <v>0.8</v>
      </c>
      <c r="F119" s="1999">
        <v>191900</v>
      </c>
      <c r="G119" s="1999">
        <v>1410400</v>
      </c>
      <c r="H119" s="2000">
        <v>13.6</v>
      </c>
      <c r="I119" s="2000">
        <v>1.6</v>
      </c>
      <c r="J119" s="1999">
        <v>107100</v>
      </c>
      <c r="K119" s="1999">
        <v>1528100</v>
      </c>
      <c r="L119" s="2000">
        <v>7</v>
      </c>
      <c r="M119" s="2000">
        <v>1.1000000000000001</v>
      </c>
      <c r="N119" s="1999">
        <v>100800</v>
      </c>
      <c r="O119" s="1999">
        <v>768800</v>
      </c>
      <c r="P119" s="2000">
        <v>13.1</v>
      </c>
      <c r="Q119" s="2000">
        <v>2.2000000000000002</v>
      </c>
      <c r="R119" s="1999">
        <v>72400</v>
      </c>
      <c r="S119" s="1999">
        <v>1227800</v>
      </c>
      <c r="T119" s="2000">
        <v>5.9</v>
      </c>
      <c r="U119" s="2000">
        <v>1.1000000000000001</v>
      </c>
      <c r="V119" s="1999">
        <v>91200</v>
      </c>
      <c r="W119" s="1999">
        <v>641600</v>
      </c>
      <c r="X119" s="2000">
        <v>14.2</v>
      </c>
      <c r="Y119" s="2000">
        <v>2.4</v>
      </c>
      <c r="Z119" s="1999">
        <v>11600</v>
      </c>
      <c r="AA119" s="1999">
        <v>84700</v>
      </c>
      <c r="AB119" s="2000">
        <v>13.7</v>
      </c>
      <c r="AC119" s="2000">
        <v>6.7</v>
      </c>
      <c r="AD119" s="1999">
        <v>25800</v>
      </c>
      <c r="AE119" s="1999">
        <v>308300</v>
      </c>
      <c r="AF119" s="2000">
        <v>8.4</v>
      </c>
      <c r="AG119" s="2000">
        <v>2.8</v>
      </c>
      <c r="AH119" s="1999">
        <v>26900</v>
      </c>
      <c r="AI119" s="1999">
        <v>163400</v>
      </c>
      <c r="AJ119" s="2000">
        <v>16.5</v>
      </c>
      <c r="AK119" s="2000">
        <v>5.0999999999999996</v>
      </c>
      <c r="AL119" s="1999">
        <v>76400</v>
      </c>
      <c r="AM119" s="1999">
        <v>447100</v>
      </c>
      <c r="AN119" s="2000">
        <v>17.100000000000001</v>
      </c>
      <c r="AO119" s="2000">
        <v>3.1</v>
      </c>
      <c r="AP119" s="1999">
        <v>51300</v>
      </c>
      <c r="AQ119" s="1999">
        <v>406900</v>
      </c>
      <c r="AR119" s="2000">
        <v>12.6</v>
      </c>
      <c r="AS119" s="2000">
        <v>2.9</v>
      </c>
      <c r="AT119" s="1999">
        <v>5200</v>
      </c>
      <c r="AU119" s="1999">
        <v>40800</v>
      </c>
      <c r="AV119" s="2000">
        <v>12.8</v>
      </c>
      <c r="AW119" s="2000">
        <v>9.8000000000000007</v>
      </c>
      <c r="AX119" s="1999">
        <v>13400</v>
      </c>
      <c r="AY119" s="1999">
        <v>177800</v>
      </c>
      <c r="AZ119" s="2000">
        <v>7.5</v>
      </c>
      <c r="BA119" s="2000">
        <v>3.7</v>
      </c>
      <c r="BB119" s="1999">
        <v>17800</v>
      </c>
      <c r="BC119" s="1999">
        <v>115700</v>
      </c>
      <c r="BD119" s="2000">
        <v>15.4</v>
      </c>
      <c r="BE119" s="2000">
        <v>6.1</v>
      </c>
      <c r="BF119" s="1999">
        <v>35000</v>
      </c>
      <c r="BG119" s="1999">
        <v>201000</v>
      </c>
      <c r="BH119" s="2000">
        <v>17.399999999999999</v>
      </c>
      <c r="BI119" s="2000">
        <v>4.8</v>
      </c>
      <c r="BJ119" s="1999">
        <v>29300</v>
      </c>
      <c r="BK119" s="1999">
        <v>233400</v>
      </c>
      <c r="BL119" s="2000">
        <v>12.5</v>
      </c>
      <c r="BM119" s="2000">
        <v>3.9</v>
      </c>
      <c r="BN119" s="1999">
        <v>6400</v>
      </c>
      <c r="BO119" s="1999">
        <v>44000</v>
      </c>
      <c r="BP119" s="2000">
        <v>14.6</v>
      </c>
      <c r="BQ119" s="2000">
        <v>9.3000000000000007</v>
      </c>
      <c r="BR119" s="1999">
        <v>12400</v>
      </c>
      <c r="BS119" s="1999">
        <v>130400</v>
      </c>
      <c r="BT119" s="2000">
        <v>9.5</v>
      </c>
      <c r="BU119" s="2000">
        <v>4.5</v>
      </c>
      <c r="BV119" s="1999">
        <v>9100</v>
      </c>
      <c r="BW119" s="1999">
        <v>47700</v>
      </c>
      <c r="BX119" s="2000">
        <v>19</v>
      </c>
      <c r="BY119" s="2000">
        <v>9.6</v>
      </c>
      <c r="BZ119" s="1999">
        <v>41400</v>
      </c>
      <c r="CA119" s="1999">
        <v>246100</v>
      </c>
      <c r="CB119" s="2000">
        <v>16.8</v>
      </c>
      <c r="CC119" s="2000">
        <v>4.0999999999999996</v>
      </c>
      <c r="CD119" s="1999">
        <v>22000</v>
      </c>
      <c r="CE119" s="1999">
        <v>173500</v>
      </c>
      <c r="CF119" s="2000">
        <v>12.7</v>
      </c>
      <c r="CG119" s="2000">
        <v>4.3</v>
      </c>
    </row>
    <row r="120" spans="1:85" s="706" customFormat="1">
      <c r="A120" s="1998" t="s">
        <v>562</v>
      </c>
      <c r="B120" s="1999">
        <v>188000</v>
      </c>
      <c r="C120" s="1999">
        <v>2777100</v>
      </c>
      <c r="D120" s="2000">
        <v>6.8</v>
      </c>
      <c r="E120" s="2000">
        <v>0.8</v>
      </c>
      <c r="F120" s="1999">
        <v>216100</v>
      </c>
      <c r="G120" s="1999">
        <v>1499000</v>
      </c>
      <c r="H120" s="2000">
        <v>14.4</v>
      </c>
      <c r="I120" s="2000">
        <v>1.6</v>
      </c>
      <c r="J120" s="1999">
        <v>101100</v>
      </c>
      <c r="K120" s="1999">
        <v>1508000</v>
      </c>
      <c r="L120" s="2000">
        <v>6.7</v>
      </c>
      <c r="M120" s="2000">
        <v>1.1000000000000001</v>
      </c>
      <c r="N120" s="1999">
        <v>118300</v>
      </c>
      <c r="O120" s="1999">
        <v>835200</v>
      </c>
      <c r="P120" s="2000">
        <v>14.2</v>
      </c>
      <c r="Q120" s="2000">
        <v>2.2000000000000002</v>
      </c>
      <c r="R120" s="1999">
        <v>86900</v>
      </c>
      <c r="S120" s="1999">
        <v>1269100</v>
      </c>
      <c r="T120" s="2000">
        <v>6.8</v>
      </c>
      <c r="U120" s="2000">
        <v>1.2</v>
      </c>
      <c r="V120" s="1999">
        <v>97900</v>
      </c>
      <c r="W120" s="1999">
        <v>663800</v>
      </c>
      <c r="X120" s="2000">
        <v>14.7</v>
      </c>
      <c r="Y120" s="2000">
        <v>2.2999999999999998</v>
      </c>
      <c r="Z120" s="1999">
        <v>15900</v>
      </c>
      <c r="AA120" s="1999">
        <v>92300</v>
      </c>
      <c r="AB120" s="2000">
        <v>17.2</v>
      </c>
      <c r="AC120" s="2000">
        <v>7</v>
      </c>
      <c r="AD120" s="1999">
        <v>24500</v>
      </c>
      <c r="AE120" s="1999">
        <v>321700</v>
      </c>
      <c r="AF120" s="2000">
        <v>7.6</v>
      </c>
      <c r="AG120" s="2000">
        <v>2.7</v>
      </c>
      <c r="AH120" s="1999">
        <v>31700</v>
      </c>
      <c r="AI120" s="1999">
        <v>188200</v>
      </c>
      <c r="AJ120" s="2000">
        <v>16.8</v>
      </c>
      <c r="AK120" s="2000">
        <v>4.8</v>
      </c>
      <c r="AL120" s="1999">
        <v>92300</v>
      </c>
      <c r="AM120" s="1999">
        <v>459900</v>
      </c>
      <c r="AN120" s="2000">
        <v>20.100000000000001</v>
      </c>
      <c r="AO120" s="2000">
        <v>3.2</v>
      </c>
      <c r="AP120" s="1999">
        <v>51700</v>
      </c>
      <c r="AQ120" s="1999">
        <v>436900</v>
      </c>
      <c r="AR120" s="2000">
        <v>11.8</v>
      </c>
      <c r="AS120" s="2000">
        <v>2.7</v>
      </c>
      <c r="AT120" s="1999">
        <v>7400</v>
      </c>
      <c r="AU120" s="1999">
        <v>45600</v>
      </c>
      <c r="AV120" s="2000">
        <v>16.2</v>
      </c>
      <c r="AW120" s="2000">
        <v>9.9</v>
      </c>
      <c r="AX120" s="1999">
        <v>11700</v>
      </c>
      <c r="AY120" s="1999">
        <v>189900</v>
      </c>
      <c r="AZ120" s="2000">
        <v>6.2</v>
      </c>
      <c r="BA120" s="2000">
        <v>3.2</v>
      </c>
      <c r="BB120" s="1999">
        <v>21100</v>
      </c>
      <c r="BC120" s="1999">
        <v>131600</v>
      </c>
      <c r="BD120" s="2000">
        <v>16</v>
      </c>
      <c r="BE120" s="2000">
        <v>5.7</v>
      </c>
      <c r="BF120" s="1999">
        <v>47800</v>
      </c>
      <c r="BG120" s="1999">
        <v>213400</v>
      </c>
      <c r="BH120" s="2000">
        <v>22.4</v>
      </c>
      <c r="BI120" s="2000">
        <v>5.0999999999999996</v>
      </c>
      <c r="BJ120" s="1999">
        <v>30300</v>
      </c>
      <c r="BK120" s="1999">
        <v>254600</v>
      </c>
      <c r="BL120" s="2000">
        <v>11.9</v>
      </c>
      <c r="BM120" s="2000">
        <v>3.6</v>
      </c>
      <c r="BN120" s="1999">
        <v>8500</v>
      </c>
      <c r="BO120" s="1999">
        <v>46600</v>
      </c>
      <c r="BP120" s="2000">
        <v>18.3</v>
      </c>
      <c r="BQ120" s="2000">
        <v>9.8000000000000007</v>
      </c>
      <c r="BR120" s="1999">
        <v>12800</v>
      </c>
      <c r="BS120" s="1999">
        <v>131700</v>
      </c>
      <c r="BT120" s="2000">
        <v>9.6999999999999993</v>
      </c>
      <c r="BU120" s="2000">
        <v>4.5</v>
      </c>
      <c r="BV120" s="1999">
        <v>10600</v>
      </c>
      <c r="BW120" s="1999">
        <v>56600</v>
      </c>
      <c r="BX120" s="2000">
        <v>18.8</v>
      </c>
      <c r="BY120" s="2000">
        <v>8.9</v>
      </c>
      <c r="BZ120" s="1999">
        <v>44500</v>
      </c>
      <c r="CA120" s="1999">
        <v>246500</v>
      </c>
      <c r="CB120" s="2000">
        <v>18.100000000000001</v>
      </c>
      <c r="CC120" s="2000">
        <v>4.2</v>
      </c>
      <c r="CD120" s="1999">
        <v>21400</v>
      </c>
      <c r="CE120" s="1999">
        <v>182300</v>
      </c>
      <c r="CF120" s="2000">
        <v>11.7</v>
      </c>
      <c r="CG120" s="2000">
        <v>4</v>
      </c>
    </row>
    <row r="121" spans="1:85" s="706" customFormat="1">
      <c r="A121" s="1998" t="s">
        <v>563</v>
      </c>
      <c r="B121" s="1999">
        <v>183300</v>
      </c>
      <c r="C121" s="1999">
        <v>2822300</v>
      </c>
      <c r="D121" s="2000">
        <v>6.5</v>
      </c>
      <c r="E121" s="2000">
        <v>0.8</v>
      </c>
      <c r="F121" s="1999">
        <v>219700</v>
      </c>
      <c r="G121" s="1999">
        <v>1546200</v>
      </c>
      <c r="H121" s="2000">
        <v>14.2</v>
      </c>
      <c r="I121" s="2000">
        <v>1.6</v>
      </c>
      <c r="J121" s="1999">
        <v>101700</v>
      </c>
      <c r="K121" s="1999">
        <v>1541100</v>
      </c>
      <c r="L121" s="2000">
        <v>6.6</v>
      </c>
      <c r="M121" s="2000">
        <v>1.1000000000000001</v>
      </c>
      <c r="N121" s="1999">
        <v>115900</v>
      </c>
      <c r="O121" s="1999">
        <v>861600</v>
      </c>
      <c r="P121" s="2000">
        <v>13.4</v>
      </c>
      <c r="Q121" s="2000">
        <v>2.1</v>
      </c>
      <c r="R121" s="1999">
        <v>81600</v>
      </c>
      <c r="S121" s="1999">
        <v>1281300</v>
      </c>
      <c r="T121" s="2000">
        <v>6.4</v>
      </c>
      <c r="U121" s="2000">
        <v>1.2</v>
      </c>
      <c r="V121" s="1999">
        <v>103800</v>
      </c>
      <c r="W121" s="1999">
        <v>684500</v>
      </c>
      <c r="X121" s="2000">
        <v>15.2</v>
      </c>
      <c r="Y121" s="2000">
        <v>2.2999999999999998</v>
      </c>
      <c r="Z121" s="1999">
        <v>14300</v>
      </c>
      <c r="AA121" s="1999">
        <v>96800</v>
      </c>
      <c r="AB121" s="2000">
        <v>14.8</v>
      </c>
      <c r="AC121" s="2000">
        <v>6.5</v>
      </c>
      <c r="AD121" s="1999">
        <v>30500</v>
      </c>
      <c r="AE121" s="1999">
        <v>328900</v>
      </c>
      <c r="AF121" s="2000">
        <v>9.3000000000000007</v>
      </c>
      <c r="AG121" s="2000">
        <v>2.8</v>
      </c>
      <c r="AH121" s="1999">
        <v>32100</v>
      </c>
      <c r="AI121" s="1999">
        <v>208400</v>
      </c>
      <c r="AJ121" s="2000">
        <v>15.4</v>
      </c>
      <c r="AK121" s="2000">
        <v>4.4000000000000004</v>
      </c>
      <c r="AL121" s="1999">
        <v>83900</v>
      </c>
      <c r="AM121" s="1999">
        <v>450600</v>
      </c>
      <c r="AN121" s="2000">
        <v>18.600000000000001</v>
      </c>
      <c r="AO121" s="2000">
        <v>3.2</v>
      </c>
      <c r="AP121" s="1999">
        <v>58800</v>
      </c>
      <c r="AQ121" s="1999">
        <v>461400</v>
      </c>
      <c r="AR121" s="2000">
        <v>12.8</v>
      </c>
      <c r="AS121" s="2000">
        <v>2.7</v>
      </c>
      <c r="AT121" s="1999">
        <v>5500</v>
      </c>
      <c r="AU121" s="1999">
        <v>43100</v>
      </c>
      <c r="AV121" s="2000">
        <v>12.7</v>
      </c>
      <c r="AW121" s="2000">
        <v>9.3000000000000007</v>
      </c>
      <c r="AX121" s="1999">
        <v>14300</v>
      </c>
      <c r="AY121" s="1999">
        <v>192400</v>
      </c>
      <c r="AZ121" s="2000">
        <v>7.4</v>
      </c>
      <c r="BA121" s="2000">
        <v>3.5</v>
      </c>
      <c r="BB121" s="1999">
        <v>17400</v>
      </c>
      <c r="BC121" s="1999">
        <v>140700</v>
      </c>
      <c r="BD121" s="2000">
        <v>12.3</v>
      </c>
      <c r="BE121" s="2000">
        <v>5.0999999999999996</v>
      </c>
      <c r="BF121" s="1999">
        <v>45700</v>
      </c>
      <c r="BG121" s="1999">
        <v>217700</v>
      </c>
      <c r="BH121" s="2000">
        <v>21</v>
      </c>
      <c r="BI121" s="2000">
        <v>5.0999999999999996</v>
      </c>
      <c r="BJ121" s="1999">
        <v>33000</v>
      </c>
      <c r="BK121" s="1999">
        <v>267700</v>
      </c>
      <c r="BL121" s="2000">
        <v>12.3</v>
      </c>
      <c r="BM121" s="2000">
        <v>3.6</v>
      </c>
      <c r="BN121" s="1999">
        <v>8800</v>
      </c>
      <c r="BO121" s="1999">
        <v>53700</v>
      </c>
      <c r="BP121" s="2000">
        <v>16.5</v>
      </c>
      <c r="BQ121" s="2000">
        <v>9</v>
      </c>
      <c r="BR121" s="1999">
        <v>16200</v>
      </c>
      <c r="BS121" s="1999">
        <v>136500</v>
      </c>
      <c r="BT121" s="2000">
        <v>11.9</v>
      </c>
      <c r="BU121" s="2000">
        <v>4.7</v>
      </c>
      <c r="BV121" s="1999">
        <v>14800</v>
      </c>
      <c r="BW121" s="1999">
        <v>67700</v>
      </c>
      <c r="BX121" s="2000">
        <v>21.8</v>
      </c>
      <c r="BY121" s="2000">
        <v>8.5</v>
      </c>
      <c r="BZ121" s="1999">
        <v>38200</v>
      </c>
      <c r="CA121" s="1999">
        <v>232900</v>
      </c>
      <c r="CB121" s="2000">
        <v>16.399999999999999</v>
      </c>
      <c r="CC121" s="2000">
        <v>4.0999999999999996</v>
      </c>
      <c r="CD121" s="1999">
        <v>25900</v>
      </c>
      <c r="CE121" s="1999">
        <v>193700</v>
      </c>
      <c r="CF121" s="2000">
        <v>13.3</v>
      </c>
      <c r="CG121" s="2000">
        <v>4.0999999999999996</v>
      </c>
    </row>
    <row r="122" spans="1:85" s="706" customFormat="1">
      <c r="A122" s="1998" t="s">
        <v>564</v>
      </c>
      <c r="B122" s="1999">
        <v>174700</v>
      </c>
      <c r="C122" s="1999">
        <v>2886700</v>
      </c>
      <c r="D122" s="2000">
        <v>6.1</v>
      </c>
      <c r="E122" s="2000">
        <v>0.8</v>
      </c>
      <c r="F122" s="1999">
        <v>215300</v>
      </c>
      <c r="G122" s="1999">
        <v>1580500</v>
      </c>
      <c r="H122" s="2000">
        <v>13.6</v>
      </c>
      <c r="I122" s="2000">
        <v>1.5</v>
      </c>
      <c r="J122" s="1999">
        <v>96000</v>
      </c>
      <c r="K122" s="1999">
        <v>1583300</v>
      </c>
      <c r="L122" s="2000">
        <v>6.1</v>
      </c>
      <c r="M122" s="2000">
        <v>1.1000000000000001</v>
      </c>
      <c r="N122" s="1999">
        <v>110400</v>
      </c>
      <c r="O122" s="1999">
        <v>863200</v>
      </c>
      <c r="P122" s="2000">
        <v>12.8</v>
      </c>
      <c r="Q122" s="2000">
        <v>2.1</v>
      </c>
      <c r="R122" s="1999">
        <v>78700</v>
      </c>
      <c r="S122" s="1999">
        <v>1303400</v>
      </c>
      <c r="T122" s="2000">
        <v>6</v>
      </c>
      <c r="U122" s="2000">
        <v>1.1000000000000001</v>
      </c>
      <c r="V122" s="1999">
        <v>104800</v>
      </c>
      <c r="W122" s="1999">
        <v>717300</v>
      </c>
      <c r="X122" s="2000">
        <v>14.6</v>
      </c>
      <c r="Y122" s="2000">
        <v>2.2000000000000002</v>
      </c>
      <c r="Z122" s="1999">
        <v>17300</v>
      </c>
      <c r="AA122" s="1999">
        <v>106300</v>
      </c>
      <c r="AB122" s="2000">
        <v>16.3</v>
      </c>
      <c r="AC122" s="2000">
        <v>6.5</v>
      </c>
      <c r="AD122" s="1999">
        <v>30600</v>
      </c>
      <c r="AE122" s="1999">
        <v>327600</v>
      </c>
      <c r="AF122" s="2000">
        <v>9.3000000000000007</v>
      </c>
      <c r="AG122" s="2000">
        <v>2.8</v>
      </c>
      <c r="AH122" s="1999">
        <v>42000</v>
      </c>
      <c r="AI122" s="1999">
        <v>225300</v>
      </c>
      <c r="AJ122" s="2000">
        <v>18.7</v>
      </c>
      <c r="AK122" s="2000">
        <v>4.5999999999999996</v>
      </c>
      <c r="AL122" s="1999">
        <v>80000</v>
      </c>
      <c r="AM122" s="1999">
        <v>463800</v>
      </c>
      <c r="AN122" s="2000">
        <v>17.3</v>
      </c>
      <c r="AO122" s="2000">
        <v>3.1</v>
      </c>
      <c r="AP122" s="1999">
        <v>45300</v>
      </c>
      <c r="AQ122" s="1999">
        <v>457500</v>
      </c>
      <c r="AR122" s="2000">
        <v>9.9</v>
      </c>
      <c r="AS122" s="2000">
        <v>2.4</v>
      </c>
      <c r="AT122" s="1999">
        <v>8700</v>
      </c>
      <c r="AU122" s="1999">
        <v>48700</v>
      </c>
      <c r="AV122" s="2000">
        <v>17.899999999999999</v>
      </c>
      <c r="AW122" s="2000">
        <v>10.1</v>
      </c>
      <c r="AX122" s="1999">
        <v>12600</v>
      </c>
      <c r="AY122" s="1999">
        <v>188500</v>
      </c>
      <c r="AZ122" s="2000">
        <v>6.7</v>
      </c>
      <c r="BA122" s="2000">
        <v>3.3</v>
      </c>
      <c r="BB122" s="1999">
        <v>24400</v>
      </c>
      <c r="BC122" s="1999">
        <v>152600</v>
      </c>
      <c r="BD122" s="2000">
        <v>16</v>
      </c>
      <c r="BE122" s="2000">
        <v>5.4</v>
      </c>
      <c r="BF122" s="1999">
        <v>42600</v>
      </c>
      <c r="BG122" s="1999">
        <v>213000</v>
      </c>
      <c r="BH122" s="2000">
        <v>20</v>
      </c>
      <c r="BI122" s="2000">
        <v>5</v>
      </c>
      <c r="BJ122" s="1999">
        <v>22200</v>
      </c>
      <c r="BK122" s="1999">
        <v>260400</v>
      </c>
      <c r="BL122" s="2000">
        <v>8.5</v>
      </c>
      <c r="BM122" s="2000">
        <v>3.1</v>
      </c>
      <c r="BN122" s="1999">
        <v>8600</v>
      </c>
      <c r="BO122" s="1999">
        <v>57600</v>
      </c>
      <c r="BP122" s="2000">
        <v>15</v>
      </c>
      <c r="BQ122" s="2000">
        <v>8.5</v>
      </c>
      <c r="BR122" s="1999">
        <v>18000</v>
      </c>
      <c r="BS122" s="1999">
        <v>139100</v>
      </c>
      <c r="BT122" s="2000">
        <v>13</v>
      </c>
      <c r="BU122" s="2000">
        <v>4.8</v>
      </c>
      <c r="BV122" s="1999">
        <v>17700</v>
      </c>
      <c r="BW122" s="1999">
        <v>72800</v>
      </c>
      <c r="BX122" s="2000">
        <v>24.3</v>
      </c>
      <c r="BY122" s="2000">
        <v>8.6999999999999993</v>
      </c>
      <c r="BZ122" s="1999">
        <v>37400</v>
      </c>
      <c r="CA122" s="1999">
        <v>250800</v>
      </c>
      <c r="CB122" s="2000">
        <v>14.9</v>
      </c>
      <c r="CC122" s="2000">
        <v>3.8</v>
      </c>
      <c r="CD122" s="1999">
        <v>23100</v>
      </c>
      <c r="CE122" s="1999">
        <v>197100</v>
      </c>
      <c r="CF122" s="2000">
        <v>11.7</v>
      </c>
      <c r="CG122" s="2000">
        <v>3.8</v>
      </c>
    </row>
    <row r="123" spans="1:85" s="706" customFormat="1">
      <c r="A123" s="1998" t="s">
        <v>518</v>
      </c>
      <c r="B123" s="1999">
        <v>151100</v>
      </c>
      <c r="C123" s="1999">
        <v>2960800</v>
      </c>
      <c r="D123" s="2000">
        <v>5.0999999999999996</v>
      </c>
      <c r="E123" s="2000">
        <v>0.7</v>
      </c>
      <c r="F123" s="1999">
        <v>166000</v>
      </c>
      <c r="G123" s="1999">
        <v>1591500</v>
      </c>
      <c r="H123" s="2000">
        <v>10.4</v>
      </c>
      <c r="I123" s="2000">
        <v>1.4</v>
      </c>
      <c r="J123" s="1999">
        <v>76400</v>
      </c>
      <c r="K123" s="1999">
        <v>1634600</v>
      </c>
      <c r="L123" s="2000">
        <v>4.7</v>
      </c>
      <c r="M123" s="2000">
        <v>0.9</v>
      </c>
      <c r="N123" s="1999">
        <v>88700</v>
      </c>
      <c r="O123" s="1999">
        <v>867400</v>
      </c>
      <c r="P123" s="2000">
        <v>10.199999999999999</v>
      </c>
      <c r="Q123" s="2000">
        <v>1.9</v>
      </c>
      <c r="R123" s="1999">
        <v>74700</v>
      </c>
      <c r="S123" s="1999">
        <v>1326200</v>
      </c>
      <c r="T123" s="2000">
        <v>5.6</v>
      </c>
      <c r="U123" s="2000">
        <v>1.1000000000000001</v>
      </c>
      <c r="V123" s="1999">
        <v>77200</v>
      </c>
      <c r="W123" s="1999">
        <v>724100</v>
      </c>
      <c r="X123" s="2000">
        <v>10.7</v>
      </c>
      <c r="Y123" s="2000">
        <v>2</v>
      </c>
      <c r="Z123" s="1999">
        <v>12900</v>
      </c>
      <c r="AA123" s="1999">
        <v>108600</v>
      </c>
      <c r="AB123" s="2000">
        <v>11.9</v>
      </c>
      <c r="AC123" s="2000">
        <v>5.6</v>
      </c>
      <c r="AD123" s="1999">
        <v>20500</v>
      </c>
      <c r="AE123" s="1999">
        <v>330400</v>
      </c>
      <c r="AF123" s="2000">
        <v>6.2</v>
      </c>
      <c r="AG123" s="2000">
        <v>2.4</v>
      </c>
      <c r="AH123" s="1999">
        <v>24300</v>
      </c>
      <c r="AI123" s="1999">
        <v>210600</v>
      </c>
      <c r="AJ123" s="2000">
        <v>11.5</v>
      </c>
      <c r="AK123" s="2000">
        <v>4.0999999999999996</v>
      </c>
      <c r="AL123" s="1999">
        <v>73000</v>
      </c>
      <c r="AM123" s="1999">
        <v>493900</v>
      </c>
      <c r="AN123" s="2000">
        <v>14.8</v>
      </c>
      <c r="AO123" s="2000">
        <v>2.8</v>
      </c>
      <c r="AP123" s="1999">
        <v>35200</v>
      </c>
      <c r="AQ123" s="1999">
        <v>447900</v>
      </c>
      <c r="AR123" s="2000">
        <v>7.9</v>
      </c>
      <c r="AS123" s="2000">
        <v>2.2000000000000002</v>
      </c>
      <c r="AT123" s="1999">
        <v>7400</v>
      </c>
      <c r="AU123" s="1999">
        <v>56800</v>
      </c>
      <c r="AV123" s="2000">
        <v>12.9</v>
      </c>
      <c r="AW123" s="2000">
        <v>8.1999999999999993</v>
      </c>
      <c r="AX123" s="1999">
        <v>9300</v>
      </c>
      <c r="AY123" s="1999">
        <v>188900</v>
      </c>
      <c r="AZ123" s="2000">
        <v>4.9000000000000004</v>
      </c>
      <c r="BA123" s="2000">
        <v>2.9</v>
      </c>
      <c r="BB123" s="1999">
        <v>14800</v>
      </c>
      <c r="BC123" s="1999">
        <v>148800</v>
      </c>
      <c r="BD123" s="2000">
        <v>9.9</v>
      </c>
      <c r="BE123" s="2000">
        <v>4.7</v>
      </c>
      <c r="BF123" s="1999">
        <v>39300</v>
      </c>
      <c r="BG123" s="1999">
        <v>220600</v>
      </c>
      <c r="BH123" s="2000">
        <v>17.8</v>
      </c>
      <c r="BI123" s="2000">
        <v>4.8</v>
      </c>
      <c r="BJ123" s="1999">
        <v>18000</v>
      </c>
      <c r="BK123" s="1999">
        <v>252300</v>
      </c>
      <c r="BL123" s="2000">
        <v>7.1</v>
      </c>
      <c r="BM123" s="2000">
        <v>2.9</v>
      </c>
      <c r="BN123" s="1999">
        <v>5600</v>
      </c>
      <c r="BO123" s="1999">
        <v>51800</v>
      </c>
      <c r="BP123" s="2000">
        <v>10.8</v>
      </c>
      <c r="BQ123" s="2000">
        <v>7.6</v>
      </c>
      <c r="BR123" s="1999">
        <v>11200</v>
      </c>
      <c r="BS123" s="1999">
        <v>141500</v>
      </c>
      <c r="BT123" s="2000">
        <v>7.9</v>
      </c>
      <c r="BU123" s="2000">
        <v>3.9</v>
      </c>
      <c r="BV123" s="1999">
        <v>9500</v>
      </c>
      <c r="BW123" s="1999">
        <v>61900</v>
      </c>
      <c r="BX123" s="2000">
        <v>15.4</v>
      </c>
      <c r="BY123" s="2000">
        <v>8.1</v>
      </c>
      <c r="BZ123" s="1999">
        <v>33700</v>
      </c>
      <c r="CA123" s="1999">
        <v>273300</v>
      </c>
      <c r="CB123" s="2000">
        <v>12.3</v>
      </c>
      <c r="CC123" s="2000">
        <v>3.4</v>
      </c>
      <c r="CD123" s="1999">
        <v>17200</v>
      </c>
      <c r="CE123" s="1999">
        <v>195600</v>
      </c>
      <c r="CF123" s="2000">
        <v>8.8000000000000007</v>
      </c>
      <c r="CG123" s="2000">
        <v>3.4</v>
      </c>
    </row>
    <row r="124" spans="1:85" s="706" customFormat="1">
      <c r="A124" s="1998" t="s">
        <v>519</v>
      </c>
      <c r="B124" s="1999">
        <v>129100</v>
      </c>
      <c r="C124" s="1999">
        <v>2968200</v>
      </c>
      <c r="D124" s="2000">
        <v>4.3</v>
      </c>
      <c r="E124" s="2000">
        <v>0.7</v>
      </c>
      <c r="F124" s="1999">
        <v>154500</v>
      </c>
      <c r="G124" s="1999">
        <v>1706000</v>
      </c>
      <c r="H124" s="2000">
        <v>9.1</v>
      </c>
      <c r="I124" s="2000">
        <v>1.3</v>
      </c>
      <c r="J124" s="1999">
        <v>70600</v>
      </c>
      <c r="K124" s="1999">
        <v>1640200</v>
      </c>
      <c r="L124" s="2000">
        <v>4.3</v>
      </c>
      <c r="M124" s="2000">
        <v>0.9</v>
      </c>
      <c r="N124" s="1999">
        <v>80500</v>
      </c>
      <c r="O124" s="1999">
        <v>912100</v>
      </c>
      <c r="P124" s="2000">
        <v>8.8000000000000007</v>
      </c>
      <c r="Q124" s="2000">
        <v>1.8</v>
      </c>
      <c r="R124" s="1999">
        <v>58400</v>
      </c>
      <c r="S124" s="1999">
        <v>1328000</v>
      </c>
      <c r="T124" s="2000">
        <v>4.4000000000000004</v>
      </c>
      <c r="U124" s="2000">
        <v>1</v>
      </c>
      <c r="V124" s="1999">
        <v>73900</v>
      </c>
      <c r="W124" s="1999">
        <v>793900</v>
      </c>
      <c r="X124" s="2000">
        <v>9.3000000000000007</v>
      </c>
      <c r="Y124" s="2000">
        <v>1.8</v>
      </c>
      <c r="Z124" s="1999">
        <v>15100</v>
      </c>
      <c r="AA124" s="1999">
        <v>112600</v>
      </c>
      <c r="AB124" s="2000">
        <v>13.4</v>
      </c>
      <c r="AC124" s="2000">
        <v>5.9</v>
      </c>
      <c r="AD124" s="1999">
        <v>22200</v>
      </c>
      <c r="AE124" s="1999">
        <v>351300</v>
      </c>
      <c r="AF124" s="2000">
        <v>6.3</v>
      </c>
      <c r="AG124" s="2000">
        <v>2.4</v>
      </c>
      <c r="AH124" s="1999">
        <v>25100</v>
      </c>
      <c r="AI124" s="1999">
        <v>225900</v>
      </c>
      <c r="AJ124" s="2000">
        <v>11.1</v>
      </c>
      <c r="AK124" s="2000">
        <v>3.9</v>
      </c>
      <c r="AL124" s="1999">
        <v>63400</v>
      </c>
      <c r="AM124" s="1999">
        <v>563100</v>
      </c>
      <c r="AN124" s="2000">
        <v>11.3</v>
      </c>
      <c r="AO124" s="2000">
        <v>2.4</v>
      </c>
      <c r="AP124" s="1999">
        <v>28700</v>
      </c>
      <c r="AQ124" s="1999">
        <v>453200</v>
      </c>
      <c r="AR124" s="2000">
        <v>6.3</v>
      </c>
      <c r="AS124" s="2000">
        <v>2.1</v>
      </c>
      <c r="AT124" s="1999">
        <v>9500</v>
      </c>
      <c r="AU124" s="1999">
        <v>51400</v>
      </c>
      <c r="AV124" s="2000">
        <v>18.399999999999999</v>
      </c>
      <c r="AW124" s="2000">
        <v>10.1</v>
      </c>
      <c r="AX124" s="1999">
        <v>12000</v>
      </c>
      <c r="AY124" s="1999">
        <v>202700</v>
      </c>
      <c r="AZ124" s="2000">
        <v>5.9</v>
      </c>
      <c r="BA124" s="2000">
        <v>3.1</v>
      </c>
      <c r="BB124" s="1999">
        <v>13800</v>
      </c>
      <c r="BC124" s="1999">
        <v>150100</v>
      </c>
      <c r="BD124" s="2000">
        <v>9.1999999999999993</v>
      </c>
      <c r="BE124" s="2000">
        <v>4.5</v>
      </c>
      <c r="BF124" s="1999">
        <v>31000</v>
      </c>
      <c r="BG124" s="1999">
        <v>249400</v>
      </c>
      <c r="BH124" s="2000">
        <v>12.4</v>
      </c>
      <c r="BI124" s="2000">
        <v>3.9</v>
      </c>
      <c r="BJ124" s="1999">
        <v>14300</v>
      </c>
      <c r="BK124" s="1999">
        <v>258500</v>
      </c>
      <c r="BL124" s="2000">
        <v>5.5</v>
      </c>
      <c r="BM124" s="2000">
        <v>2.6</v>
      </c>
      <c r="BN124" s="1999">
        <v>5600</v>
      </c>
      <c r="BO124" s="1999">
        <v>61200</v>
      </c>
      <c r="BP124" s="2000">
        <v>9.1999999999999993</v>
      </c>
      <c r="BQ124" s="2000">
        <v>6.7</v>
      </c>
      <c r="BR124" s="1999">
        <v>10300</v>
      </c>
      <c r="BS124" s="1999">
        <v>148600</v>
      </c>
      <c r="BT124" s="2000">
        <v>6.9</v>
      </c>
      <c r="BU124" s="2000">
        <v>3.6</v>
      </c>
      <c r="BV124" s="1999">
        <v>11300</v>
      </c>
      <c r="BW124" s="1999">
        <v>75800</v>
      </c>
      <c r="BX124" s="2000">
        <v>14.9</v>
      </c>
      <c r="BY124" s="2000">
        <v>7.3</v>
      </c>
      <c r="BZ124" s="1999">
        <v>32300</v>
      </c>
      <c r="CA124" s="1999">
        <v>313700</v>
      </c>
      <c r="CB124" s="2000">
        <v>10.3</v>
      </c>
      <c r="CC124" s="2000">
        <v>3.1</v>
      </c>
      <c r="CD124" s="1999">
        <v>14400</v>
      </c>
      <c r="CE124" s="1999">
        <v>194700</v>
      </c>
      <c r="CF124" s="2000">
        <v>7.4</v>
      </c>
      <c r="CG124" s="2000">
        <v>3.3</v>
      </c>
    </row>
    <row r="125" spans="1:85" s="706" customFormat="1">
      <c r="A125" s="1998" t="s">
        <v>520</v>
      </c>
      <c r="B125" s="1999">
        <v>117900</v>
      </c>
      <c r="C125" s="1999">
        <v>3008300</v>
      </c>
      <c r="D125" s="2000">
        <v>3.9</v>
      </c>
      <c r="E125" s="2000">
        <v>0.7</v>
      </c>
      <c r="F125" s="1999">
        <v>151100</v>
      </c>
      <c r="G125" s="1999">
        <v>1745900</v>
      </c>
      <c r="H125" s="2000">
        <v>8.6999999999999993</v>
      </c>
      <c r="I125" s="2000">
        <v>1.3</v>
      </c>
      <c r="J125" s="1999">
        <v>57200</v>
      </c>
      <c r="K125" s="1999">
        <v>1665200</v>
      </c>
      <c r="L125" s="2000">
        <v>3.4</v>
      </c>
      <c r="M125" s="2000">
        <v>0.9</v>
      </c>
      <c r="N125" s="1999">
        <v>75400</v>
      </c>
      <c r="O125" s="1999">
        <v>932300</v>
      </c>
      <c r="P125" s="2000">
        <v>8.1</v>
      </c>
      <c r="Q125" s="2000">
        <v>1.8</v>
      </c>
      <c r="R125" s="1999">
        <v>60600</v>
      </c>
      <c r="S125" s="1999">
        <v>1343000</v>
      </c>
      <c r="T125" s="2000">
        <v>4.5</v>
      </c>
      <c r="U125" s="2000">
        <v>1</v>
      </c>
      <c r="V125" s="1999">
        <v>75700</v>
      </c>
      <c r="W125" s="1999">
        <v>813600</v>
      </c>
      <c r="X125" s="2000">
        <v>9.3000000000000007</v>
      </c>
      <c r="Y125" s="2000">
        <v>1.9</v>
      </c>
      <c r="Z125" s="1999">
        <v>18400</v>
      </c>
      <c r="AA125" s="1999">
        <v>137100</v>
      </c>
      <c r="AB125" s="2000">
        <v>13.4</v>
      </c>
      <c r="AC125" s="2000">
        <v>5.8</v>
      </c>
      <c r="AD125" s="1999">
        <v>17300</v>
      </c>
      <c r="AE125" s="1999">
        <v>349600</v>
      </c>
      <c r="AF125" s="2000">
        <v>4.9000000000000004</v>
      </c>
      <c r="AG125" s="2000">
        <v>2.2000000000000002</v>
      </c>
      <c r="AH125" s="1999">
        <v>26300</v>
      </c>
      <c r="AI125" s="1999">
        <v>213900</v>
      </c>
      <c r="AJ125" s="2000">
        <v>12.3</v>
      </c>
      <c r="AK125" s="2000">
        <v>4.3</v>
      </c>
      <c r="AL125" s="1999">
        <v>55500</v>
      </c>
      <c r="AM125" s="1999">
        <v>544300</v>
      </c>
      <c r="AN125" s="2000">
        <v>10.199999999999999</v>
      </c>
      <c r="AO125" s="2000">
        <v>2.5</v>
      </c>
      <c r="AP125" s="1999">
        <v>33600</v>
      </c>
      <c r="AQ125" s="1999">
        <v>501000</v>
      </c>
      <c r="AR125" s="2000">
        <v>6.7</v>
      </c>
      <c r="AS125" s="2000">
        <v>2.1</v>
      </c>
      <c r="AT125" s="1999">
        <v>8700</v>
      </c>
      <c r="AU125" s="1999">
        <v>64900</v>
      </c>
      <c r="AV125" s="2000">
        <v>13.4</v>
      </c>
      <c r="AW125" s="2000">
        <v>8.6999999999999993</v>
      </c>
      <c r="AX125" s="1999">
        <v>8300</v>
      </c>
      <c r="AY125" s="1999">
        <v>205100</v>
      </c>
      <c r="AZ125" s="2000">
        <v>4</v>
      </c>
      <c r="BA125" s="2000">
        <v>2.7</v>
      </c>
      <c r="BB125" s="1999">
        <v>16000</v>
      </c>
      <c r="BC125" s="1999">
        <v>146300</v>
      </c>
      <c r="BD125" s="2000">
        <v>10.9</v>
      </c>
      <c r="BE125" s="2000">
        <v>5.0999999999999996</v>
      </c>
      <c r="BF125" s="1999">
        <v>26100</v>
      </c>
      <c r="BG125" s="1999">
        <v>233000</v>
      </c>
      <c r="BH125" s="2000">
        <v>11.2</v>
      </c>
      <c r="BI125" s="2000">
        <v>4.0999999999999996</v>
      </c>
      <c r="BJ125" s="1999">
        <v>16400</v>
      </c>
      <c r="BK125" s="1999">
        <v>282900</v>
      </c>
      <c r="BL125" s="2000">
        <v>5.8</v>
      </c>
      <c r="BM125" s="2000">
        <v>2.7</v>
      </c>
      <c r="BN125" s="1999">
        <v>9700</v>
      </c>
      <c r="BO125" s="1999">
        <v>72200</v>
      </c>
      <c r="BP125" s="2000">
        <v>13.5</v>
      </c>
      <c r="BQ125" s="2000">
        <v>7.8</v>
      </c>
      <c r="BR125" s="1999">
        <v>9000</v>
      </c>
      <c r="BS125" s="1999">
        <v>144500</v>
      </c>
      <c r="BT125" s="2000">
        <v>6.2</v>
      </c>
      <c r="BU125" s="2000">
        <v>3.7</v>
      </c>
      <c r="BV125" s="1999">
        <v>10300</v>
      </c>
      <c r="BW125" s="1999">
        <v>67600</v>
      </c>
      <c r="BX125" s="2000">
        <v>15.2</v>
      </c>
      <c r="BY125" s="2000">
        <v>8.1</v>
      </c>
      <c r="BZ125" s="1999">
        <v>29400</v>
      </c>
      <c r="CA125" s="1999">
        <v>311300</v>
      </c>
      <c r="CB125" s="2000">
        <v>9.4</v>
      </c>
      <c r="CC125" s="2000">
        <v>3.1</v>
      </c>
      <c r="CD125" s="1999">
        <v>17300</v>
      </c>
      <c r="CE125" s="1999">
        <v>218100</v>
      </c>
      <c r="CF125" s="2000">
        <v>7.9</v>
      </c>
      <c r="CG125" s="2000">
        <v>3.3</v>
      </c>
    </row>
    <row r="126" spans="1:85" s="706" customFormat="1">
      <c r="A126" s="1998" t="s">
        <v>823</v>
      </c>
      <c r="B126" s="1999">
        <v>117000</v>
      </c>
      <c r="C126" s="1999">
        <v>3065600</v>
      </c>
      <c r="D126" s="2000">
        <v>3.8</v>
      </c>
      <c r="E126" s="2000">
        <v>0.7</v>
      </c>
      <c r="F126" s="1999">
        <v>136500</v>
      </c>
      <c r="G126" s="1999">
        <v>1716000</v>
      </c>
      <c r="H126" s="2000">
        <v>8</v>
      </c>
      <c r="I126" s="2000">
        <v>1.3</v>
      </c>
      <c r="J126" s="1999">
        <v>58900</v>
      </c>
      <c r="K126" s="1999">
        <v>1669100</v>
      </c>
      <c r="L126" s="2000">
        <v>3.5</v>
      </c>
      <c r="M126" s="2000">
        <v>0.9</v>
      </c>
      <c r="N126" s="1999">
        <v>69000</v>
      </c>
      <c r="O126" s="1999">
        <v>931000</v>
      </c>
      <c r="P126" s="2000">
        <v>7.4</v>
      </c>
      <c r="Q126" s="2000">
        <v>1.7</v>
      </c>
      <c r="R126" s="1999">
        <v>58100</v>
      </c>
      <c r="S126" s="1999">
        <v>1396500</v>
      </c>
      <c r="T126" s="2000">
        <v>4.2</v>
      </c>
      <c r="U126" s="2000">
        <v>1</v>
      </c>
      <c r="V126" s="1999">
        <v>67500</v>
      </c>
      <c r="W126" s="1999">
        <v>785000</v>
      </c>
      <c r="X126" s="2000">
        <v>8.6</v>
      </c>
      <c r="Y126" s="2000">
        <v>1.9</v>
      </c>
      <c r="Z126" s="1999">
        <v>9600</v>
      </c>
      <c r="AA126" s="1999">
        <v>128600</v>
      </c>
      <c r="AB126" s="2000">
        <v>7.5</v>
      </c>
      <c r="AC126" s="2000">
        <v>4.5999999999999996</v>
      </c>
      <c r="AD126" s="1999">
        <v>23400</v>
      </c>
      <c r="AE126" s="1999">
        <v>350100</v>
      </c>
      <c r="AF126" s="2000">
        <v>6.7</v>
      </c>
      <c r="AG126" s="2000">
        <v>2.6</v>
      </c>
      <c r="AH126" s="1999">
        <v>21900</v>
      </c>
      <c r="AI126" s="1999">
        <v>234700</v>
      </c>
      <c r="AJ126" s="2000">
        <v>9.3000000000000007</v>
      </c>
      <c r="AK126" s="2000">
        <v>3.7</v>
      </c>
      <c r="AL126" s="1999">
        <v>42900</v>
      </c>
      <c r="AM126" s="1999">
        <v>483200</v>
      </c>
      <c r="AN126" s="2000">
        <v>8.9</v>
      </c>
      <c r="AO126" s="2000">
        <v>2.5</v>
      </c>
      <c r="AP126" s="1999">
        <v>38700</v>
      </c>
      <c r="AQ126" s="1999">
        <v>519400</v>
      </c>
      <c r="AR126" s="2000">
        <v>7.5</v>
      </c>
      <c r="AS126" s="2000">
        <v>2.2000000000000002</v>
      </c>
      <c r="AT126" s="1999">
        <v>6200</v>
      </c>
      <c r="AU126" s="1999">
        <v>60100</v>
      </c>
      <c r="AV126" s="2000">
        <v>10.3</v>
      </c>
      <c r="AW126" s="2000">
        <v>8.3000000000000007</v>
      </c>
      <c r="AX126" s="1999">
        <v>9500</v>
      </c>
      <c r="AY126" s="1999">
        <v>196500</v>
      </c>
      <c r="AZ126" s="2000">
        <v>4.8</v>
      </c>
      <c r="BA126" s="2000">
        <v>3.1</v>
      </c>
      <c r="BB126" s="1999">
        <v>12800</v>
      </c>
      <c r="BC126" s="1999">
        <v>157300</v>
      </c>
      <c r="BD126" s="2000">
        <v>8.1</v>
      </c>
      <c r="BE126" s="2000">
        <v>4.4000000000000004</v>
      </c>
      <c r="BF126" s="1999">
        <v>17300</v>
      </c>
      <c r="BG126" s="1999">
        <v>221000</v>
      </c>
      <c r="BH126" s="2000">
        <v>7.8</v>
      </c>
      <c r="BI126" s="2000">
        <v>3.5</v>
      </c>
      <c r="BJ126" s="1999">
        <v>23300</v>
      </c>
      <c r="BK126" s="1999">
        <v>296100</v>
      </c>
      <c r="BL126" s="2000">
        <v>7.9</v>
      </c>
      <c r="BM126" s="2000">
        <v>3.1</v>
      </c>
      <c r="BN126" s="1999">
        <v>3400</v>
      </c>
      <c r="BO126" s="1999">
        <v>68500</v>
      </c>
      <c r="BP126" s="2000">
        <v>5</v>
      </c>
      <c r="BQ126" s="1999" t="s">
        <v>239</v>
      </c>
      <c r="BR126" s="1999">
        <v>13900</v>
      </c>
      <c r="BS126" s="1999">
        <v>153500</v>
      </c>
      <c r="BT126" s="2000">
        <v>9</v>
      </c>
      <c r="BU126" s="2000">
        <v>4.4000000000000004</v>
      </c>
      <c r="BV126" s="1999">
        <v>9200</v>
      </c>
      <c r="BW126" s="1999">
        <v>77400</v>
      </c>
      <c r="BX126" s="2000">
        <v>11.8</v>
      </c>
      <c r="BY126" s="2000">
        <v>6.9</v>
      </c>
      <c r="BZ126" s="1999">
        <v>25600</v>
      </c>
      <c r="CA126" s="1999">
        <v>262200</v>
      </c>
      <c r="CB126" s="2000">
        <v>9.8000000000000007</v>
      </c>
      <c r="CC126" s="2000">
        <v>3.4</v>
      </c>
      <c r="CD126" s="1999">
        <v>15400</v>
      </c>
      <c r="CE126" s="1999">
        <v>223400</v>
      </c>
      <c r="CF126" s="2000">
        <v>6.9</v>
      </c>
      <c r="CG126" s="2000">
        <v>3.2</v>
      </c>
    </row>
    <row r="127" spans="1:85" s="1869" customFormat="1">
      <c r="A127" s="1998" t="s">
        <v>1294</v>
      </c>
      <c r="B127" s="1999">
        <v>109500</v>
      </c>
      <c r="C127" s="1999">
        <v>3097200</v>
      </c>
      <c r="D127" s="2000">
        <v>3.5</v>
      </c>
      <c r="E127" s="2000">
        <v>0.7</v>
      </c>
      <c r="F127" s="1999">
        <v>131400</v>
      </c>
      <c r="G127" s="1999">
        <v>1753700</v>
      </c>
      <c r="H127" s="2000">
        <v>7.5</v>
      </c>
      <c r="I127" s="2000">
        <v>1.3</v>
      </c>
      <c r="J127" s="1999">
        <v>58000</v>
      </c>
      <c r="K127" s="1999">
        <v>1684000</v>
      </c>
      <c r="L127" s="2000">
        <v>3.4</v>
      </c>
      <c r="M127" s="2000">
        <v>0.9</v>
      </c>
      <c r="N127" s="1999">
        <v>69500</v>
      </c>
      <c r="O127" s="1999">
        <v>964000</v>
      </c>
      <c r="P127" s="2000">
        <v>7.2</v>
      </c>
      <c r="Q127" s="2000">
        <v>1.7</v>
      </c>
      <c r="R127" s="1999">
        <v>51500</v>
      </c>
      <c r="S127" s="1999">
        <v>1413200</v>
      </c>
      <c r="T127" s="2000">
        <v>3.6</v>
      </c>
      <c r="U127" s="2000">
        <v>1</v>
      </c>
      <c r="V127" s="1999">
        <v>61900</v>
      </c>
      <c r="W127" s="1999">
        <v>789700</v>
      </c>
      <c r="X127" s="2000">
        <v>7.8</v>
      </c>
      <c r="Y127" s="2000">
        <v>1.9</v>
      </c>
      <c r="Z127" s="1999">
        <v>11400</v>
      </c>
      <c r="AA127" s="1999">
        <v>150200</v>
      </c>
      <c r="AB127" s="2000">
        <v>7.6</v>
      </c>
      <c r="AC127" s="2000">
        <v>4.5999999999999996</v>
      </c>
      <c r="AD127" s="1999">
        <v>12900</v>
      </c>
      <c r="AE127" s="1999">
        <v>360100</v>
      </c>
      <c r="AF127" s="2000">
        <v>3.6</v>
      </c>
      <c r="AG127" s="2000">
        <v>2</v>
      </c>
      <c r="AH127" s="1999">
        <v>20900</v>
      </c>
      <c r="AI127" s="1999">
        <v>251500</v>
      </c>
      <c r="AJ127" s="2000">
        <v>8.3000000000000007</v>
      </c>
      <c r="AK127" s="2000">
        <v>3.7</v>
      </c>
      <c r="AL127" s="1999">
        <v>53400</v>
      </c>
      <c r="AM127" s="1999">
        <v>508300</v>
      </c>
      <c r="AN127" s="2000">
        <v>10.5</v>
      </c>
      <c r="AO127" s="2000">
        <v>2.7</v>
      </c>
      <c r="AP127" s="1999">
        <v>32800</v>
      </c>
      <c r="AQ127" s="1999">
        <v>483700</v>
      </c>
      <c r="AR127" s="2000">
        <v>6.8</v>
      </c>
      <c r="AS127" s="2000">
        <v>2.2999999999999998</v>
      </c>
      <c r="AT127" s="1999">
        <v>6000</v>
      </c>
      <c r="AU127" s="1999">
        <v>76000</v>
      </c>
      <c r="AV127" s="2000">
        <v>7.9</v>
      </c>
      <c r="AW127" s="2000">
        <v>6.9</v>
      </c>
      <c r="AX127" s="1999">
        <v>7300</v>
      </c>
      <c r="AY127" s="1999">
        <v>206700</v>
      </c>
      <c r="AZ127" s="2000">
        <v>3.5</v>
      </c>
      <c r="BA127" s="2000">
        <v>2.7</v>
      </c>
      <c r="BB127" s="1999">
        <v>11300</v>
      </c>
      <c r="BC127" s="1999">
        <v>160700</v>
      </c>
      <c r="BD127" s="2000">
        <v>7.1</v>
      </c>
      <c r="BE127" s="2000">
        <v>4.3</v>
      </c>
      <c r="BF127" s="1999">
        <v>28500</v>
      </c>
      <c r="BG127" s="1999">
        <v>250800</v>
      </c>
      <c r="BH127" s="2000">
        <v>11.4</v>
      </c>
      <c r="BI127" s="2000">
        <v>4.2</v>
      </c>
      <c r="BJ127" s="1999">
        <v>16200</v>
      </c>
      <c r="BK127" s="1999">
        <v>269800</v>
      </c>
      <c r="BL127" s="2000">
        <v>6</v>
      </c>
      <c r="BM127" s="2000">
        <v>3</v>
      </c>
      <c r="BN127" s="1999">
        <v>5300</v>
      </c>
      <c r="BO127" s="1999">
        <v>74200</v>
      </c>
      <c r="BP127" s="2000">
        <v>7.2</v>
      </c>
      <c r="BQ127" s="2000">
        <v>6.1</v>
      </c>
      <c r="BR127" s="1999">
        <v>5500</v>
      </c>
      <c r="BS127" s="1999">
        <v>153300</v>
      </c>
      <c r="BT127" s="2000">
        <v>3.6</v>
      </c>
      <c r="BU127" s="2000">
        <v>3</v>
      </c>
      <c r="BV127" s="1999">
        <v>9600</v>
      </c>
      <c r="BW127" s="1999">
        <v>90700</v>
      </c>
      <c r="BX127" s="2000">
        <v>10.5</v>
      </c>
      <c r="BY127" s="2000">
        <v>6.5</v>
      </c>
      <c r="BZ127" s="1999">
        <v>24800</v>
      </c>
      <c r="CA127" s="1999">
        <v>257500</v>
      </c>
      <c r="CB127" s="2000">
        <v>9.6</v>
      </c>
      <c r="CC127" s="2000">
        <v>3.6</v>
      </c>
      <c r="CD127" s="1999">
        <v>16600</v>
      </c>
      <c r="CE127" s="1999">
        <v>214000</v>
      </c>
      <c r="CF127" s="2000">
        <v>7.8</v>
      </c>
      <c r="CG127" s="2000">
        <v>3.6</v>
      </c>
    </row>
    <row r="128" spans="1:85" s="706" customFormat="1"/>
    <row r="129" spans="1:181" s="706" customFormat="1">
      <c r="A129" s="736" t="s">
        <v>874</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4"/>
      <c r="X129" s="734"/>
      <c r="Y129" s="734"/>
      <c r="Z129" s="734"/>
      <c r="AA129" s="734"/>
      <c r="AB129" s="734"/>
      <c r="AC129" s="734"/>
      <c r="AD129" s="734"/>
      <c r="AE129" s="734"/>
      <c r="AF129" s="734"/>
      <c r="AG129" s="734"/>
      <c r="AH129" s="734"/>
      <c r="AI129" s="734"/>
      <c r="AJ129" s="734"/>
      <c r="AK129" s="734"/>
      <c r="AL129" s="734"/>
      <c r="AM129" s="734"/>
      <c r="AN129" s="734"/>
      <c r="AO129" s="734"/>
      <c r="AP129" s="734"/>
      <c r="AQ129" s="734"/>
      <c r="AR129" s="734"/>
      <c r="AS129" s="734"/>
      <c r="AT129" s="734"/>
      <c r="AU129" s="734"/>
      <c r="AV129" s="734"/>
      <c r="AW129" s="734"/>
      <c r="AX129" s="734"/>
      <c r="AY129" s="734"/>
      <c r="AZ129" s="734"/>
      <c r="BA129" s="734"/>
      <c r="BB129" s="734"/>
      <c r="BC129" s="734"/>
      <c r="BD129" s="734"/>
      <c r="BE129" s="734"/>
      <c r="BF129" s="734"/>
      <c r="BG129" s="734"/>
      <c r="BH129" s="734"/>
      <c r="BI129" s="734"/>
      <c r="BJ129" s="734"/>
      <c r="BK129" s="734"/>
      <c r="BL129" s="734"/>
      <c r="BM129" s="734"/>
      <c r="BN129" s="734"/>
      <c r="BO129" s="734"/>
      <c r="BP129" s="734"/>
      <c r="BQ129" s="734"/>
      <c r="BR129" s="734"/>
      <c r="BS129" s="734"/>
      <c r="BT129" s="734"/>
      <c r="BU129" s="734"/>
      <c r="BV129" s="734"/>
      <c r="BW129" s="734"/>
      <c r="BX129" s="734"/>
      <c r="BY129" s="734"/>
      <c r="BZ129" s="734"/>
      <c r="CA129" s="734"/>
      <c r="CB129" s="734"/>
      <c r="CC129" s="734"/>
      <c r="CD129" s="734"/>
      <c r="CE129" s="734"/>
      <c r="CF129" s="734"/>
      <c r="CG129" s="734"/>
      <c r="CH129" s="734"/>
      <c r="CI129" s="734"/>
      <c r="CJ129" s="734"/>
      <c r="CK129" s="734"/>
      <c r="CL129" s="734"/>
      <c r="CM129" s="734"/>
      <c r="CN129" s="734"/>
      <c r="CO129" s="734"/>
      <c r="CP129" s="734"/>
      <c r="CQ129" s="734"/>
      <c r="CR129" s="734"/>
      <c r="CS129" s="734"/>
      <c r="CT129" s="734"/>
      <c r="CU129" s="734"/>
      <c r="CV129" s="734"/>
      <c r="CW129" s="734"/>
      <c r="CX129" s="734"/>
      <c r="CY129" s="734"/>
      <c r="CZ129" s="734"/>
      <c r="DA129" s="734"/>
      <c r="DB129" s="734"/>
      <c r="DC129" s="734"/>
      <c r="DD129" s="734"/>
      <c r="DE129" s="734"/>
      <c r="DF129" s="734"/>
      <c r="DG129" s="734"/>
      <c r="DH129" s="734"/>
      <c r="DI129" s="734"/>
      <c r="DJ129" s="734"/>
      <c r="DK129" s="734"/>
      <c r="DL129" s="734"/>
      <c r="DM129" s="734"/>
      <c r="DN129" s="734"/>
      <c r="DO129" s="734"/>
      <c r="DP129" s="734"/>
      <c r="DQ129" s="734"/>
      <c r="DR129" s="734"/>
      <c r="DS129" s="734"/>
      <c r="DT129" s="734"/>
      <c r="DU129" s="734"/>
      <c r="DV129" s="734"/>
      <c r="DW129" s="734"/>
      <c r="DX129" s="734"/>
      <c r="DY129" s="734"/>
      <c r="DZ129" s="734"/>
      <c r="EA129" s="734"/>
      <c r="EB129" s="734"/>
      <c r="EC129" s="734"/>
      <c r="ED129" s="734"/>
      <c r="EE129" s="734"/>
      <c r="EF129" s="734"/>
      <c r="EG129" s="734"/>
      <c r="EH129" s="734"/>
      <c r="EI129" s="734"/>
      <c r="EJ129" s="734"/>
      <c r="EK129" s="734"/>
      <c r="EL129" s="734"/>
      <c r="EM129" s="734"/>
      <c r="EN129" s="734"/>
      <c r="EO129" s="734"/>
      <c r="EP129" s="734"/>
      <c r="EQ129" s="734"/>
      <c r="ER129" s="734"/>
      <c r="ES129" s="734"/>
      <c r="ET129" s="734"/>
      <c r="EU129" s="734"/>
      <c r="EV129" s="734"/>
      <c r="EW129" s="734"/>
      <c r="EX129" s="734"/>
      <c r="EY129" s="734"/>
      <c r="EZ129" s="734"/>
      <c r="FA129" s="734"/>
      <c r="FB129" s="734"/>
      <c r="FC129" s="734"/>
      <c r="FD129" s="734"/>
      <c r="FE129" s="734"/>
      <c r="FF129" s="734"/>
      <c r="FG129" s="734"/>
      <c r="FH129" s="734"/>
      <c r="FI129" s="734"/>
      <c r="FJ129" s="734"/>
      <c r="FK129" s="734"/>
      <c r="FL129" s="734"/>
      <c r="FM129" s="734"/>
      <c r="FN129" s="734"/>
      <c r="FO129" s="734"/>
      <c r="FP129" s="734"/>
      <c r="FQ129" s="734"/>
      <c r="FR129" s="734"/>
      <c r="FS129" s="734"/>
      <c r="FT129" s="734"/>
      <c r="FU129" s="734"/>
      <c r="FV129" s="734"/>
      <c r="FW129" s="734"/>
      <c r="FX129" s="734"/>
      <c r="FY129" s="734"/>
    </row>
    <row r="130" spans="1:181" s="706" customFormat="1">
      <c r="A130" s="736" t="s">
        <v>834</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4"/>
      <c r="X130" s="734"/>
      <c r="Y130" s="734"/>
      <c r="Z130" s="734"/>
      <c r="AA130" s="734"/>
      <c r="AB130" s="734"/>
      <c r="AC130" s="734"/>
      <c r="AD130" s="734"/>
      <c r="AE130" s="734"/>
      <c r="AF130" s="734"/>
      <c r="AG130" s="734"/>
      <c r="AH130" s="734"/>
      <c r="AI130" s="734"/>
      <c r="AJ130" s="734"/>
      <c r="AK130" s="734"/>
      <c r="AL130" s="734"/>
      <c r="AM130" s="734"/>
      <c r="AN130" s="734"/>
      <c r="AO130" s="734"/>
      <c r="AP130" s="734"/>
      <c r="AQ130" s="734"/>
      <c r="AR130" s="734"/>
      <c r="AS130" s="734"/>
      <c r="AT130" s="734"/>
      <c r="AU130" s="734"/>
      <c r="AV130" s="734"/>
      <c r="AW130" s="734"/>
      <c r="AX130" s="734"/>
      <c r="AY130" s="734"/>
      <c r="AZ130" s="734"/>
      <c r="BA130" s="734"/>
      <c r="BB130" s="734"/>
      <c r="BC130" s="734"/>
      <c r="BD130" s="734"/>
      <c r="BE130" s="734"/>
      <c r="BF130" s="734"/>
      <c r="BG130" s="734"/>
      <c r="BH130" s="734"/>
      <c r="BI130" s="734"/>
      <c r="BJ130" s="734"/>
      <c r="BK130" s="734"/>
      <c r="BL130" s="734"/>
      <c r="BM130" s="734"/>
      <c r="BN130" s="734"/>
      <c r="BO130" s="734"/>
      <c r="BP130" s="734"/>
      <c r="BQ130" s="734"/>
      <c r="BR130" s="734"/>
      <c r="BS130" s="734"/>
      <c r="BT130" s="734"/>
      <c r="BU130" s="734"/>
      <c r="BV130" s="734"/>
      <c r="BW130" s="734"/>
      <c r="BX130" s="734"/>
      <c r="BY130" s="734"/>
      <c r="BZ130" s="734"/>
      <c r="CA130" s="734"/>
      <c r="CB130" s="734"/>
      <c r="CC130" s="734"/>
      <c r="CD130" s="734"/>
      <c r="CE130" s="734"/>
      <c r="CF130" s="734"/>
      <c r="CG130" s="734"/>
      <c r="CH130" s="734"/>
      <c r="CI130" s="734"/>
      <c r="CJ130" s="734"/>
      <c r="CK130" s="734"/>
      <c r="CL130" s="734"/>
      <c r="CM130" s="734"/>
      <c r="CN130" s="734"/>
      <c r="CO130" s="734"/>
      <c r="CP130" s="734"/>
      <c r="CQ130" s="734"/>
      <c r="CR130" s="734"/>
      <c r="CS130" s="734"/>
      <c r="CT130" s="734"/>
      <c r="CU130" s="734"/>
      <c r="CV130" s="734"/>
      <c r="CW130" s="734"/>
      <c r="CX130" s="734"/>
      <c r="CY130" s="734"/>
      <c r="CZ130" s="734"/>
      <c r="DA130" s="734"/>
      <c r="DB130" s="734"/>
      <c r="DC130" s="734"/>
      <c r="DD130" s="734"/>
      <c r="DE130" s="734"/>
      <c r="DF130" s="734"/>
      <c r="DG130" s="734"/>
      <c r="DH130" s="734"/>
      <c r="DI130" s="734"/>
      <c r="DJ130" s="734"/>
      <c r="DK130" s="734"/>
      <c r="DL130" s="734"/>
      <c r="DM130" s="734"/>
      <c r="DN130" s="734"/>
      <c r="DO130" s="734"/>
      <c r="DP130" s="734"/>
      <c r="DQ130" s="734"/>
      <c r="DR130" s="734"/>
      <c r="DS130" s="734"/>
      <c r="DT130" s="734"/>
      <c r="DU130" s="734"/>
      <c r="DV130" s="734"/>
      <c r="DW130" s="734"/>
      <c r="DX130" s="734"/>
      <c r="DY130" s="734"/>
      <c r="DZ130" s="734"/>
      <c r="EA130" s="734"/>
      <c r="EB130" s="734"/>
      <c r="EC130" s="734"/>
      <c r="ED130" s="734"/>
      <c r="EE130" s="734"/>
      <c r="EF130" s="734"/>
      <c r="EG130" s="734"/>
      <c r="EH130" s="734"/>
      <c r="EI130" s="734"/>
      <c r="EJ130" s="734"/>
      <c r="EK130" s="734"/>
      <c r="EL130" s="734"/>
      <c r="EM130" s="734"/>
      <c r="EN130" s="734"/>
      <c r="EO130" s="734"/>
      <c r="EP130" s="734"/>
      <c r="EQ130" s="734"/>
      <c r="ER130" s="734"/>
      <c r="ES130" s="734"/>
      <c r="ET130" s="734"/>
      <c r="EU130" s="734"/>
      <c r="EV130" s="734"/>
      <c r="EW130" s="734"/>
      <c r="EX130" s="734"/>
      <c r="EY130" s="734"/>
      <c r="EZ130" s="734"/>
      <c r="FA130" s="734"/>
      <c r="FB130" s="734"/>
      <c r="FC130" s="734"/>
      <c r="FD130" s="734"/>
      <c r="FE130" s="734"/>
      <c r="FF130" s="734"/>
      <c r="FG130" s="734"/>
      <c r="FH130" s="734"/>
      <c r="FI130" s="734"/>
      <c r="FJ130" s="734"/>
      <c r="FK130" s="734"/>
      <c r="FL130" s="734"/>
      <c r="FM130" s="734"/>
      <c r="FN130" s="734"/>
      <c r="FO130" s="734"/>
      <c r="FP130" s="734"/>
      <c r="FQ130" s="734"/>
      <c r="FR130" s="734"/>
      <c r="FS130" s="734"/>
      <c r="FT130" s="734"/>
      <c r="FU130" s="734"/>
      <c r="FV130" s="734"/>
      <c r="FW130" s="734"/>
      <c r="FX130" s="734"/>
      <c r="FY130" s="734"/>
    </row>
    <row r="131" spans="1:181" s="706" customFormat="1">
      <c r="A131" s="736" t="s">
        <v>824</v>
      </c>
      <c r="B131" s="734"/>
      <c r="C131" s="734"/>
      <c r="D131" s="734"/>
      <c r="E131" s="734"/>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734"/>
      <c r="AL131" s="734"/>
      <c r="AM131" s="734"/>
      <c r="AN131" s="734"/>
      <c r="AO131" s="734"/>
      <c r="AP131" s="734"/>
      <c r="AQ131" s="734"/>
      <c r="AR131" s="734"/>
      <c r="AS131" s="734"/>
      <c r="AT131" s="734"/>
      <c r="AU131" s="734"/>
      <c r="AV131" s="734"/>
      <c r="AW131" s="734"/>
      <c r="AX131" s="734"/>
      <c r="AY131" s="734"/>
      <c r="AZ131" s="734"/>
      <c r="BA131" s="734"/>
      <c r="BB131" s="734"/>
      <c r="BC131" s="734"/>
      <c r="BD131" s="734"/>
      <c r="BE131" s="734"/>
      <c r="BF131" s="734"/>
      <c r="BG131" s="734"/>
      <c r="BH131" s="734"/>
      <c r="BI131" s="734"/>
      <c r="BJ131" s="734"/>
      <c r="BK131" s="734"/>
      <c r="BL131" s="734"/>
      <c r="BM131" s="734"/>
      <c r="BN131" s="734"/>
      <c r="BO131" s="734"/>
      <c r="BP131" s="734"/>
      <c r="BQ131" s="734"/>
      <c r="BR131" s="734"/>
      <c r="BS131" s="734"/>
      <c r="BT131" s="734"/>
      <c r="BU131" s="734"/>
      <c r="BV131" s="734"/>
      <c r="BW131" s="734"/>
      <c r="BX131" s="734"/>
      <c r="BY131" s="734"/>
      <c r="BZ131" s="734"/>
      <c r="CA131" s="734"/>
      <c r="CB131" s="734"/>
      <c r="CC131" s="734"/>
      <c r="CD131" s="734"/>
      <c r="CE131" s="734"/>
      <c r="CF131" s="734"/>
      <c r="CG131" s="734"/>
      <c r="CH131" s="734"/>
      <c r="CI131" s="734"/>
      <c r="CJ131" s="734"/>
      <c r="CK131" s="734"/>
      <c r="CL131" s="734"/>
      <c r="CM131" s="734"/>
      <c r="CN131" s="734"/>
      <c r="CO131" s="734"/>
      <c r="CP131" s="734"/>
      <c r="CQ131" s="734"/>
      <c r="CR131" s="734"/>
      <c r="CS131" s="734"/>
      <c r="CT131" s="734"/>
      <c r="CU131" s="734"/>
      <c r="CV131" s="734"/>
      <c r="CW131" s="734"/>
      <c r="CX131" s="734"/>
      <c r="CY131" s="734"/>
      <c r="CZ131" s="734"/>
      <c r="DA131" s="734"/>
      <c r="DB131" s="734"/>
      <c r="DC131" s="734"/>
      <c r="DD131" s="734"/>
      <c r="DE131" s="734"/>
      <c r="DF131" s="734"/>
      <c r="DG131" s="734"/>
      <c r="DH131" s="734"/>
      <c r="DI131" s="734"/>
      <c r="DJ131" s="734"/>
      <c r="DK131" s="734"/>
      <c r="DL131" s="734"/>
      <c r="DM131" s="734"/>
      <c r="DN131" s="734"/>
      <c r="DO131" s="734"/>
      <c r="DP131" s="734"/>
      <c r="DQ131" s="734"/>
      <c r="DR131" s="734"/>
      <c r="DS131" s="734"/>
      <c r="DT131" s="734"/>
      <c r="DU131" s="734"/>
      <c r="DV131" s="734"/>
      <c r="DW131" s="734"/>
      <c r="DX131" s="734"/>
      <c r="DY131" s="734"/>
      <c r="DZ131" s="734"/>
      <c r="EA131" s="734"/>
      <c r="EB131" s="734"/>
      <c r="EC131" s="734"/>
      <c r="ED131" s="734"/>
      <c r="EE131" s="734"/>
      <c r="EF131" s="734"/>
      <c r="EG131" s="734"/>
      <c r="EH131" s="734"/>
      <c r="EI131" s="734"/>
      <c r="EJ131" s="734"/>
      <c r="EK131" s="734"/>
      <c r="EL131" s="734"/>
      <c r="EM131" s="734"/>
      <c r="EN131" s="734"/>
      <c r="EO131" s="734"/>
      <c r="EP131" s="734"/>
      <c r="EQ131" s="734"/>
      <c r="ER131" s="734"/>
      <c r="ES131" s="734"/>
      <c r="ET131" s="734"/>
      <c r="EU131" s="734"/>
      <c r="EV131" s="734"/>
      <c r="EW131" s="734"/>
      <c r="EX131" s="734"/>
      <c r="EY131" s="734"/>
      <c r="EZ131" s="734"/>
      <c r="FA131" s="734"/>
      <c r="FB131" s="734"/>
      <c r="FC131" s="734"/>
      <c r="FD131" s="734"/>
      <c r="FE131" s="734"/>
      <c r="FF131" s="734"/>
      <c r="FG131" s="734"/>
      <c r="FH131" s="734"/>
      <c r="FI131" s="734"/>
      <c r="FJ131" s="734"/>
      <c r="FK131" s="734"/>
      <c r="FL131" s="734"/>
      <c r="FM131" s="734"/>
      <c r="FN131" s="734"/>
      <c r="FO131" s="734"/>
      <c r="FP131" s="734"/>
      <c r="FQ131" s="734"/>
      <c r="FR131" s="734"/>
      <c r="FS131" s="734"/>
      <c r="FT131" s="734"/>
      <c r="FU131" s="734"/>
      <c r="FV131" s="734"/>
      <c r="FW131" s="734"/>
      <c r="FX131" s="734"/>
      <c r="FY131" s="734"/>
    </row>
    <row r="132" spans="1:181" s="706" customFormat="1"/>
    <row r="133" spans="1:181" s="706" customFormat="1"/>
    <row r="134" spans="1:181" s="706" customFormat="1"/>
  </sheetData>
  <mergeCells count="60">
    <mergeCell ref="Z83:AC83"/>
    <mergeCell ref="F56:I56"/>
    <mergeCell ref="J56:M56"/>
    <mergeCell ref="F29:I29"/>
    <mergeCell ref="F83:I83"/>
    <mergeCell ref="J83:M83"/>
    <mergeCell ref="N83:Q83"/>
    <mergeCell ref="R83:U83"/>
    <mergeCell ref="V83:Y83"/>
    <mergeCell ref="AD29:AG29"/>
    <mergeCell ref="AH29:AK29"/>
    <mergeCell ref="B56:E56"/>
    <mergeCell ref="N56:Q56"/>
    <mergeCell ref="R56:U56"/>
    <mergeCell ref="V56:Y56"/>
    <mergeCell ref="Z56:AC56"/>
    <mergeCell ref="AD56:AG56"/>
    <mergeCell ref="AH56:AK56"/>
    <mergeCell ref="B29:E29"/>
    <mergeCell ref="J29:M29"/>
    <mergeCell ref="N29:Q29"/>
    <mergeCell ref="R29:U29"/>
    <mergeCell ref="V29:Y29"/>
    <mergeCell ref="Z29:AC29"/>
    <mergeCell ref="B111:E111"/>
    <mergeCell ref="BR83:BU83"/>
    <mergeCell ref="BV83:BY83"/>
    <mergeCell ref="BZ83:CC83"/>
    <mergeCell ref="CD83:CG83"/>
    <mergeCell ref="AX83:BA83"/>
    <mergeCell ref="BB83:BE83"/>
    <mergeCell ref="BF83:BI83"/>
    <mergeCell ref="BJ83:BM83"/>
    <mergeCell ref="BN83:BQ83"/>
    <mergeCell ref="AD83:AG83"/>
    <mergeCell ref="AH83:AK83"/>
    <mergeCell ref="AL83:AO83"/>
    <mergeCell ref="AP83:AS83"/>
    <mergeCell ref="AT83:AW83"/>
    <mergeCell ref="B83:E83"/>
    <mergeCell ref="F111:I111"/>
    <mergeCell ref="J111:M111"/>
    <mergeCell ref="N111:Q111"/>
    <mergeCell ref="R111:U111"/>
    <mergeCell ref="V111:Y111"/>
    <mergeCell ref="Z111:AC111"/>
    <mergeCell ref="AD111:AG111"/>
    <mergeCell ref="AH111:AK111"/>
    <mergeCell ref="AL111:AO111"/>
    <mergeCell ref="AP111:AS111"/>
    <mergeCell ref="AT111:AW111"/>
    <mergeCell ref="AX111:BA111"/>
    <mergeCell ref="BB111:BE111"/>
    <mergeCell ref="BF111:BI111"/>
    <mergeCell ref="BJ111:BM111"/>
    <mergeCell ref="BN111:BQ111"/>
    <mergeCell ref="BR111:BU111"/>
    <mergeCell ref="BV111:BY111"/>
    <mergeCell ref="BZ111:CC111"/>
    <mergeCell ref="CD111:CG1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ColWidth="9.140625" defaultRowHeight="12.75"/>
  <cols>
    <col min="1" max="1" width="33.7109375" style="70" customWidth="1"/>
    <col min="2" max="2" width="13.7109375" style="70" customWidth="1"/>
    <col min="3" max="5" width="10.140625" style="70" bestFit="1" customWidth="1"/>
    <col min="6" max="6" width="9.140625" style="70"/>
    <col min="7" max="7" width="13.7109375" style="70" customWidth="1"/>
    <col min="8" max="10" width="10.140625" style="70" bestFit="1" customWidth="1"/>
    <col min="11" max="11" width="9.140625" style="70"/>
    <col min="12" max="12" width="10.140625" style="70" bestFit="1" customWidth="1"/>
    <col min="13" max="13" width="9.140625" style="70"/>
    <col min="14" max="14" width="10.140625" style="70" bestFit="1" customWidth="1"/>
    <col min="15" max="16384" width="9.140625" style="70"/>
  </cols>
  <sheetData>
    <row r="1" spans="1:14" ht="18.75">
      <c r="A1" s="451" t="s">
        <v>20</v>
      </c>
    </row>
    <row r="2" spans="1:14">
      <c r="A2" s="71" t="s">
        <v>224</v>
      </c>
    </row>
    <row r="3" spans="1:14" ht="15">
      <c r="B3" s="948"/>
      <c r="C3" s="948"/>
      <c r="D3" s="948"/>
      <c r="E3" s="530"/>
      <c r="F3" s="530"/>
      <c r="G3" s="2095"/>
      <c r="H3" s="2095"/>
      <c r="I3" s="2095"/>
      <c r="J3" s="2095"/>
      <c r="K3" s="2095"/>
      <c r="L3" s="530"/>
      <c r="M3" s="530"/>
      <c r="N3" s="948"/>
    </row>
    <row r="4" spans="1:14" ht="15">
      <c r="A4" s="530" t="s">
        <v>515</v>
      </c>
      <c r="B4" s="948"/>
      <c r="C4" s="948"/>
      <c r="D4" s="948"/>
      <c r="E4" s="530"/>
      <c r="F4" s="530"/>
      <c r="G4" s="2095"/>
      <c r="H4" s="2095"/>
      <c r="I4" s="2095"/>
      <c r="J4" s="2095"/>
      <c r="K4" s="2095"/>
      <c r="L4" s="530"/>
      <c r="M4" s="530"/>
      <c r="N4" s="948"/>
    </row>
    <row r="5" spans="1:14" ht="15">
      <c r="A5" s="530" t="s">
        <v>1378</v>
      </c>
      <c r="B5" s="948"/>
      <c r="C5" s="948"/>
      <c r="D5" s="948"/>
      <c r="E5" s="530"/>
      <c r="F5" s="530"/>
      <c r="G5" s="2095"/>
      <c r="H5" s="2095"/>
      <c r="I5" s="2095"/>
      <c r="J5" s="2095"/>
      <c r="K5" s="2095"/>
      <c r="L5" s="530"/>
      <c r="M5" s="530"/>
      <c r="N5" s="948"/>
    </row>
    <row r="6" spans="1:14" ht="15">
      <c r="L6" s="530"/>
      <c r="M6" s="530"/>
      <c r="N6" s="948"/>
    </row>
    <row r="7" spans="1:14" ht="15">
      <c r="A7" s="2530" t="s">
        <v>41</v>
      </c>
      <c r="B7" s="2414" t="s">
        <v>2</v>
      </c>
      <c r="C7" s="2414"/>
      <c r="D7" s="2414"/>
      <c r="E7" s="2414"/>
      <c r="F7" s="2414"/>
      <c r="G7" s="2414" t="s">
        <v>133</v>
      </c>
      <c r="H7" s="2414"/>
      <c r="I7" s="2414"/>
      <c r="J7" s="2414"/>
      <c r="K7" s="2414"/>
    </row>
    <row r="8" spans="1:14" ht="62.25" customHeight="1">
      <c r="A8" s="2530"/>
      <c r="B8" s="2097" t="s">
        <v>1379</v>
      </c>
      <c r="C8" s="2097" t="s">
        <v>63</v>
      </c>
      <c r="D8" s="2097" t="s">
        <v>1380</v>
      </c>
      <c r="E8" s="2538" t="s">
        <v>1381</v>
      </c>
      <c r="F8" s="2538"/>
      <c r="G8" s="2116" t="s">
        <v>1379</v>
      </c>
      <c r="H8" s="2097" t="s">
        <v>63</v>
      </c>
      <c r="I8" s="2097" t="s">
        <v>1380</v>
      </c>
      <c r="J8" s="2538" t="s">
        <v>1381</v>
      </c>
      <c r="K8" s="2538"/>
    </row>
    <row r="9" spans="1:14" ht="15">
      <c r="A9" s="2530"/>
      <c r="B9" s="1023" t="s">
        <v>516</v>
      </c>
      <c r="C9" s="1023" t="s">
        <v>516</v>
      </c>
      <c r="D9" s="1023" t="s">
        <v>516</v>
      </c>
      <c r="E9" s="1023" t="s">
        <v>170</v>
      </c>
      <c r="F9" s="1023" t="s">
        <v>517</v>
      </c>
      <c r="G9" s="2101" t="s">
        <v>516</v>
      </c>
      <c r="H9" s="2096" t="s">
        <v>516</v>
      </c>
      <c r="I9" s="2096" t="s">
        <v>516</v>
      </c>
      <c r="J9" s="2096" t="s">
        <v>170</v>
      </c>
      <c r="K9" s="2096" t="s">
        <v>517</v>
      </c>
    </row>
    <row r="10" spans="1:14" ht="15">
      <c r="A10" s="1024">
        <v>2004</v>
      </c>
      <c r="B10" s="1119">
        <v>3467600</v>
      </c>
      <c r="C10" s="1119">
        <v>714900</v>
      </c>
      <c r="D10" s="1119">
        <v>69400</v>
      </c>
      <c r="E10" s="2114">
        <v>2</v>
      </c>
      <c r="F10" s="450">
        <v>0.2</v>
      </c>
      <c r="G10" s="2117">
        <v>21494400</v>
      </c>
      <c r="H10" s="1119">
        <v>5327700</v>
      </c>
      <c r="I10" s="1119">
        <v>428100</v>
      </c>
      <c r="J10" s="2114">
        <v>2</v>
      </c>
      <c r="K10" s="450">
        <v>0.1</v>
      </c>
    </row>
    <row r="11" spans="1:14" ht="15">
      <c r="A11" s="1024">
        <v>2005</v>
      </c>
      <c r="B11" s="1119">
        <v>3515700</v>
      </c>
      <c r="C11" s="1119">
        <v>718300</v>
      </c>
      <c r="D11" s="1119">
        <v>94600</v>
      </c>
      <c r="E11" s="2114">
        <v>2.7</v>
      </c>
      <c r="F11" s="450">
        <v>0.3</v>
      </c>
      <c r="G11" s="2117">
        <v>21964200</v>
      </c>
      <c r="H11" s="1119">
        <v>5378200</v>
      </c>
      <c r="I11" s="1119">
        <v>478300</v>
      </c>
      <c r="J11" s="2114">
        <v>2.2000000000000002</v>
      </c>
      <c r="K11" s="450">
        <v>0.1</v>
      </c>
    </row>
    <row r="12" spans="1:14" ht="15">
      <c r="A12" s="1024">
        <v>2006</v>
      </c>
      <c r="B12" s="1119">
        <v>3578400</v>
      </c>
      <c r="C12" s="1119">
        <v>712700</v>
      </c>
      <c r="D12" s="1119">
        <v>88100</v>
      </c>
      <c r="E12" s="2114">
        <v>2.5</v>
      </c>
      <c r="F12" s="450">
        <v>0.3</v>
      </c>
      <c r="G12" s="2117">
        <v>28803100</v>
      </c>
      <c r="H12" s="1119">
        <v>7230700</v>
      </c>
      <c r="I12" s="1119">
        <v>634000</v>
      </c>
      <c r="J12" s="2114">
        <v>2.2000000000000002</v>
      </c>
      <c r="K12" s="450">
        <v>0.1</v>
      </c>
    </row>
    <row r="13" spans="1:14" ht="15">
      <c r="A13" s="1024">
        <v>2007</v>
      </c>
      <c r="B13" s="1119">
        <v>3652200</v>
      </c>
      <c r="C13" s="1119">
        <v>758300</v>
      </c>
      <c r="D13" s="1119">
        <v>103100</v>
      </c>
      <c r="E13" s="2114">
        <v>2.8</v>
      </c>
      <c r="F13" s="450">
        <v>0.3</v>
      </c>
      <c r="G13" s="2117">
        <v>29104500</v>
      </c>
      <c r="H13" s="1119">
        <v>7324000</v>
      </c>
      <c r="I13" s="1119">
        <v>679800</v>
      </c>
      <c r="J13" s="2114">
        <v>2.2999999999999998</v>
      </c>
      <c r="K13" s="450">
        <v>0.1</v>
      </c>
    </row>
    <row r="14" spans="1:14" ht="15">
      <c r="A14" s="1024">
        <v>2008</v>
      </c>
      <c r="B14" s="1119">
        <v>3747800</v>
      </c>
      <c r="C14" s="1119">
        <v>777400</v>
      </c>
      <c r="D14" s="1119">
        <v>105500</v>
      </c>
      <c r="E14" s="2114">
        <v>2.8</v>
      </c>
      <c r="F14" s="450">
        <v>0.3</v>
      </c>
      <c r="G14" s="2117">
        <v>29237500</v>
      </c>
      <c r="H14" s="1119">
        <v>7373600</v>
      </c>
      <c r="I14" s="1119">
        <v>728300</v>
      </c>
      <c r="J14" s="2114">
        <v>2.5</v>
      </c>
      <c r="K14" s="450">
        <v>0.1</v>
      </c>
    </row>
    <row r="15" spans="1:14" ht="15">
      <c r="A15" s="1024">
        <v>2009</v>
      </c>
      <c r="B15" s="1119">
        <v>3750400</v>
      </c>
      <c r="C15" s="1119">
        <v>827800</v>
      </c>
      <c r="D15" s="1119">
        <v>141100</v>
      </c>
      <c r="E15" s="2114">
        <v>3.8</v>
      </c>
      <c r="F15" s="450">
        <v>0.3</v>
      </c>
      <c r="G15" s="2117">
        <v>28806900</v>
      </c>
      <c r="H15" s="1119">
        <v>7528600</v>
      </c>
      <c r="I15" s="1119">
        <v>981300</v>
      </c>
      <c r="J15" s="2114">
        <v>3.4</v>
      </c>
      <c r="K15" s="450">
        <v>0.1</v>
      </c>
    </row>
    <row r="16" spans="1:14" ht="15">
      <c r="A16" s="1024">
        <v>2010</v>
      </c>
      <c r="B16" s="1119">
        <v>3773700</v>
      </c>
      <c r="C16" s="1119">
        <v>864800</v>
      </c>
      <c r="D16" s="1119">
        <v>169000</v>
      </c>
      <c r="E16" s="2114">
        <v>4.5</v>
      </c>
      <c r="F16" s="450">
        <v>0.4</v>
      </c>
      <c r="G16" s="2117">
        <v>28846500</v>
      </c>
      <c r="H16" s="1119">
        <v>7687700</v>
      </c>
      <c r="I16" s="1119">
        <v>1154400</v>
      </c>
      <c r="J16" s="2114">
        <v>4</v>
      </c>
      <c r="K16" s="450">
        <v>0.1</v>
      </c>
    </row>
    <row r="17" spans="1:11" ht="15">
      <c r="A17" s="1024">
        <v>2011</v>
      </c>
      <c r="B17" s="1119">
        <v>3852800</v>
      </c>
      <c r="C17" s="1119">
        <v>881800</v>
      </c>
      <c r="D17" s="1119">
        <v>198200</v>
      </c>
      <c r="E17" s="2114">
        <v>5.0999999999999996</v>
      </c>
      <c r="F17" s="450">
        <v>0.4</v>
      </c>
      <c r="G17" s="2117">
        <v>28985600</v>
      </c>
      <c r="H17" s="1119">
        <v>7779100</v>
      </c>
      <c r="I17" s="1119">
        <v>1269300</v>
      </c>
      <c r="J17" s="2114">
        <v>4.4000000000000004</v>
      </c>
      <c r="K17" s="450">
        <v>0.1</v>
      </c>
    </row>
    <row r="18" spans="1:11" ht="15">
      <c r="A18" s="1024">
        <v>2012</v>
      </c>
      <c r="B18" s="1119">
        <v>3937900</v>
      </c>
      <c r="C18" s="1119">
        <v>908400</v>
      </c>
      <c r="D18" s="1119">
        <v>199800</v>
      </c>
      <c r="E18" s="2114">
        <v>5.0999999999999996</v>
      </c>
      <c r="F18" s="450">
        <v>0.4</v>
      </c>
      <c r="G18" s="2117">
        <v>29214000</v>
      </c>
      <c r="H18" s="1119">
        <v>7921200</v>
      </c>
      <c r="I18" s="1119">
        <v>1374300</v>
      </c>
      <c r="J18" s="2114">
        <v>4.7</v>
      </c>
      <c r="K18" s="450">
        <v>0.1</v>
      </c>
    </row>
    <row r="19" spans="1:11" ht="15">
      <c r="A19" s="1024">
        <v>2013</v>
      </c>
      <c r="B19" s="1119">
        <v>4041200</v>
      </c>
      <c r="C19" s="1119">
        <v>923000</v>
      </c>
      <c r="D19" s="1119">
        <v>223900</v>
      </c>
      <c r="E19" s="2114">
        <v>5.5</v>
      </c>
      <c r="F19" s="450">
        <v>0.4</v>
      </c>
      <c r="G19" s="2117">
        <v>29614800</v>
      </c>
      <c r="H19" s="1119">
        <v>7977900</v>
      </c>
      <c r="I19" s="1119">
        <v>1428000</v>
      </c>
      <c r="J19" s="2114">
        <v>4.8</v>
      </c>
      <c r="K19" s="450">
        <v>0.1</v>
      </c>
    </row>
    <row r="20" spans="1:11" ht="15">
      <c r="A20" s="1024">
        <v>2014</v>
      </c>
      <c r="B20" s="1119">
        <v>4208900</v>
      </c>
      <c r="C20" s="1119">
        <v>956700</v>
      </c>
      <c r="D20" s="1119">
        <v>207900</v>
      </c>
      <c r="E20" s="2114">
        <v>4.9000000000000004</v>
      </c>
      <c r="F20" s="450">
        <v>0.4</v>
      </c>
      <c r="G20" s="2117">
        <v>30245800</v>
      </c>
      <c r="H20" s="1119">
        <v>8121300</v>
      </c>
      <c r="I20" s="1119">
        <v>1326400</v>
      </c>
      <c r="J20" s="2114">
        <v>4.4000000000000004</v>
      </c>
      <c r="K20" s="450">
        <v>0.1</v>
      </c>
    </row>
    <row r="21" spans="1:11" ht="15">
      <c r="A21" s="1024">
        <v>2015</v>
      </c>
      <c r="B21" s="1057">
        <v>4368300</v>
      </c>
      <c r="C21" s="1057">
        <v>994000</v>
      </c>
      <c r="D21" s="958">
        <v>204900</v>
      </c>
      <c r="E21" s="2114">
        <v>4.7</v>
      </c>
      <c r="F21" s="959">
        <v>0.4</v>
      </c>
      <c r="G21" s="2115">
        <v>30939300</v>
      </c>
      <c r="H21" s="1057">
        <v>8293800</v>
      </c>
      <c r="I21" s="958">
        <v>1254700</v>
      </c>
      <c r="J21" s="2114">
        <v>4.0999999999999996</v>
      </c>
      <c r="K21" s="959">
        <v>0.1</v>
      </c>
    </row>
    <row r="22" spans="1:11" ht="15">
      <c r="A22" s="1024">
        <v>2016</v>
      </c>
      <c r="B22" s="1057">
        <v>4506000</v>
      </c>
      <c r="C22" s="1057">
        <v>1017800</v>
      </c>
      <c r="D22" s="958">
        <v>209200</v>
      </c>
      <c r="E22" s="2114">
        <v>4.5999999999999996</v>
      </c>
      <c r="F22" s="959">
        <v>0.4</v>
      </c>
      <c r="G22" s="2115">
        <v>31264400</v>
      </c>
      <c r="H22" s="1057">
        <v>8293300</v>
      </c>
      <c r="I22" s="958">
        <v>1148600</v>
      </c>
      <c r="J22" s="2114">
        <v>3.7</v>
      </c>
      <c r="K22" s="959">
        <v>0.1</v>
      </c>
    </row>
    <row r="23" spans="1:11" ht="15">
      <c r="A23" s="1024">
        <v>2017</v>
      </c>
      <c r="B23" s="1057">
        <v>4593900</v>
      </c>
      <c r="C23" s="1057">
        <v>1002600</v>
      </c>
      <c r="D23" s="958">
        <v>167700</v>
      </c>
      <c r="E23" s="2114">
        <v>3.7</v>
      </c>
      <c r="F23" s="959">
        <v>0.3</v>
      </c>
      <c r="G23" s="2115">
        <v>31747200</v>
      </c>
      <c r="H23" s="1057">
        <v>8389300</v>
      </c>
      <c r="I23" s="958">
        <v>1049600</v>
      </c>
      <c r="J23" s="2114">
        <v>3.3</v>
      </c>
      <c r="K23" s="959">
        <v>0.1</v>
      </c>
    </row>
    <row r="24" spans="1:11" ht="15">
      <c r="A24" s="2095">
        <v>2018</v>
      </c>
      <c r="B24" s="1057">
        <v>4587700</v>
      </c>
      <c r="C24" s="1057">
        <v>9175500</v>
      </c>
      <c r="D24" s="958">
        <v>153700</v>
      </c>
      <c r="E24" s="2114">
        <v>3.4</v>
      </c>
      <c r="F24" s="959">
        <v>0.3</v>
      </c>
      <c r="G24" s="2115">
        <v>31975500</v>
      </c>
      <c r="H24" s="1057">
        <v>63950900</v>
      </c>
      <c r="I24" s="958">
        <v>942100</v>
      </c>
      <c r="J24" s="2114">
        <v>2.9</v>
      </c>
      <c r="K24" s="959">
        <v>0.1</v>
      </c>
    </row>
  </sheetData>
  <mergeCells count="5">
    <mergeCell ref="A7:A9"/>
    <mergeCell ref="B7:F7"/>
    <mergeCell ref="G7:K7"/>
    <mergeCell ref="E8:F8"/>
    <mergeCell ref="J8:K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heetViews>
  <sheetFormatPr defaultRowHeight="15"/>
  <sheetData>
    <row r="1" spans="1:14" s="1126" customFormat="1" ht="18.75">
      <c r="A1" s="451" t="s">
        <v>1143</v>
      </c>
    </row>
    <row r="2" spans="1:14" s="1126" customFormat="1"/>
    <row r="3" spans="1:14" ht="15.75">
      <c r="A3" s="400" t="s">
        <v>1288</v>
      </c>
      <c r="B3" s="408"/>
      <c r="C3" s="408"/>
      <c r="D3" s="408"/>
      <c r="E3" s="408"/>
      <c r="F3" s="408"/>
      <c r="G3" s="408"/>
    </row>
    <row r="4" spans="1:14">
      <c r="A4" s="406"/>
      <c r="B4" s="408"/>
      <c r="C4" s="408"/>
      <c r="D4" s="408"/>
      <c r="E4" s="408"/>
      <c r="F4" s="408"/>
      <c r="G4" s="408"/>
      <c r="I4" s="1869"/>
      <c r="J4" s="1869"/>
      <c r="K4" s="1869"/>
      <c r="L4" s="1869"/>
      <c r="M4" s="1869"/>
      <c r="N4" s="1869"/>
    </row>
    <row r="5" spans="1:14">
      <c r="A5" s="406"/>
      <c r="B5" s="2539" t="s">
        <v>2</v>
      </c>
      <c r="C5" s="2539"/>
      <c r="D5" s="2540"/>
      <c r="E5" s="2541" t="s">
        <v>133</v>
      </c>
      <c r="F5" s="2541"/>
      <c r="G5" s="2541"/>
      <c r="I5" s="2539" t="s">
        <v>136</v>
      </c>
      <c r="J5" s="2539"/>
      <c r="K5" s="2540"/>
      <c r="L5" s="2541" t="s">
        <v>137</v>
      </c>
      <c r="M5" s="2541"/>
      <c r="N5" s="2541"/>
    </row>
    <row r="6" spans="1:14" ht="60">
      <c r="A6" s="406"/>
      <c r="B6" s="1877" t="s">
        <v>454</v>
      </c>
      <c r="C6" s="1876" t="s">
        <v>455</v>
      </c>
      <c r="D6" s="534" t="s">
        <v>61</v>
      </c>
      <c r="E6" s="399" t="s">
        <v>454</v>
      </c>
      <c r="F6" s="398" t="s">
        <v>455</v>
      </c>
      <c r="G6" s="534" t="s">
        <v>61</v>
      </c>
      <c r="I6" s="1877" t="s">
        <v>454</v>
      </c>
      <c r="J6" s="1876" t="s">
        <v>455</v>
      </c>
      <c r="K6" s="534" t="s">
        <v>61</v>
      </c>
      <c r="L6" s="399" t="s">
        <v>454</v>
      </c>
      <c r="M6" s="398" t="s">
        <v>455</v>
      </c>
      <c r="N6" s="534" t="s">
        <v>61</v>
      </c>
    </row>
    <row r="7" spans="1:14">
      <c r="A7" s="401">
        <v>2011</v>
      </c>
      <c r="B7" s="1878">
        <v>42.354887843549861</v>
      </c>
      <c r="C7" s="403">
        <v>28.694188858011859</v>
      </c>
      <c r="D7" s="533">
        <v>31.4</v>
      </c>
      <c r="E7" s="403">
        <v>47.4179379848037</v>
      </c>
      <c r="F7" s="397">
        <v>32.586839002832683</v>
      </c>
      <c r="G7" s="533">
        <v>34.6</v>
      </c>
      <c r="I7" s="1878"/>
      <c r="J7" s="403"/>
      <c r="K7" s="533"/>
      <c r="L7" s="403"/>
      <c r="M7" s="397"/>
      <c r="N7" s="533"/>
    </row>
    <row r="8" spans="1:14">
      <c r="A8" s="401">
        <v>2012</v>
      </c>
      <c r="B8" s="1879">
        <v>43.1</v>
      </c>
      <c r="C8" s="403">
        <v>29.498897539349588</v>
      </c>
      <c r="D8" s="533">
        <v>32.299999999999997</v>
      </c>
      <c r="E8" s="403">
        <v>50</v>
      </c>
      <c r="F8" s="397">
        <v>33.299999999999997</v>
      </c>
      <c r="G8" s="533">
        <v>35.4</v>
      </c>
      <c r="I8" s="1879">
        <v>38.299999999999997</v>
      </c>
      <c r="J8" s="403">
        <v>25.6</v>
      </c>
      <c r="K8" s="533">
        <v>28.9</v>
      </c>
      <c r="L8" s="403">
        <v>49.9</v>
      </c>
      <c r="M8" s="397">
        <v>32.799999999999997</v>
      </c>
      <c r="N8" s="533">
        <v>35.4</v>
      </c>
    </row>
    <row r="9" spans="1:14">
      <c r="A9" s="401">
        <v>2013</v>
      </c>
      <c r="B9" s="1879">
        <v>41.6</v>
      </c>
      <c r="C9" s="403">
        <v>31.2</v>
      </c>
      <c r="D9" s="533">
        <v>33.200000000000003</v>
      </c>
      <c r="E9" s="403">
        <v>48.3</v>
      </c>
      <c r="F9" s="397">
        <v>33.799999999999997</v>
      </c>
      <c r="G9" s="533">
        <v>35.700000000000003</v>
      </c>
      <c r="I9" s="1879">
        <v>35.4</v>
      </c>
      <c r="J9" s="403">
        <v>27.4</v>
      </c>
      <c r="K9" s="533">
        <v>29.3</v>
      </c>
      <c r="L9" s="403">
        <v>49.7</v>
      </c>
      <c r="M9" s="397">
        <v>34.4</v>
      </c>
      <c r="N9" s="533">
        <v>36.700000000000003</v>
      </c>
    </row>
    <row r="10" spans="1:14">
      <c r="A10" s="401">
        <v>2014</v>
      </c>
      <c r="B10" s="1879">
        <v>41.6</v>
      </c>
      <c r="C10" s="403">
        <v>31.5</v>
      </c>
      <c r="D10" s="533">
        <v>33.200000000000003</v>
      </c>
      <c r="E10" s="403">
        <v>48.2</v>
      </c>
      <c r="F10" s="397">
        <v>34.299999999999997</v>
      </c>
      <c r="G10" s="533">
        <v>36.200000000000003</v>
      </c>
      <c r="I10" s="1879">
        <v>32</v>
      </c>
      <c r="J10" s="403">
        <v>27.3</v>
      </c>
      <c r="K10" s="533">
        <v>28.3</v>
      </c>
      <c r="L10" s="403">
        <v>56.1</v>
      </c>
      <c r="M10" s="397">
        <v>35.1</v>
      </c>
      <c r="N10" s="533">
        <v>37.9</v>
      </c>
    </row>
    <row r="11" spans="1:14">
      <c r="A11" s="401">
        <v>2015</v>
      </c>
      <c r="B11" s="1879">
        <v>41.2</v>
      </c>
      <c r="C11" s="403">
        <v>31.8</v>
      </c>
      <c r="D11" s="533">
        <v>33.5</v>
      </c>
      <c r="E11" s="403">
        <v>47</v>
      </c>
      <c r="F11" s="397">
        <v>35.6</v>
      </c>
      <c r="G11" s="533">
        <v>37.200000000000003</v>
      </c>
      <c r="I11" s="1879">
        <v>37.799999999999997</v>
      </c>
      <c r="J11" s="403">
        <v>27.6</v>
      </c>
      <c r="K11" s="533">
        <v>29.7</v>
      </c>
      <c r="L11" s="403">
        <v>45.6</v>
      </c>
      <c r="M11" s="397">
        <v>35.4</v>
      </c>
      <c r="N11" s="533">
        <v>36.9</v>
      </c>
    </row>
    <row r="12" spans="1:14">
      <c r="A12" s="401">
        <v>2016</v>
      </c>
      <c r="B12" s="1879">
        <v>40.200000000000003</v>
      </c>
      <c r="C12" s="403">
        <v>30.6</v>
      </c>
      <c r="D12" s="533">
        <v>32.299999999999997</v>
      </c>
      <c r="E12" s="403">
        <v>47.5</v>
      </c>
      <c r="F12" s="397">
        <v>35.200000000000003</v>
      </c>
      <c r="G12" s="533">
        <v>36.9</v>
      </c>
      <c r="I12" s="1879">
        <v>39</v>
      </c>
      <c r="J12" s="403">
        <v>25.8</v>
      </c>
      <c r="K12" s="533">
        <v>28.3</v>
      </c>
      <c r="L12" s="403">
        <v>41.6</v>
      </c>
      <c r="M12" s="397">
        <v>34.6</v>
      </c>
      <c r="N12" s="533">
        <v>35.9</v>
      </c>
    </row>
    <row r="13" spans="1:14" s="1000" customFormat="1">
      <c r="A13" s="401">
        <v>2017</v>
      </c>
      <c r="B13" s="1879">
        <v>41.1</v>
      </c>
      <c r="C13" s="403">
        <v>31</v>
      </c>
      <c r="D13" s="1013">
        <v>32.9</v>
      </c>
      <c r="E13" s="403">
        <v>47.1</v>
      </c>
      <c r="F13" s="397">
        <v>35.6</v>
      </c>
      <c r="G13" s="533">
        <v>37.200000000000003</v>
      </c>
      <c r="I13" s="1879">
        <v>34.9</v>
      </c>
      <c r="J13" s="403">
        <v>25.9</v>
      </c>
      <c r="K13" s="1013">
        <v>28</v>
      </c>
      <c r="L13" s="403">
        <v>49.1</v>
      </c>
      <c r="M13" s="397">
        <v>35.6</v>
      </c>
      <c r="N13" s="533">
        <v>37.6</v>
      </c>
    </row>
    <row r="14" spans="1:14" s="1869" customFormat="1">
      <c r="A14" s="401">
        <v>2018</v>
      </c>
      <c r="B14" s="1879">
        <v>34.5</v>
      </c>
      <c r="C14" s="403">
        <v>32</v>
      </c>
      <c r="D14" s="1013">
        <v>32.5</v>
      </c>
      <c r="E14" s="403">
        <v>45.2</v>
      </c>
      <c r="F14" s="397">
        <v>36.299999999999997</v>
      </c>
      <c r="G14" s="533">
        <v>37.5</v>
      </c>
      <c r="I14" s="1879">
        <v>31.8</v>
      </c>
      <c r="J14" s="403">
        <v>28.8</v>
      </c>
      <c r="K14" s="1013">
        <v>29.3</v>
      </c>
      <c r="L14" s="403">
        <v>38.200000000000003</v>
      </c>
      <c r="M14" s="397">
        <v>34.799999999999997</v>
      </c>
      <c r="N14" s="533">
        <v>35.4</v>
      </c>
    </row>
    <row r="15" spans="1:14">
      <c r="A15" s="408"/>
    </row>
    <row r="16" spans="1:14">
      <c r="A16" s="401" t="s">
        <v>1287</v>
      </c>
      <c r="B16" s="405"/>
      <c r="C16" s="408"/>
      <c r="D16" s="408"/>
      <c r="E16" s="408"/>
      <c r="F16" s="408"/>
      <c r="G16" s="404"/>
    </row>
    <row r="18" spans="1:21">
      <c r="A18" s="406" t="s">
        <v>49</v>
      </c>
      <c r="B18" s="408"/>
      <c r="C18" s="408"/>
      <c r="D18" s="408"/>
      <c r="E18" s="408"/>
      <c r="F18" s="408"/>
      <c r="G18" s="408"/>
    </row>
    <row r="19" spans="1:21">
      <c r="A19" s="407" t="s">
        <v>457</v>
      </c>
      <c r="B19" s="408"/>
      <c r="C19" s="408"/>
      <c r="D19" s="408"/>
      <c r="E19" s="408"/>
      <c r="F19" s="408"/>
      <c r="G19" s="408"/>
    </row>
    <row r="20" spans="1:21">
      <c r="A20" s="407" t="s">
        <v>458</v>
      </c>
      <c r="B20" s="408"/>
      <c r="C20" s="408"/>
      <c r="D20" s="408"/>
      <c r="E20" s="408"/>
      <c r="F20" s="408"/>
      <c r="G20" s="408"/>
    </row>
    <row r="21" spans="1:21">
      <c r="A21" s="407" t="s">
        <v>459</v>
      </c>
    </row>
    <row r="22" spans="1:21">
      <c r="A22" s="407" t="s">
        <v>460</v>
      </c>
      <c r="H22" s="402"/>
    </row>
    <row r="23" spans="1:21">
      <c r="A23" s="407" t="s">
        <v>461</v>
      </c>
      <c r="H23" s="402"/>
    </row>
    <row r="24" spans="1:21">
      <c r="A24" s="407" t="s">
        <v>462</v>
      </c>
      <c r="H24" s="402"/>
    </row>
    <row r="25" spans="1:21">
      <c r="A25" s="407" t="s">
        <v>463</v>
      </c>
      <c r="H25" s="402"/>
    </row>
    <row r="26" spans="1:21">
      <c r="H26" s="402"/>
    </row>
    <row r="27" spans="1:21">
      <c r="A27" s="1738" t="s">
        <v>998</v>
      </c>
      <c r="H27" s="402"/>
    </row>
    <row r="28" spans="1:21">
      <c r="A28" s="1868" t="s">
        <v>1291</v>
      </c>
      <c r="H28" s="402"/>
    </row>
    <row r="29" spans="1:21">
      <c r="H29" s="402"/>
    </row>
    <row r="30" spans="1:21" ht="18">
      <c r="A30" s="400" t="s">
        <v>1289</v>
      </c>
      <c r="B30" s="402"/>
      <c r="C30" s="402"/>
      <c r="D30" s="402"/>
      <c r="E30" s="402"/>
      <c r="F30" s="402"/>
      <c r="G30" s="402"/>
      <c r="H30" s="402"/>
      <c r="I30" s="402"/>
      <c r="J30" s="402"/>
      <c r="K30" s="402"/>
      <c r="N30" s="400" t="s">
        <v>1290</v>
      </c>
      <c r="O30" s="402"/>
      <c r="P30" s="402"/>
      <c r="Q30" s="402"/>
      <c r="R30" s="402"/>
      <c r="S30" s="402"/>
      <c r="T30" s="402"/>
      <c r="U30" s="402"/>
    </row>
    <row r="31" spans="1:21">
      <c r="A31" s="411"/>
      <c r="B31" s="402"/>
      <c r="C31" s="402"/>
      <c r="D31" s="402"/>
      <c r="E31" s="402"/>
      <c r="F31" s="402"/>
      <c r="G31" s="402"/>
      <c r="H31" s="402"/>
      <c r="I31" s="402"/>
      <c r="J31" s="402"/>
      <c r="K31" s="402"/>
      <c r="N31" s="411"/>
      <c r="O31" s="402"/>
      <c r="P31" s="402"/>
      <c r="Q31" s="402"/>
      <c r="R31" s="402"/>
      <c r="S31" s="402"/>
      <c r="T31" s="402"/>
      <c r="U31" s="402"/>
    </row>
    <row r="32" spans="1:21">
      <c r="A32" s="411"/>
      <c r="B32" s="409"/>
      <c r="C32" s="409"/>
      <c r="D32" s="409"/>
      <c r="E32" s="410" t="s">
        <v>464</v>
      </c>
      <c r="F32" s="402"/>
      <c r="G32" s="402"/>
      <c r="H32" s="402"/>
      <c r="I32" s="402"/>
      <c r="J32" s="402"/>
      <c r="K32" s="402"/>
      <c r="N32" s="411"/>
      <c r="O32" s="409"/>
      <c r="P32" s="409"/>
      <c r="Q32" s="409"/>
      <c r="R32" s="410" t="s">
        <v>464</v>
      </c>
      <c r="S32" s="402"/>
      <c r="T32" s="402"/>
      <c r="U32" s="402"/>
    </row>
    <row r="33" spans="1:21">
      <c r="A33" s="411"/>
      <c r="B33" s="2541" t="s">
        <v>465</v>
      </c>
      <c r="C33" s="2541"/>
      <c r="D33" s="2541"/>
      <c r="E33" s="2541"/>
      <c r="F33" s="402"/>
      <c r="G33" s="402"/>
      <c r="H33" s="402"/>
      <c r="I33" s="402"/>
      <c r="J33" s="402"/>
      <c r="K33" s="402"/>
      <c r="N33" s="411"/>
      <c r="O33" s="2541" t="s">
        <v>465</v>
      </c>
      <c r="P33" s="2541"/>
      <c r="Q33" s="2541"/>
      <c r="R33" s="2541"/>
      <c r="S33" s="402"/>
      <c r="T33" s="402"/>
      <c r="U33" s="402"/>
    </row>
    <row r="34" spans="1:21" ht="92.25">
      <c r="A34" s="411"/>
      <c r="B34" s="396" t="s">
        <v>133</v>
      </c>
      <c r="C34" s="396" t="s">
        <v>1286</v>
      </c>
      <c r="D34" s="396" t="s">
        <v>466</v>
      </c>
      <c r="E34" s="396" t="s">
        <v>467</v>
      </c>
      <c r="F34" s="534" t="s">
        <v>61</v>
      </c>
      <c r="G34" s="402"/>
      <c r="H34" s="402"/>
      <c r="I34" s="402"/>
      <c r="J34" s="402"/>
      <c r="K34" s="402"/>
      <c r="N34" s="411"/>
      <c r="O34" s="396" t="s">
        <v>133</v>
      </c>
      <c r="P34" s="396" t="s">
        <v>1286</v>
      </c>
      <c r="Q34" s="396" t="s">
        <v>466</v>
      </c>
      <c r="R34" s="396" t="s">
        <v>467</v>
      </c>
      <c r="S34" s="532" t="s">
        <v>61</v>
      </c>
      <c r="T34" s="402"/>
      <c r="U34" s="402"/>
    </row>
    <row r="35" spans="1:21">
      <c r="A35" s="395">
        <v>2012</v>
      </c>
      <c r="B35" s="394">
        <v>26.4</v>
      </c>
      <c r="C35" s="394">
        <v>44.8</v>
      </c>
      <c r="D35" s="394">
        <v>21.8</v>
      </c>
      <c r="E35" s="394">
        <v>39.200000000000003</v>
      </c>
      <c r="F35" s="533">
        <v>32.299999999999997</v>
      </c>
      <c r="G35" s="402"/>
      <c r="H35" s="402"/>
      <c r="I35" s="402"/>
      <c r="J35" s="402"/>
      <c r="K35" s="402"/>
      <c r="N35" s="401">
        <v>2012</v>
      </c>
      <c r="O35" s="383">
        <v>34.4</v>
      </c>
      <c r="P35" s="383">
        <v>48.5</v>
      </c>
      <c r="Q35" s="383">
        <v>27.3</v>
      </c>
      <c r="R35" s="383">
        <v>38.4</v>
      </c>
      <c r="S35" s="531">
        <v>35.4</v>
      </c>
      <c r="T35" s="402"/>
      <c r="U35" s="402"/>
    </row>
    <row r="36" spans="1:21">
      <c r="A36" s="395">
        <v>2013</v>
      </c>
      <c r="B36" s="393">
        <v>27.2</v>
      </c>
      <c r="C36" s="393">
        <v>47.6</v>
      </c>
      <c r="D36" s="393">
        <v>28</v>
      </c>
      <c r="E36" s="393">
        <v>39.4</v>
      </c>
      <c r="F36" s="533">
        <v>33.200000000000003</v>
      </c>
      <c r="G36" s="402"/>
      <c r="H36" s="402"/>
      <c r="I36" s="402"/>
      <c r="J36" s="402"/>
      <c r="K36" s="402"/>
      <c r="N36" s="401">
        <v>2013</v>
      </c>
      <c r="O36" s="382">
        <v>34.200000000000003</v>
      </c>
      <c r="P36" s="382">
        <v>50.8</v>
      </c>
      <c r="Q36" s="382">
        <v>28.9</v>
      </c>
      <c r="R36" s="382">
        <v>38.9</v>
      </c>
      <c r="S36" s="531">
        <v>35.700000000000003</v>
      </c>
      <c r="T36" s="402"/>
      <c r="U36" s="402"/>
    </row>
    <row r="37" spans="1:21">
      <c r="A37" s="395">
        <v>2014</v>
      </c>
      <c r="B37" s="392">
        <v>27.6</v>
      </c>
      <c r="C37" s="392">
        <v>46.6</v>
      </c>
      <c r="D37" s="392">
        <v>17.5</v>
      </c>
      <c r="E37" s="392">
        <v>38.6</v>
      </c>
      <c r="F37" s="533">
        <v>33.200000000000003</v>
      </c>
      <c r="G37" s="402"/>
      <c r="H37" s="402"/>
      <c r="I37" s="402"/>
      <c r="J37" s="402"/>
      <c r="K37" s="402"/>
      <c r="N37" s="401">
        <v>2014</v>
      </c>
      <c r="O37" s="381">
        <v>34.799999999999997</v>
      </c>
      <c r="P37" s="381">
        <v>51.3</v>
      </c>
      <c r="Q37" s="381">
        <v>19.100000000000001</v>
      </c>
      <c r="R37" s="381">
        <v>38.1</v>
      </c>
      <c r="S37" s="531">
        <v>36.200000000000003</v>
      </c>
      <c r="T37" s="402"/>
      <c r="U37" s="402"/>
    </row>
    <row r="38" spans="1:21">
      <c r="A38" s="395">
        <v>2015</v>
      </c>
      <c r="B38" s="391">
        <v>27.4</v>
      </c>
      <c r="C38" s="391">
        <v>44.6</v>
      </c>
      <c r="D38" s="391">
        <v>20.399999999999999</v>
      </c>
      <c r="E38" s="391">
        <v>41.1</v>
      </c>
      <c r="F38" s="533">
        <v>33.5</v>
      </c>
      <c r="G38" s="402"/>
      <c r="H38" s="402"/>
      <c r="I38" s="402"/>
      <c r="J38" s="402"/>
      <c r="K38" s="402"/>
      <c r="N38" s="401">
        <v>2015</v>
      </c>
      <c r="O38" s="380">
        <v>35.799999999999997</v>
      </c>
      <c r="P38" s="380">
        <v>51.5</v>
      </c>
      <c r="Q38" s="380">
        <v>20.8</v>
      </c>
      <c r="R38" s="380">
        <v>39.700000000000003</v>
      </c>
      <c r="S38" s="531">
        <v>37.200000000000003</v>
      </c>
      <c r="T38" s="402"/>
      <c r="U38" s="402"/>
    </row>
    <row r="39" spans="1:21">
      <c r="A39" s="395">
        <v>2016</v>
      </c>
      <c r="B39" s="390">
        <v>26.3</v>
      </c>
      <c r="C39" s="390">
        <v>44.2</v>
      </c>
      <c r="D39" s="390">
        <v>14.5</v>
      </c>
      <c r="E39" s="390">
        <v>38.299999999999997</v>
      </c>
      <c r="F39" s="533">
        <v>32.299999999999997</v>
      </c>
      <c r="G39" s="402"/>
      <c r="H39" s="402"/>
      <c r="I39" s="402"/>
      <c r="J39" s="402"/>
      <c r="K39" s="402"/>
      <c r="N39" s="401">
        <v>2016</v>
      </c>
      <c r="O39" s="379">
        <v>35.4</v>
      </c>
      <c r="P39" s="379">
        <v>51.6</v>
      </c>
      <c r="Q39" s="379">
        <v>23.3</v>
      </c>
      <c r="R39" s="379">
        <v>38.4</v>
      </c>
      <c r="S39" s="531">
        <v>36.9</v>
      </c>
      <c r="T39" s="402"/>
      <c r="U39" s="402"/>
    </row>
    <row r="40" spans="1:21" s="1869" customFormat="1">
      <c r="A40" s="395">
        <v>2017</v>
      </c>
      <c r="B40" s="390">
        <v>27.4</v>
      </c>
      <c r="C40" s="390">
        <v>41.7</v>
      </c>
      <c r="D40" s="390">
        <v>24.6</v>
      </c>
      <c r="E40" s="390">
        <v>39.4</v>
      </c>
      <c r="F40" s="1013">
        <v>32.9</v>
      </c>
      <c r="G40" s="402"/>
      <c r="H40" s="402"/>
      <c r="I40" s="402"/>
      <c r="J40" s="402"/>
      <c r="K40" s="402"/>
      <c r="N40" s="395">
        <v>2017</v>
      </c>
      <c r="O40" s="379">
        <v>35.700000000000003</v>
      </c>
      <c r="P40" s="379">
        <v>49.7</v>
      </c>
      <c r="Q40" s="379">
        <v>30.1</v>
      </c>
      <c r="R40" s="379">
        <v>39.700000000000003</v>
      </c>
      <c r="S40" s="531">
        <v>37.200000000000003</v>
      </c>
      <c r="T40" s="402"/>
      <c r="U40" s="402"/>
    </row>
    <row r="41" spans="1:21" s="1869" customFormat="1">
      <c r="A41" s="395">
        <v>2018</v>
      </c>
      <c r="B41" s="390">
        <v>26.9</v>
      </c>
      <c r="C41" s="390">
        <v>44</v>
      </c>
      <c r="D41" s="390">
        <v>16.600000000000001</v>
      </c>
      <c r="E41" s="390">
        <v>38.6</v>
      </c>
      <c r="F41" s="1013">
        <v>32.5</v>
      </c>
      <c r="G41" s="402"/>
      <c r="H41" s="402"/>
      <c r="I41" s="402"/>
      <c r="J41" s="402"/>
      <c r="K41" s="402"/>
      <c r="N41" s="395">
        <v>2018</v>
      </c>
      <c r="O41" s="379">
        <v>36.1</v>
      </c>
      <c r="P41" s="379">
        <v>50.5</v>
      </c>
      <c r="Q41" s="379">
        <v>28.7</v>
      </c>
      <c r="R41" s="379">
        <v>39.1</v>
      </c>
      <c r="S41" s="531">
        <v>37.5</v>
      </c>
      <c r="T41" s="402"/>
      <c r="U41" s="402"/>
    </row>
    <row r="42" spans="1:21" s="1869" customFormat="1">
      <c r="A42" s="395"/>
      <c r="B42" s="390"/>
      <c r="C42" s="390"/>
      <c r="D42" s="390"/>
      <c r="E42" s="390"/>
      <c r="F42" s="1880"/>
      <c r="G42" s="402"/>
      <c r="H42" s="402"/>
      <c r="I42" s="402"/>
      <c r="J42" s="402"/>
      <c r="K42" s="402"/>
      <c r="N42" s="401"/>
      <c r="O42" s="379"/>
      <c r="P42" s="379"/>
      <c r="Q42" s="379"/>
      <c r="R42" s="379"/>
      <c r="S42" s="1880"/>
      <c r="T42" s="402"/>
      <c r="U42" s="402"/>
    </row>
    <row r="43" spans="1:21">
      <c r="A43" s="402"/>
      <c r="B43" s="389"/>
      <c r="C43" s="389"/>
      <c r="D43" s="388"/>
      <c r="E43" s="389"/>
      <c r="F43" s="389"/>
      <c r="G43" s="402"/>
      <c r="H43" s="402"/>
      <c r="I43" s="402"/>
      <c r="J43" s="402"/>
      <c r="K43" s="402"/>
      <c r="N43" s="402"/>
      <c r="O43" s="388"/>
      <c r="P43" s="388"/>
      <c r="Q43" s="388"/>
      <c r="R43" s="389"/>
      <c r="S43" s="389"/>
      <c r="T43" s="402"/>
      <c r="U43" s="402"/>
    </row>
    <row r="44" spans="1:21">
      <c r="A44" s="401" t="s">
        <v>456</v>
      </c>
      <c r="B44" s="387"/>
      <c r="C44" s="387"/>
      <c r="D44" s="402"/>
      <c r="E44" s="402"/>
      <c r="F44" s="402"/>
      <c r="G44" s="402"/>
      <c r="H44" s="402"/>
      <c r="I44" s="402"/>
      <c r="J44" s="402"/>
      <c r="K44" s="402"/>
      <c r="N44" s="401" t="s">
        <v>456</v>
      </c>
      <c r="O44" s="387"/>
      <c r="P44" s="387"/>
      <c r="Q44" s="402"/>
      <c r="R44" s="402"/>
      <c r="S44" s="402"/>
      <c r="T44" s="402"/>
      <c r="U44" s="402"/>
    </row>
    <row r="45" spans="1:21">
      <c r="A45" s="402"/>
      <c r="B45" s="402"/>
      <c r="C45" s="402"/>
      <c r="D45" s="402"/>
      <c r="E45" s="402"/>
      <c r="F45" s="402"/>
      <c r="G45" s="402"/>
      <c r="H45" s="402"/>
      <c r="I45" s="402"/>
      <c r="J45" s="402"/>
      <c r="K45" s="402"/>
      <c r="N45" s="402"/>
      <c r="O45" s="402"/>
      <c r="P45" s="402"/>
      <c r="Q45" s="402"/>
      <c r="R45" s="402"/>
      <c r="S45" s="402"/>
      <c r="T45" s="402"/>
      <c r="U45" s="402"/>
    </row>
    <row r="46" spans="1:21">
      <c r="A46" s="411" t="s">
        <v>49</v>
      </c>
      <c r="B46" s="402"/>
      <c r="C46" s="402"/>
      <c r="D46" s="402"/>
      <c r="E46" s="402"/>
      <c r="F46" s="402"/>
      <c r="G46" s="402"/>
      <c r="H46" s="402"/>
      <c r="I46" s="402"/>
      <c r="J46" s="402"/>
      <c r="K46" s="402"/>
      <c r="N46" s="411" t="s">
        <v>49</v>
      </c>
      <c r="O46" s="402"/>
      <c r="P46" s="402"/>
      <c r="Q46" s="402"/>
      <c r="R46" s="402"/>
      <c r="S46" s="402"/>
      <c r="T46" s="402"/>
      <c r="U46" s="402"/>
    </row>
    <row r="47" spans="1:21">
      <c r="A47" s="402" t="s">
        <v>468</v>
      </c>
      <c r="B47" s="402"/>
      <c r="C47" s="402"/>
      <c r="D47" s="402"/>
      <c r="E47" s="402"/>
      <c r="F47" s="402"/>
      <c r="G47" s="402"/>
      <c r="H47" s="402"/>
      <c r="I47" s="402"/>
      <c r="J47" s="402"/>
      <c r="K47" s="402"/>
      <c r="N47" s="402" t="s">
        <v>468</v>
      </c>
      <c r="O47" s="402"/>
      <c r="P47" s="402"/>
      <c r="Q47" s="402"/>
      <c r="R47" s="402"/>
      <c r="S47" s="402"/>
      <c r="T47" s="402"/>
      <c r="U47" s="402"/>
    </row>
    <row r="48" spans="1:21">
      <c r="A48" s="402" t="s">
        <v>460</v>
      </c>
      <c r="B48" s="402"/>
      <c r="C48" s="402"/>
      <c r="D48" s="402"/>
      <c r="E48" s="402"/>
      <c r="F48" s="402"/>
      <c r="G48" s="402"/>
      <c r="H48" s="402"/>
      <c r="I48" s="402"/>
      <c r="J48" s="402"/>
      <c r="K48" s="402"/>
      <c r="N48" s="402" t="s">
        <v>460</v>
      </c>
      <c r="O48" s="402"/>
      <c r="P48" s="402"/>
      <c r="Q48" s="402"/>
      <c r="R48" s="402"/>
      <c r="S48" s="402"/>
      <c r="T48" s="402"/>
      <c r="U48" s="402"/>
    </row>
    <row r="49" spans="1:21">
      <c r="A49" s="402" t="s">
        <v>469</v>
      </c>
      <c r="B49" s="402"/>
      <c r="C49" s="402"/>
      <c r="D49" s="402"/>
      <c r="E49" s="402"/>
      <c r="F49" s="402"/>
      <c r="G49" s="402"/>
      <c r="I49" s="402"/>
      <c r="J49" s="402"/>
      <c r="K49" s="402"/>
      <c r="N49" s="402" t="s">
        <v>469</v>
      </c>
      <c r="O49" s="402"/>
      <c r="P49" s="402"/>
      <c r="Q49" s="402"/>
      <c r="R49" s="402"/>
      <c r="S49" s="402"/>
      <c r="T49" s="402"/>
      <c r="U49" s="402"/>
    </row>
    <row r="50" spans="1:21">
      <c r="A50" s="402" t="s">
        <v>462</v>
      </c>
      <c r="B50" s="402"/>
      <c r="C50" s="402"/>
      <c r="D50" s="402"/>
      <c r="E50" s="402"/>
      <c r="F50" s="402"/>
      <c r="G50" s="402"/>
      <c r="I50" s="402"/>
      <c r="J50" s="402"/>
      <c r="K50" s="402"/>
      <c r="N50" s="402" t="s">
        <v>462</v>
      </c>
      <c r="O50" s="402"/>
      <c r="P50" s="402"/>
      <c r="Q50" s="402"/>
      <c r="R50" s="402"/>
      <c r="S50" s="402"/>
      <c r="T50" s="402"/>
      <c r="U50" s="402"/>
    </row>
    <row r="51" spans="1:21">
      <c r="A51" s="402" t="s">
        <v>123</v>
      </c>
      <c r="B51" s="402"/>
      <c r="C51" s="402"/>
      <c r="D51" s="402"/>
      <c r="E51" s="402"/>
      <c r="F51" s="402"/>
      <c r="G51" s="402"/>
      <c r="I51" s="402"/>
      <c r="J51" s="402"/>
      <c r="K51" s="402"/>
      <c r="N51" s="402" t="s">
        <v>463</v>
      </c>
      <c r="O51" s="402"/>
      <c r="P51" s="402"/>
      <c r="Q51" s="402"/>
      <c r="R51" s="402"/>
      <c r="S51" s="402"/>
      <c r="T51" s="402"/>
      <c r="U51" s="402"/>
    </row>
    <row r="52" spans="1:21">
      <c r="A52" s="386" t="s">
        <v>470</v>
      </c>
      <c r="B52" s="402"/>
      <c r="C52" s="402"/>
      <c r="D52" s="402"/>
      <c r="E52" s="402"/>
      <c r="F52" s="402"/>
      <c r="G52" s="402"/>
      <c r="I52" s="402"/>
      <c r="J52" s="402"/>
      <c r="K52" s="402"/>
      <c r="N52" s="386" t="s">
        <v>470</v>
      </c>
      <c r="O52" s="402"/>
      <c r="P52" s="402"/>
      <c r="Q52" s="402"/>
      <c r="R52" s="402"/>
      <c r="S52" s="402"/>
      <c r="T52" s="402"/>
      <c r="U52" s="402"/>
    </row>
    <row r="53" spans="1:21">
      <c r="A53" s="385" t="s">
        <v>471</v>
      </c>
      <c r="B53" s="402"/>
      <c r="C53" s="402"/>
      <c r="D53" s="402"/>
      <c r="E53" s="402"/>
      <c r="F53" s="402"/>
      <c r="G53" s="402"/>
      <c r="I53" s="402"/>
      <c r="J53" s="402"/>
      <c r="K53" s="402"/>
      <c r="N53" s="385" t="s">
        <v>471</v>
      </c>
      <c r="O53" s="402"/>
      <c r="P53" s="402"/>
      <c r="Q53" s="402"/>
      <c r="R53" s="402"/>
      <c r="S53" s="402"/>
      <c r="T53" s="402"/>
      <c r="U53" s="402"/>
    </row>
    <row r="54" spans="1:21">
      <c r="A54" s="385" t="s">
        <v>472</v>
      </c>
      <c r="B54" s="402"/>
      <c r="C54" s="402"/>
      <c r="D54" s="402"/>
      <c r="E54" s="402"/>
      <c r="F54" s="402"/>
      <c r="G54" s="402"/>
      <c r="I54" s="402"/>
      <c r="J54" s="402"/>
      <c r="K54" s="402"/>
      <c r="N54" s="385" t="s">
        <v>472</v>
      </c>
      <c r="O54" s="402"/>
      <c r="P54" s="402"/>
      <c r="Q54" s="402"/>
      <c r="R54" s="402"/>
      <c r="S54" s="402"/>
      <c r="T54" s="402"/>
      <c r="U54" s="402"/>
    </row>
    <row r="55" spans="1:21">
      <c r="A55" s="386" t="s">
        <v>473</v>
      </c>
      <c r="B55" s="384"/>
      <c r="C55" s="384"/>
      <c r="D55" s="384"/>
      <c r="E55" s="384"/>
      <c r="F55" s="402"/>
      <c r="G55" s="402"/>
      <c r="I55" s="402"/>
      <c r="J55" s="402"/>
      <c r="K55" s="402"/>
      <c r="N55" s="386" t="s">
        <v>473</v>
      </c>
      <c r="O55" s="384"/>
      <c r="P55" s="384"/>
      <c r="Q55" s="384"/>
      <c r="R55" s="384"/>
      <c r="S55" s="402"/>
      <c r="T55" s="402"/>
      <c r="U55" s="402"/>
    </row>
    <row r="56" spans="1:21">
      <c r="A56" s="402"/>
      <c r="B56" s="384"/>
      <c r="C56" s="384"/>
      <c r="D56" s="384"/>
      <c r="E56" s="384"/>
      <c r="F56" s="402"/>
      <c r="G56" s="402"/>
      <c r="I56" s="402"/>
      <c r="J56" s="402"/>
      <c r="K56" s="402"/>
    </row>
    <row r="59" spans="1:21">
      <c r="A59" s="1738" t="s">
        <v>999</v>
      </c>
    </row>
  </sheetData>
  <mergeCells count="6">
    <mergeCell ref="B5:D5"/>
    <mergeCell ref="E5:G5"/>
    <mergeCell ref="B33:E33"/>
    <mergeCell ref="O33:R33"/>
    <mergeCell ref="I5:K5"/>
    <mergeCell ref="L5:N5"/>
  </mergeCells>
  <hyperlinks>
    <hyperlink ref="A27" r:id="rId1"/>
    <hyperlink ref="A59" r:id="rId2"/>
    <hyperlink ref="A28" r:id="rId3"/>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heetViews>
  <sheetFormatPr defaultColWidth="8.85546875" defaultRowHeight="15"/>
  <cols>
    <col min="1" max="16384" width="8.85546875" style="2385"/>
  </cols>
  <sheetData>
    <row r="1" spans="1:20" ht="18.75">
      <c r="A1" s="451" t="s">
        <v>521</v>
      </c>
    </row>
    <row r="2" spans="1:20">
      <c r="A2" s="2385" t="s">
        <v>515</v>
      </c>
    </row>
    <row r="3" spans="1:20">
      <c r="A3" s="2385" t="s">
        <v>522</v>
      </c>
    </row>
    <row r="5" spans="1:20">
      <c r="A5" s="2385" t="s">
        <v>2</v>
      </c>
    </row>
    <row r="6" spans="1:20">
      <c r="A6" s="2531" t="s">
        <v>41</v>
      </c>
      <c r="B6" s="2414" t="s">
        <v>61</v>
      </c>
      <c r="C6" s="2414"/>
      <c r="D6" s="2414"/>
      <c r="E6" s="2414"/>
      <c r="F6" s="2414"/>
      <c r="G6" s="2414"/>
      <c r="H6" s="2414" t="s">
        <v>112</v>
      </c>
      <c r="I6" s="2414"/>
      <c r="J6" s="2414"/>
      <c r="K6" s="2414"/>
      <c r="L6" s="2414"/>
      <c r="M6" s="2414"/>
      <c r="N6" s="2414" t="s">
        <v>113</v>
      </c>
      <c r="O6" s="2414"/>
      <c r="P6" s="2414"/>
      <c r="Q6" s="2414"/>
      <c r="R6" s="2414"/>
      <c r="S6" s="2414"/>
      <c r="T6" s="1124"/>
    </row>
    <row r="7" spans="1:20" ht="15" customHeight="1">
      <c r="A7" s="2531"/>
      <c r="B7" s="2531" t="s">
        <v>1511</v>
      </c>
      <c r="C7" s="2531"/>
      <c r="D7" s="2531" t="s">
        <v>1512</v>
      </c>
      <c r="E7" s="2531"/>
      <c r="F7" s="2531" t="s">
        <v>61</v>
      </c>
      <c r="G7" s="2531"/>
      <c r="H7" s="2531" t="s">
        <v>1511</v>
      </c>
      <c r="I7" s="2531"/>
      <c r="J7" s="2531" t="s">
        <v>1512</v>
      </c>
      <c r="K7" s="2531"/>
      <c r="L7" s="2531" t="s">
        <v>61</v>
      </c>
      <c r="M7" s="2531"/>
      <c r="N7" s="2531" t="s">
        <v>1511</v>
      </c>
      <c r="O7" s="2531"/>
      <c r="P7" s="2531" t="s">
        <v>1512</v>
      </c>
      <c r="Q7" s="2531"/>
      <c r="R7" s="2531" t="s">
        <v>61</v>
      </c>
      <c r="S7" s="2531"/>
    </row>
    <row r="8" spans="1:20" ht="45">
      <c r="A8" s="2531"/>
      <c r="B8" s="2387" t="s">
        <v>1513</v>
      </c>
      <c r="C8" s="2387" t="s">
        <v>1514</v>
      </c>
      <c r="D8" s="2387" t="s">
        <v>61</v>
      </c>
      <c r="E8" s="2387" t="s">
        <v>1514</v>
      </c>
      <c r="F8" s="2387" t="s">
        <v>61</v>
      </c>
      <c r="G8" s="2387" t="s">
        <v>1514</v>
      </c>
      <c r="H8" s="2387" t="s">
        <v>61</v>
      </c>
      <c r="I8" s="2387" t="s">
        <v>1514</v>
      </c>
      <c r="J8" s="2387" t="s">
        <v>61</v>
      </c>
      <c r="K8" s="2387" t="s">
        <v>1514</v>
      </c>
      <c r="L8" s="2387" t="s">
        <v>61</v>
      </c>
      <c r="M8" s="2387" t="s">
        <v>1514</v>
      </c>
      <c r="N8" s="2387" t="s">
        <v>61</v>
      </c>
      <c r="O8" s="2387" t="s">
        <v>1514</v>
      </c>
      <c r="P8" s="2387" t="s">
        <v>61</v>
      </c>
      <c r="Q8" s="2387" t="s">
        <v>1514</v>
      </c>
      <c r="R8" s="2387" t="s">
        <v>61</v>
      </c>
      <c r="S8" s="2387" t="s">
        <v>1514</v>
      </c>
    </row>
    <row r="9" spans="1:20">
      <c r="A9" s="2385">
        <v>2012</v>
      </c>
      <c r="B9" s="449">
        <v>3792</v>
      </c>
      <c r="C9" s="449">
        <v>66</v>
      </c>
      <c r="D9" s="449">
        <v>1788</v>
      </c>
      <c r="E9" s="449">
        <v>71</v>
      </c>
      <c r="F9" s="449">
        <v>5581</v>
      </c>
      <c r="G9" s="449">
        <v>68</v>
      </c>
      <c r="H9" s="449">
        <v>1815</v>
      </c>
      <c r="I9" s="449">
        <v>63</v>
      </c>
      <c r="J9" s="449">
        <v>1031</v>
      </c>
      <c r="K9" s="449">
        <v>59</v>
      </c>
      <c r="L9" s="449">
        <v>2846</v>
      </c>
      <c r="M9" s="449">
        <v>62</v>
      </c>
      <c r="N9" s="449">
        <v>1977</v>
      </c>
      <c r="O9" s="449">
        <v>68</v>
      </c>
      <c r="P9" s="449">
        <v>757</v>
      </c>
      <c r="Q9" s="449">
        <v>88</v>
      </c>
      <c r="R9" s="449">
        <v>2734</v>
      </c>
      <c r="S9" s="449">
        <v>74</v>
      </c>
    </row>
    <row r="10" spans="1:20">
      <c r="A10" s="2385">
        <v>2013</v>
      </c>
      <c r="B10" s="449">
        <v>3779</v>
      </c>
      <c r="C10" s="449">
        <v>67</v>
      </c>
      <c r="D10" s="449">
        <v>1837</v>
      </c>
      <c r="E10" s="449">
        <v>73</v>
      </c>
      <c r="F10" s="449">
        <v>5616</v>
      </c>
      <c r="G10" s="449">
        <v>69</v>
      </c>
      <c r="H10" s="449">
        <v>1778</v>
      </c>
      <c r="I10" s="449">
        <v>64</v>
      </c>
      <c r="J10" s="449">
        <v>1063</v>
      </c>
      <c r="K10" s="449">
        <v>60</v>
      </c>
      <c r="L10" s="449">
        <v>2841</v>
      </c>
      <c r="M10" s="449">
        <v>63</v>
      </c>
      <c r="N10" s="449">
        <v>2001</v>
      </c>
      <c r="O10" s="449">
        <v>69</v>
      </c>
      <c r="P10" s="449">
        <v>774</v>
      </c>
      <c r="Q10" s="449">
        <v>90</v>
      </c>
      <c r="R10" s="449">
        <v>2775</v>
      </c>
      <c r="S10" s="449">
        <v>75</v>
      </c>
    </row>
    <row r="11" spans="1:20">
      <c r="A11" s="2385">
        <v>2014</v>
      </c>
      <c r="B11" s="449">
        <v>2832</v>
      </c>
      <c r="C11" s="449">
        <v>69</v>
      </c>
      <c r="D11" s="449">
        <v>1871</v>
      </c>
      <c r="E11" s="449">
        <v>73</v>
      </c>
      <c r="F11" s="449">
        <v>5703</v>
      </c>
      <c r="G11" s="449">
        <v>70</v>
      </c>
      <c r="H11" s="449">
        <v>1806</v>
      </c>
      <c r="I11" s="449">
        <v>66</v>
      </c>
      <c r="J11" s="449">
        <v>1072</v>
      </c>
      <c r="K11" s="449">
        <v>61</v>
      </c>
      <c r="L11" s="449">
        <v>2878</v>
      </c>
      <c r="M11" s="449">
        <v>64</v>
      </c>
      <c r="N11" s="449">
        <v>2026</v>
      </c>
      <c r="O11" s="449">
        <v>71</v>
      </c>
      <c r="P11" s="449">
        <v>799</v>
      </c>
      <c r="Q11" s="449">
        <v>90</v>
      </c>
      <c r="R11" s="449">
        <v>2825</v>
      </c>
      <c r="S11" s="449">
        <v>77</v>
      </c>
    </row>
    <row r="12" spans="1:20">
      <c r="A12" s="2385">
        <v>2015</v>
      </c>
      <c r="B12" s="449">
        <v>3892</v>
      </c>
      <c r="C12" s="449">
        <v>70</v>
      </c>
      <c r="D12" s="449">
        <v>1916</v>
      </c>
      <c r="E12" s="449">
        <v>75</v>
      </c>
      <c r="F12" s="449">
        <v>5808</v>
      </c>
      <c r="G12" s="449">
        <v>72</v>
      </c>
      <c r="H12" s="449">
        <v>1850</v>
      </c>
      <c r="I12" s="449">
        <v>68</v>
      </c>
      <c r="J12" s="449">
        <v>1099</v>
      </c>
      <c r="K12" s="449">
        <v>64</v>
      </c>
      <c r="L12" s="449">
        <v>2949</v>
      </c>
      <c r="M12" s="449">
        <v>66</v>
      </c>
      <c r="N12" s="449">
        <v>2042</v>
      </c>
      <c r="O12" s="449">
        <v>72</v>
      </c>
      <c r="P12" s="449">
        <v>817</v>
      </c>
      <c r="Q12" s="449">
        <v>91</v>
      </c>
      <c r="R12" s="449">
        <v>2760</v>
      </c>
      <c r="S12" s="449">
        <v>78</v>
      </c>
    </row>
    <row r="13" spans="1:20">
      <c r="A13" s="2385">
        <v>2016</v>
      </c>
      <c r="B13" s="449">
        <v>3899</v>
      </c>
      <c r="C13" s="449">
        <v>71</v>
      </c>
      <c r="D13" s="449">
        <v>1977</v>
      </c>
      <c r="E13" s="449">
        <v>77</v>
      </c>
      <c r="F13" s="449">
        <v>5876</v>
      </c>
      <c r="G13" s="449">
        <v>73</v>
      </c>
      <c r="H13" s="449">
        <v>1853</v>
      </c>
      <c r="I13" s="449">
        <v>68</v>
      </c>
      <c r="J13" s="449">
        <v>1119</v>
      </c>
      <c r="K13" s="449">
        <v>66</v>
      </c>
      <c r="L13" s="449">
        <v>2972</v>
      </c>
      <c r="M13" s="449">
        <v>67</v>
      </c>
      <c r="N13" s="449">
        <v>2046</v>
      </c>
      <c r="O13" s="449">
        <v>73</v>
      </c>
      <c r="P13" s="449">
        <v>858</v>
      </c>
      <c r="Q13" s="449">
        <v>91</v>
      </c>
      <c r="R13" s="449">
        <v>2904</v>
      </c>
      <c r="S13" s="449">
        <v>78</v>
      </c>
    </row>
    <row r="14" spans="1:20">
      <c r="A14" s="2385">
        <v>2017</v>
      </c>
      <c r="B14" s="449">
        <v>3955</v>
      </c>
      <c r="C14" s="449">
        <v>70</v>
      </c>
      <c r="D14" s="449">
        <v>1966</v>
      </c>
      <c r="E14" s="449">
        <v>77</v>
      </c>
      <c r="F14" s="449">
        <v>5921</v>
      </c>
      <c r="G14" s="449">
        <v>73</v>
      </c>
      <c r="H14" s="449">
        <v>1898</v>
      </c>
      <c r="I14" s="449">
        <v>68</v>
      </c>
      <c r="J14" s="449">
        <v>1107</v>
      </c>
      <c r="K14" s="449">
        <v>66</v>
      </c>
      <c r="L14" s="449">
        <v>3005</v>
      </c>
      <c r="M14" s="449">
        <v>67</v>
      </c>
      <c r="N14" s="449">
        <v>2058</v>
      </c>
      <c r="O14" s="449">
        <v>73</v>
      </c>
      <c r="P14" s="449">
        <v>858</v>
      </c>
      <c r="Q14" s="449">
        <v>92</v>
      </c>
      <c r="R14" s="449">
        <v>2916</v>
      </c>
      <c r="S14" s="449">
        <v>78</v>
      </c>
    </row>
    <row r="15" spans="1:20">
      <c r="A15" s="2385">
        <v>2018</v>
      </c>
      <c r="B15" s="449">
        <v>4037</v>
      </c>
      <c r="C15" s="449">
        <v>71</v>
      </c>
      <c r="D15" s="449">
        <v>1973</v>
      </c>
      <c r="E15" s="449">
        <v>79</v>
      </c>
      <c r="F15" s="449">
        <v>6010</v>
      </c>
      <c r="G15" s="449">
        <v>73</v>
      </c>
      <c r="H15" s="449">
        <v>1924</v>
      </c>
      <c r="I15" s="449">
        <v>68</v>
      </c>
      <c r="J15" s="449">
        <v>1116</v>
      </c>
      <c r="K15" s="449">
        <v>68</v>
      </c>
      <c r="L15" s="449">
        <v>3040</v>
      </c>
      <c r="M15" s="449">
        <v>68</v>
      </c>
      <c r="N15" s="449">
        <v>2113</v>
      </c>
      <c r="O15" s="449">
        <v>73</v>
      </c>
      <c r="P15" s="449">
        <v>856</v>
      </c>
      <c r="Q15" s="449">
        <v>92</v>
      </c>
      <c r="R15" s="449">
        <v>2970</v>
      </c>
      <c r="S15" s="449">
        <v>79</v>
      </c>
    </row>
    <row r="17" spans="1:19">
      <c r="D17" s="2279"/>
    </row>
    <row r="18" spans="1:19">
      <c r="A18" s="2385" t="s">
        <v>133</v>
      </c>
    </row>
    <row r="19" spans="1:19">
      <c r="A19" s="2531" t="s">
        <v>41</v>
      </c>
      <c r="B19" s="2414" t="s">
        <v>61</v>
      </c>
      <c r="C19" s="2414"/>
      <c r="D19" s="2414"/>
      <c r="E19" s="2414"/>
      <c r="F19" s="2414"/>
      <c r="G19" s="2414"/>
      <c r="H19" s="2414" t="s">
        <v>112</v>
      </c>
      <c r="I19" s="2414"/>
      <c r="J19" s="2414"/>
      <c r="K19" s="2414"/>
      <c r="L19" s="2414"/>
      <c r="M19" s="2414"/>
      <c r="N19" s="2414" t="s">
        <v>113</v>
      </c>
      <c r="O19" s="2414"/>
      <c r="P19" s="2414"/>
      <c r="Q19" s="2414"/>
      <c r="R19" s="2414"/>
      <c r="S19" s="2414"/>
    </row>
    <row r="20" spans="1:19">
      <c r="A20" s="2531"/>
      <c r="B20" s="2531" t="s">
        <v>1511</v>
      </c>
      <c r="C20" s="2531"/>
      <c r="D20" s="2531" t="s">
        <v>1512</v>
      </c>
      <c r="E20" s="2531"/>
      <c r="F20" s="2531" t="s">
        <v>61</v>
      </c>
      <c r="G20" s="2531"/>
      <c r="H20" s="2531" t="s">
        <v>1511</v>
      </c>
      <c r="I20" s="2531"/>
      <c r="J20" s="2531" t="s">
        <v>1512</v>
      </c>
      <c r="K20" s="2531"/>
      <c r="L20" s="2531" t="s">
        <v>61</v>
      </c>
      <c r="M20" s="2531"/>
      <c r="N20" s="2531" t="s">
        <v>1511</v>
      </c>
      <c r="O20" s="2531"/>
      <c r="P20" s="2531" t="s">
        <v>1512</v>
      </c>
      <c r="Q20" s="2531"/>
      <c r="R20" s="2531" t="s">
        <v>61</v>
      </c>
      <c r="S20" s="2531"/>
    </row>
    <row r="21" spans="1:19" ht="45">
      <c r="A21" s="2531"/>
      <c r="B21" s="2387" t="s">
        <v>1513</v>
      </c>
      <c r="C21" s="2387" t="s">
        <v>1514</v>
      </c>
      <c r="D21" s="2387" t="s">
        <v>61</v>
      </c>
      <c r="E21" s="2387" t="s">
        <v>1514</v>
      </c>
      <c r="F21" s="2387" t="s">
        <v>61</v>
      </c>
      <c r="G21" s="2387" t="s">
        <v>1514</v>
      </c>
      <c r="H21" s="2387" t="s">
        <v>61</v>
      </c>
      <c r="I21" s="2387" t="s">
        <v>1514</v>
      </c>
      <c r="J21" s="2387" t="s">
        <v>61</v>
      </c>
      <c r="K21" s="2387" t="s">
        <v>1514</v>
      </c>
      <c r="L21" s="2387" t="s">
        <v>61</v>
      </c>
      <c r="M21" s="2387" t="s">
        <v>1514</v>
      </c>
      <c r="N21" s="2387" t="s">
        <v>61</v>
      </c>
      <c r="O21" s="2387" t="s">
        <v>1514</v>
      </c>
      <c r="P21" s="2387" t="s">
        <v>61</v>
      </c>
      <c r="Q21" s="2387" t="s">
        <v>1514</v>
      </c>
      <c r="R21" s="2387" t="s">
        <v>61</v>
      </c>
      <c r="S21" s="2387" t="s">
        <v>1514</v>
      </c>
    </row>
    <row r="22" spans="1:19">
      <c r="A22" s="2385">
        <v>2012</v>
      </c>
      <c r="B22" s="449">
        <v>26968</v>
      </c>
      <c r="C22" s="449">
        <v>67</v>
      </c>
      <c r="D22" s="449">
        <v>13501</v>
      </c>
      <c r="E22" s="449">
        <v>77</v>
      </c>
      <c r="F22" s="449">
        <v>40468</v>
      </c>
      <c r="G22" s="449">
        <v>71</v>
      </c>
      <c r="H22" s="449">
        <v>12805</v>
      </c>
      <c r="I22" s="449">
        <v>65</v>
      </c>
      <c r="J22" s="449">
        <v>7603</v>
      </c>
      <c r="K22" s="449">
        <v>68</v>
      </c>
      <c r="L22" s="449">
        <v>20408</v>
      </c>
      <c r="M22" s="449">
        <v>66</v>
      </c>
      <c r="N22" s="449">
        <v>14162</v>
      </c>
      <c r="O22" s="449">
        <v>69</v>
      </c>
      <c r="P22" s="449">
        <v>5898</v>
      </c>
      <c r="Q22" s="449">
        <v>90</v>
      </c>
      <c r="R22" s="449">
        <v>20060</v>
      </c>
      <c r="S22" s="449">
        <v>75</v>
      </c>
    </row>
    <row r="23" spans="1:19">
      <c r="A23" s="2385">
        <v>2013</v>
      </c>
      <c r="B23" s="449">
        <v>26886</v>
      </c>
      <c r="C23" s="449">
        <v>68</v>
      </c>
      <c r="D23" s="449">
        <v>13644</v>
      </c>
      <c r="E23" s="449">
        <v>78</v>
      </c>
      <c r="F23" s="449">
        <v>40530</v>
      </c>
      <c r="G23" s="449">
        <v>71</v>
      </c>
      <c r="H23" s="449">
        <v>12750</v>
      </c>
      <c r="I23" s="449">
        <v>66</v>
      </c>
      <c r="J23" s="449">
        <v>7686</v>
      </c>
      <c r="K23" s="449">
        <v>69</v>
      </c>
      <c r="L23" s="449">
        <v>20436</v>
      </c>
      <c r="M23" s="449">
        <v>67</v>
      </c>
      <c r="N23" s="449">
        <v>14135</v>
      </c>
      <c r="O23" s="449">
        <v>70</v>
      </c>
      <c r="P23" s="449">
        <v>5958</v>
      </c>
      <c r="Q23" s="449">
        <v>90</v>
      </c>
      <c r="R23" s="449">
        <v>20094</v>
      </c>
      <c r="S23" s="449">
        <v>76</v>
      </c>
    </row>
    <row r="24" spans="1:19">
      <c r="A24" s="2385">
        <v>2014</v>
      </c>
      <c r="B24" s="449">
        <v>26974</v>
      </c>
      <c r="C24" s="449">
        <v>69</v>
      </c>
      <c r="D24" s="449">
        <v>13676</v>
      </c>
      <c r="E24" s="449">
        <v>79</v>
      </c>
      <c r="F24" s="449">
        <v>40650</v>
      </c>
      <c r="G24" s="449">
        <v>72</v>
      </c>
      <c r="H24" s="449">
        <v>12803</v>
      </c>
      <c r="I24" s="449">
        <v>67</v>
      </c>
      <c r="J24" s="449">
        <v>7686</v>
      </c>
      <c r="K24" s="449">
        <v>70</v>
      </c>
      <c r="L24" s="449">
        <v>20488</v>
      </c>
      <c r="M24" s="449">
        <v>68</v>
      </c>
      <c r="N24" s="449">
        <v>14171</v>
      </c>
      <c r="O24" s="449">
        <v>71</v>
      </c>
      <c r="P24" s="449">
        <v>5991</v>
      </c>
      <c r="Q24" s="449">
        <v>91</v>
      </c>
      <c r="R24" s="449">
        <v>20162</v>
      </c>
      <c r="S24" s="449">
        <v>77</v>
      </c>
    </row>
    <row r="25" spans="1:19">
      <c r="A25" s="2385">
        <v>2015</v>
      </c>
      <c r="B25" s="449">
        <v>27049</v>
      </c>
      <c r="C25" s="449">
        <v>70</v>
      </c>
      <c r="D25" s="449">
        <v>13805</v>
      </c>
      <c r="E25" s="449">
        <v>80</v>
      </c>
      <c r="F25" s="449">
        <v>40854</v>
      </c>
      <c r="G25" s="449">
        <v>74</v>
      </c>
      <c r="H25" s="449">
        <v>12856</v>
      </c>
      <c r="I25" s="449">
        <v>68</v>
      </c>
      <c r="J25" s="449">
        <v>7722</v>
      </c>
      <c r="K25" s="449">
        <v>71</v>
      </c>
      <c r="L25" s="449">
        <v>20579</v>
      </c>
      <c r="M25" s="449">
        <v>69</v>
      </c>
      <c r="N25" s="449">
        <v>14193</v>
      </c>
      <c r="O25" s="449">
        <v>72</v>
      </c>
      <c r="P25" s="449">
        <v>6083</v>
      </c>
      <c r="Q25" s="449">
        <v>92</v>
      </c>
      <c r="R25" s="449">
        <v>20275</v>
      </c>
      <c r="S25" s="449">
        <v>78</v>
      </c>
    </row>
    <row r="26" spans="1:19">
      <c r="A26" s="2385">
        <v>2016</v>
      </c>
      <c r="B26" s="449">
        <v>27100</v>
      </c>
      <c r="C26" s="449">
        <v>70</v>
      </c>
      <c r="D26" s="449">
        <v>13955</v>
      </c>
      <c r="E26" s="449">
        <v>81</v>
      </c>
      <c r="F26" s="449">
        <v>41055</v>
      </c>
      <c r="G26" s="449">
        <v>74</v>
      </c>
      <c r="H26" s="449">
        <v>12882</v>
      </c>
      <c r="I26" s="449">
        <v>68</v>
      </c>
      <c r="J26" s="449">
        <v>7773</v>
      </c>
      <c r="K26" s="449">
        <v>72</v>
      </c>
      <c r="L26" s="449">
        <v>20655</v>
      </c>
      <c r="M26" s="449">
        <v>69</v>
      </c>
      <c r="N26" s="449">
        <v>14218</v>
      </c>
      <c r="O26" s="449">
        <v>73</v>
      </c>
      <c r="P26" s="449">
        <v>6182</v>
      </c>
      <c r="Q26" s="449">
        <v>92</v>
      </c>
      <c r="R26" s="449">
        <v>20400</v>
      </c>
      <c r="S26" s="449">
        <v>78</v>
      </c>
    </row>
    <row r="27" spans="1:19">
      <c r="A27" s="2385">
        <v>2017</v>
      </c>
      <c r="B27" s="449">
        <v>27227</v>
      </c>
      <c r="C27" s="449">
        <v>71</v>
      </c>
      <c r="D27" s="449">
        <v>13930</v>
      </c>
      <c r="E27" s="449">
        <v>82</v>
      </c>
      <c r="F27" s="449">
        <v>41157</v>
      </c>
      <c r="G27" s="449">
        <v>75</v>
      </c>
      <c r="H27" s="449">
        <v>12952</v>
      </c>
      <c r="I27" s="449">
        <v>69</v>
      </c>
      <c r="J27" s="449">
        <v>7755</v>
      </c>
      <c r="K27" s="449">
        <v>73</v>
      </c>
      <c r="L27" s="449">
        <v>20707</v>
      </c>
      <c r="M27" s="449">
        <v>65</v>
      </c>
      <c r="N27" s="449">
        <v>14275</v>
      </c>
      <c r="O27" s="449">
        <v>73</v>
      </c>
      <c r="P27" s="449">
        <v>6175</v>
      </c>
      <c r="Q27" s="449">
        <v>92</v>
      </c>
      <c r="R27" s="449">
        <v>20450</v>
      </c>
      <c r="S27" s="449">
        <v>79</v>
      </c>
    </row>
    <row r="28" spans="1:19">
      <c r="A28" s="2385">
        <v>2018</v>
      </c>
      <c r="B28" s="449">
        <v>27277</v>
      </c>
      <c r="C28" s="449">
        <v>71</v>
      </c>
      <c r="D28" s="449">
        <v>13974</v>
      </c>
      <c r="E28" s="449">
        <v>82</v>
      </c>
      <c r="F28" s="449">
        <v>41251</v>
      </c>
      <c r="G28" s="449">
        <v>75</v>
      </c>
      <c r="H28" s="449">
        <v>12955</v>
      </c>
      <c r="I28" s="449">
        <v>69</v>
      </c>
      <c r="J28" s="449">
        <v>7782</v>
      </c>
      <c r="K28" s="449">
        <v>74</v>
      </c>
      <c r="L28" s="449">
        <v>20737</v>
      </c>
      <c r="M28" s="449">
        <v>71</v>
      </c>
      <c r="N28" s="449">
        <v>14322</v>
      </c>
      <c r="O28" s="449">
        <v>73</v>
      </c>
      <c r="P28" s="449">
        <v>6192</v>
      </c>
      <c r="Q28" s="449">
        <v>93</v>
      </c>
      <c r="R28" s="449">
        <v>20514</v>
      </c>
      <c r="S28" s="449">
        <v>79</v>
      </c>
    </row>
  </sheetData>
  <mergeCells count="26">
    <mergeCell ref="A6:A8"/>
    <mergeCell ref="B6:G6"/>
    <mergeCell ref="H6:M6"/>
    <mergeCell ref="N6:S6"/>
    <mergeCell ref="B7:C7"/>
    <mergeCell ref="D7:E7"/>
    <mergeCell ref="F7:G7"/>
    <mergeCell ref="H7:I7"/>
    <mergeCell ref="J7:K7"/>
    <mergeCell ref="L7:M7"/>
    <mergeCell ref="N7:O7"/>
    <mergeCell ref="P7:Q7"/>
    <mergeCell ref="R7:S7"/>
    <mergeCell ref="A19:A21"/>
    <mergeCell ref="B19:G19"/>
    <mergeCell ref="H19:M19"/>
    <mergeCell ref="N19:S19"/>
    <mergeCell ref="B20:C20"/>
    <mergeCell ref="D20:E20"/>
    <mergeCell ref="F20:G20"/>
    <mergeCell ref="H20:I20"/>
    <mergeCell ref="J20:K20"/>
    <mergeCell ref="L20:M20"/>
    <mergeCell ref="N20:O20"/>
    <mergeCell ref="P20:Q20"/>
    <mergeCell ref="R20:S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03"/>
  <sheetViews>
    <sheetView workbookViewId="0"/>
  </sheetViews>
  <sheetFormatPr defaultRowHeight="15"/>
  <cols>
    <col min="1" max="57" width="9.140625" style="1161"/>
  </cols>
  <sheetData>
    <row r="1" spans="1:113" s="1126" customFormat="1" ht="18.75">
      <c r="A1" s="451" t="s">
        <v>1144</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61"/>
      <c r="AJ1" s="1161"/>
      <c r="AK1" s="1161"/>
      <c r="AL1" s="1161"/>
      <c r="AM1" s="1161"/>
      <c r="AN1" s="1161"/>
      <c r="AO1" s="1161"/>
      <c r="AP1" s="1161"/>
      <c r="AQ1" s="1161"/>
      <c r="AR1" s="1161"/>
      <c r="AS1" s="1161"/>
      <c r="AT1" s="1161"/>
      <c r="AU1" s="1161"/>
      <c r="AV1" s="1161"/>
      <c r="AW1" s="1161"/>
      <c r="AX1" s="1161"/>
      <c r="AY1" s="1161"/>
      <c r="AZ1" s="1161"/>
      <c r="BA1" s="1161"/>
      <c r="BB1" s="1161"/>
      <c r="BC1" s="1161"/>
      <c r="BD1" s="1161"/>
      <c r="BE1" s="1161"/>
      <c r="BF1" s="451"/>
    </row>
    <row r="2" spans="1:113" s="1126" customFormat="1">
      <c r="A2" s="1161" t="s">
        <v>1145</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row>
    <row r="3" spans="1:113" s="1126" customForma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1161"/>
      <c r="AL3" s="1161"/>
      <c r="AM3" s="1161"/>
      <c r="AN3" s="1161"/>
      <c r="AO3" s="1161"/>
      <c r="AP3" s="1161"/>
      <c r="AQ3" s="1161"/>
      <c r="AR3" s="1161"/>
      <c r="AS3" s="1161"/>
      <c r="AT3" s="1161"/>
      <c r="AU3" s="1161"/>
      <c r="AV3" s="1161"/>
      <c r="AW3" s="1161"/>
      <c r="AX3" s="1161"/>
      <c r="AY3" s="1161"/>
      <c r="AZ3" s="1161"/>
      <c r="BA3" s="1161"/>
      <c r="BB3" s="1161"/>
      <c r="BC3" s="1161"/>
      <c r="BD3" s="1161"/>
      <c r="BE3" s="1161"/>
    </row>
    <row r="4" spans="1:113">
      <c r="A4" s="95" t="s">
        <v>229</v>
      </c>
      <c r="B4" s="95"/>
      <c r="C4" s="96"/>
      <c r="D4" s="96"/>
      <c r="E4" s="96"/>
      <c r="F4" s="96"/>
      <c r="G4" s="96"/>
      <c r="H4" s="96"/>
      <c r="I4" s="96"/>
      <c r="J4" s="96"/>
      <c r="K4" s="96"/>
      <c r="L4" s="96"/>
      <c r="M4" s="96"/>
      <c r="N4" s="96"/>
      <c r="O4" s="96"/>
      <c r="P4" s="96"/>
      <c r="Q4" s="96"/>
      <c r="R4" s="96"/>
      <c r="S4" s="96"/>
      <c r="T4" s="96"/>
      <c r="BF4" s="95" t="s">
        <v>229</v>
      </c>
      <c r="BG4" s="95"/>
      <c r="BH4" s="96"/>
      <c r="BI4" s="96"/>
      <c r="BJ4" s="96"/>
      <c r="BK4" s="96"/>
      <c r="BL4" s="96"/>
      <c r="BM4" s="96"/>
      <c r="BN4" s="96"/>
      <c r="BO4" s="96"/>
      <c r="BP4" s="96"/>
      <c r="BQ4" s="96"/>
      <c r="BR4" s="96"/>
      <c r="BS4" s="96"/>
      <c r="BT4" s="96"/>
      <c r="BU4" s="96"/>
      <c r="BV4" s="96"/>
      <c r="BW4" s="96"/>
      <c r="BX4" s="96"/>
      <c r="BY4" s="96"/>
    </row>
    <row r="5" spans="1:113">
      <c r="A5" s="130" t="s">
        <v>1201</v>
      </c>
      <c r="B5" s="131"/>
      <c r="C5" s="96"/>
      <c r="D5" s="96"/>
      <c r="E5" s="96"/>
      <c r="F5" s="97"/>
      <c r="G5" s="97"/>
      <c r="H5" s="97"/>
      <c r="I5" s="97"/>
      <c r="J5" s="97"/>
      <c r="K5" s="96"/>
      <c r="L5" s="96"/>
      <c r="M5" s="96"/>
      <c r="N5" s="96"/>
      <c r="O5" s="96"/>
      <c r="P5" s="96"/>
      <c r="Q5" s="96"/>
      <c r="R5" s="96"/>
      <c r="S5" s="96"/>
      <c r="T5" s="96"/>
      <c r="BF5" s="130" t="s">
        <v>1073</v>
      </c>
      <c r="BG5" s="131"/>
      <c r="BH5" s="96"/>
      <c r="BI5" s="96"/>
      <c r="BJ5" s="96"/>
      <c r="BK5" s="97"/>
      <c r="BL5" s="97"/>
      <c r="BM5" s="97"/>
      <c r="BN5" s="97"/>
      <c r="BO5" s="97"/>
      <c r="BP5" s="96"/>
      <c r="BQ5" s="96"/>
      <c r="BR5" s="96"/>
      <c r="BS5" s="96"/>
      <c r="BT5" s="96"/>
      <c r="BU5" s="96"/>
      <c r="BV5" s="96"/>
      <c r="BW5" s="96"/>
      <c r="BX5" s="96"/>
      <c r="BY5" s="96"/>
    </row>
    <row r="6" spans="1:113">
      <c r="A6" s="98"/>
      <c r="B6" s="98"/>
      <c r="C6" s="98"/>
      <c r="D6" s="98"/>
      <c r="E6" s="98"/>
      <c r="F6" s="98"/>
      <c r="G6" s="98"/>
      <c r="H6" s="98"/>
      <c r="I6" s="98"/>
      <c r="J6" s="98"/>
      <c r="K6" s="98"/>
      <c r="L6" s="98"/>
      <c r="M6" s="98"/>
      <c r="N6" s="98"/>
      <c r="O6" s="98"/>
      <c r="P6" s="98"/>
      <c r="Q6" s="98"/>
      <c r="R6" s="98"/>
      <c r="S6" s="98"/>
      <c r="T6" s="98"/>
      <c r="BF6" s="98"/>
      <c r="BG6" s="98"/>
      <c r="BH6" s="98"/>
      <c r="BI6" s="98"/>
      <c r="BJ6" s="98"/>
      <c r="BK6" s="98"/>
      <c r="BL6" s="98"/>
      <c r="BM6" s="98"/>
      <c r="BN6" s="98"/>
      <c r="BO6" s="98"/>
      <c r="BP6" s="98"/>
      <c r="BQ6" s="98"/>
      <c r="BR6" s="98"/>
      <c r="BS6" s="98"/>
      <c r="BT6" s="98"/>
      <c r="BU6" s="98"/>
      <c r="BV6" s="98"/>
      <c r="BW6" s="98"/>
      <c r="BX6" s="98"/>
      <c r="BY6" s="98"/>
    </row>
    <row r="7" spans="1:113" ht="30.75" customHeight="1">
      <c r="A7" s="132"/>
      <c r="B7" s="99"/>
      <c r="C7" s="2554" t="s">
        <v>223</v>
      </c>
      <c r="D7" s="2554"/>
      <c r="E7" s="100"/>
      <c r="F7" s="2554" t="s">
        <v>230</v>
      </c>
      <c r="G7" s="2554"/>
      <c r="H7" s="100"/>
      <c r="I7" s="2554" t="s">
        <v>231</v>
      </c>
      <c r="J7" s="2554"/>
      <c r="K7" s="100"/>
      <c r="L7" s="2554" t="s">
        <v>232</v>
      </c>
      <c r="M7" s="2554"/>
      <c r="N7" s="100"/>
      <c r="O7" s="2554" t="s">
        <v>227</v>
      </c>
      <c r="P7" s="2554"/>
      <c r="Q7" s="100"/>
      <c r="R7" s="2554" t="s">
        <v>233</v>
      </c>
      <c r="S7" s="2554"/>
      <c r="T7" s="101"/>
      <c r="U7" s="2543" t="s">
        <v>292</v>
      </c>
      <c r="V7" s="2543"/>
      <c r="W7" s="137"/>
      <c r="X7" s="2543" t="s">
        <v>293</v>
      </c>
      <c r="Y7" s="2543"/>
      <c r="Z7" s="137"/>
      <c r="AA7" s="2543" t="s">
        <v>294</v>
      </c>
      <c r="AB7" s="2543"/>
      <c r="AD7" s="2543" t="s">
        <v>295</v>
      </c>
      <c r="AE7" s="2543"/>
      <c r="AF7" s="142"/>
      <c r="AG7" s="2543" t="s">
        <v>296</v>
      </c>
      <c r="AH7" s="2543"/>
      <c r="AI7" s="143"/>
      <c r="AJ7" s="2551" t="s">
        <v>297</v>
      </c>
      <c r="AK7" s="2552"/>
      <c r="AM7" s="2553" t="s">
        <v>298</v>
      </c>
      <c r="AN7" s="2553"/>
      <c r="AO7" s="145"/>
      <c r="AP7" s="2553" t="s">
        <v>299</v>
      </c>
      <c r="AQ7" s="2553"/>
      <c r="AR7" s="145"/>
      <c r="AS7" s="2553" t="s">
        <v>300</v>
      </c>
      <c r="AT7" s="2553"/>
      <c r="AU7" s="145"/>
      <c r="AV7" s="2542" t="s">
        <v>301</v>
      </c>
      <c r="AW7" s="2542"/>
      <c r="AX7" s="145"/>
      <c r="AY7" s="2542" t="s">
        <v>302</v>
      </c>
      <c r="AZ7" s="2542"/>
      <c r="BA7" s="145"/>
      <c r="BB7" s="2543" t="s">
        <v>303</v>
      </c>
      <c r="BC7" s="2543"/>
      <c r="BF7" s="132"/>
      <c r="BG7" s="99"/>
      <c r="BH7" s="2554" t="s">
        <v>223</v>
      </c>
      <c r="BI7" s="2554"/>
      <c r="BJ7" s="100"/>
      <c r="BK7" s="2554" t="s">
        <v>230</v>
      </c>
      <c r="BL7" s="2554"/>
      <c r="BM7" s="100"/>
      <c r="BN7" s="2554" t="s">
        <v>231</v>
      </c>
      <c r="BO7" s="2554"/>
      <c r="BP7" s="100"/>
      <c r="BQ7" s="2554" t="s">
        <v>232</v>
      </c>
      <c r="BR7" s="2554"/>
      <c r="BS7" s="100"/>
      <c r="BT7" s="2554" t="s">
        <v>227</v>
      </c>
      <c r="BU7" s="2554"/>
      <c r="BV7" s="100"/>
      <c r="BW7" s="2554" t="s">
        <v>233</v>
      </c>
      <c r="BX7" s="2554"/>
      <c r="BY7" s="101"/>
      <c r="BZ7" s="2543" t="s">
        <v>292</v>
      </c>
      <c r="CA7" s="2543"/>
      <c r="CB7" s="137"/>
      <c r="CC7" s="2543" t="s">
        <v>293</v>
      </c>
      <c r="CD7" s="2543"/>
      <c r="CE7" s="137"/>
      <c r="CF7" s="2543" t="s">
        <v>294</v>
      </c>
      <c r="CG7" s="2543"/>
      <c r="CI7" s="2543" t="s">
        <v>295</v>
      </c>
      <c r="CJ7" s="2543"/>
      <c r="CK7" s="142"/>
      <c r="CL7" s="2543" t="s">
        <v>296</v>
      </c>
      <c r="CM7" s="2543"/>
      <c r="CN7" s="143"/>
      <c r="CO7" s="2551" t="s">
        <v>297</v>
      </c>
      <c r="CP7" s="2552"/>
      <c r="CR7" s="2553" t="s">
        <v>298</v>
      </c>
      <c r="CS7" s="2553"/>
      <c r="CT7" s="145"/>
      <c r="CU7" s="2553" t="s">
        <v>299</v>
      </c>
      <c r="CV7" s="2553"/>
      <c r="CW7" s="145"/>
      <c r="CX7" s="2553" t="s">
        <v>300</v>
      </c>
      <c r="CY7" s="2553"/>
      <c r="CZ7" s="145"/>
      <c r="DA7" s="2542" t="s">
        <v>301</v>
      </c>
      <c r="DB7" s="2542"/>
      <c r="DC7" s="145"/>
      <c r="DD7" s="2542" t="s">
        <v>302</v>
      </c>
      <c r="DE7" s="2542"/>
      <c r="DF7" s="145"/>
      <c r="DG7" s="2543" t="s">
        <v>303</v>
      </c>
      <c r="DH7" s="2543"/>
    </row>
    <row r="8" spans="1:113" ht="67.5">
      <c r="A8" s="133"/>
      <c r="B8" s="102">
        <v>5</v>
      </c>
      <c r="C8" s="103" t="s">
        <v>234</v>
      </c>
      <c r="D8" s="104" t="s">
        <v>235</v>
      </c>
      <c r="E8" s="105">
        <v>5</v>
      </c>
      <c r="F8" s="103" t="s">
        <v>234</v>
      </c>
      <c r="G8" s="104" t="s">
        <v>235</v>
      </c>
      <c r="H8" s="105">
        <v>5</v>
      </c>
      <c r="I8" s="103" t="s">
        <v>234</v>
      </c>
      <c r="J8" s="104" t="s">
        <v>235</v>
      </c>
      <c r="K8" s="105">
        <v>5</v>
      </c>
      <c r="L8" s="103" t="s">
        <v>234</v>
      </c>
      <c r="M8" s="104" t="s">
        <v>235</v>
      </c>
      <c r="N8" s="105">
        <v>5</v>
      </c>
      <c r="O8" s="103" t="s">
        <v>234</v>
      </c>
      <c r="P8" s="104" t="s">
        <v>235</v>
      </c>
      <c r="Q8" s="105">
        <v>5</v>
      </c>
      <c r="R8" s="103" t="s">
        <v>234</v>
      </c>
      <c r="S8" s="104" t="s">
        <v>235</v>
      </c>
      <c r="T8" s="105">
        <v>5</v>
      </c>
      <c r="U8" s="138" t="s">
        <v>234</v>
      </c>
      <c r="V8" s="104" t="s">
        <v>235</v>
      </c>
      <c r="W8" s="139" t="e">
        <f>IF(#REF!="At least the expected standard in all ELGs",7,IF(#REF!="A good level of development",8,IF(#REF!="Average point score",9,"")))</f>
        <v>#REF!</v>
      </c>
      <c r="X8" s="138" t="s">
        <v>234</v>
      </c>
      <c r="Y8" s="104" t="s">
        <v>235</v>
      </c>
      <c r="Z8" s="139" t="e">
        <f>IF(#REF!="At least the expected standard in all ELGs",7,IF(#REF!="A good level of development",8,IF(#REF!="Average point score",9,"")))</f>
        <v>#REF!</v>
      </c>
      <c r="AA8" s="138" t="s">
        <v>234</v>
      </c>
      <c r="AB8" s="104" t="s">
        <v>235</v>
      </c>
      <c r="AD8" s="103" t="s">
        <v>234</v>
      </c>
      <c r="AE8" s="104" t="s">
        <v>235</v>
      </c>
      <c r="AF8" s="144" t="str">
        <f>IF($BL$8="At least the expected standard in all ELGs",5,IF($BL$8="A good level of development",6,IF($BL$8="Average point score",7,"")))</f>
        <v/>
      </c>
      <c r="AG8" s="103" t="s">
        <v>234</v>
      </c>
      <c r="AH8" s="104" t="s">
        <v>235</v>
      </c>
      <c r="AI8" s="144" t="str">
        <f>IF($BL$8="At least the expected standard in all ELGs",5,IF($BL$8="A good level of development",6,IF($BL$8="Average point score",7,"")))</f>
        <v/>
      </c>
      <c r="AJ8" s="103" t="s">
        <v>234</v>
      </c>
      <c r="AK8" s="104" t="s">
        <v>235</v>
      </c>
      <c r="AM8" s="103" t="s">
        <v>234</v>
      </c>
      <c r="AN8" s="104" t="s">
        <v>235</v>
      </c>
      <c r="AO8" s="146" t="str">
        <f>IF($BR$8="At least the expected standard in all ELGs",6,IF($BR$8="A good level of development",7,IF($BR$8="Average point score",8,"")))</f>
        <v/>
      </c>
      <c r="AP8" s="103" t="s">
        <v>234</v>
      </c>
      <c r="AQ8" s="104" t="s">
        <v>235</v>
      </c>
      <c r="AR8" s="146" t="str">
        <f>IF($BR$8="At least the expected standard in all ELGs",6,IF($BR$8="A good level of development",7,IF($BR$8="Average point score",8,"")))</f>
        <v/>
      </c>
      <c r="AS8" s="103" t="s">
        <v>234</v>
      </c>
      <c r="AT8" s="104" t="s">
        <v>235</v>
      </c>
      <c r="AU8" s="146" t="str">
        <f>IF($BR$8="At least the expected standard in all ELGs",6,IF($BR$8="A good level of development",7,IF($BR$8="Average point score",8,"")))</f>
        <v/>
      </c>
      <c r="AV8" s="103" t="s">
        <v>234</v>
      </c>
      <c r="AW8" s="104" t="s">
        <v>235</v>
      </c>
      <c r="AX8" s="146" t="str">
        <f>IF($BR$8="At least the expected standard in all ELGs",6,IF($BR$8="A good level of development",7,IF($BR$8="Average point score",8,"")))</f>
        <v/>
      </c>
      <c r="AY8" s="103" t="s">
        <v>234</v>
      </c>
      <c r="AZ8" s="104" t="s">
        <v>235</v>
      </c>
      <c r="BA8" s="146" t="str">
        <f>IF($BR$8="At least the expected standard in all ELGs",6,IF($BR$8="A good level of development",7,IF($BR$8="Average point score",8,"")))</f>
        <v/>
      </c>
      <c r="BB8" s="103" t="s">
        <v>234</v>
      </c>
      <c r="BC8" s="104" t="s">
        <v>235</v>
      </c>
      <c r="BF8" s="133"/>
      <c r="BG8" s="102">
        <v>5</v>
      </c>
      <c r="BH8" s="103" t="s">
        <v>234</v>
      </c>
      <c r="BI8" s="104" t="s">
        <v>235</v>
      </c>
      <c r="BJ8" s="105">
        <v>5</v>
      </c>
      <c r="BK8" s="103" t="s">
        <v>234</v>
      </c>
      <c r="BL8" s="104" t="s">
        <v>235</v>
      </c>
      <c r="BM8" s="105">
        <v>5</v>
      </c>
      <c r="BN8" s="103" t="s">
        <v>234</v>
      </c>
      <c r="BO8" s="104" t="s">
        <v>235</v>
      </c>
      <c r="BP8" s="105">
        <v>5</v>
      </c>
      <c r="BQ8" s="103" t="s">
        <v>234</v>
      </c>
      <c r="BR8" s="104" t="s">
        <v>235</v>
      </c>
      <c r="BS8" s="105">
        <v>5</v>
      </c>
      <c r="BT8" s="103" t="s">
        <v>234</v>
      </c>
      <c r="BU8" s="104" t="s">
        <v>235</v>
      </c>
      <c r="BV8" s="105">
        <v>5</v>
      </c>
      <c r="BW8" s="103" t="s">
        <v>234</v>
      </c>
      <c r="BX8" s="104" t="s">
        <v>235</v>
      </c>
      <c r="BY8" s="105">
        <v>5</v>
      </c>
      <c r="BZ8" s="138" t="s">
        <v>234</v>
      </c>
      <c r="CA8" s="104" t="s">
        <v>235</v>
      </c>
      <c r="CB8" s="139" t="e">
        <f>IF(#REF!="At least the expected standard in all ELGs",7,IF(#REF!="A good level of development",8,IF(#REF!="Average point score",9,"")))</f>
        <v>#REF!</v>
      </c>
      <c r="CC8" s="138" t="s">
        <v>234</v>
      </c>
      <c r="CD8" s="104" t="s">
        <v>235</v>
      </c>
      <c r="CE8" s="139" t="e">
        <f>IF(#REF!="At least the expected standard in all ELGs",7,IF(#REF!="A good level of development",8,IF(#REF!="Average point score",9,"")))</f>
        <v>#REF!</v>
      </c>
      <c r="CF8" s="138" t="s">
        <v>234</v>
      </c>
      <c r="CG8" s="104" t="s">
        <v>235</v>
      </c>
      <c r="CI8" s="103" t="s">
        <v>234</v>
      </c>
      <c r="CJ8" s="104" t="s">
        <v>235</v>
      </c>
      <c r="CK8" s="144" t="str">
        <f>IF($BL$8="At least the expected standard in all ELGs",5,IF($BL$8="A good level of development",6,IF($BL$8="Average point score",7,"")))</f>
        <v/>
      </c>
      <c r="CL8" s="103" t="s">
        <v>234</v>
      </c>
      <c r="CM8" s="104" t="s">
        <v>235</v>
      </c>
      <c r="CN8" s="144" t="str">
        <f>IF($BL$8="At least the expected standard in all ELGs",5,IF($BL$8="A good level of development",6,IF($BL$8="Average point score",7,"")))</f>
        <v/>
      </c>
      <c r="CO8" s="103" t="s">
        <v>234</v>
      </c>
      <c r="CP8" s="104" t="s">
        <v>235</v>
      </c>
      <c r="CR8" s="103" t="s">
        <v>234</v>
      </c>
      <c r="CS8" s="104" t="s">
        <v>235</v>
      </c>
      <c r="CT8" s="146" t="str">
        <f>IF($BR$8="At least the expected standard in all ELGs",6,IF($BR$8="A good level of development",7,IF($BR$8="Average point score",8,"")))</f>
        <v/>
      </c>
      <c r="CU8" s="103" t="s">
        <v>234</v>
      </c>
      <c r="CV8" s="104" t="s">
        <v>235</v>
      </c>
      <c r="CW8" s="146" t="str">
        <f>IF($BR$8="At least the expected standard in all ELGs",6,IF($BR$8="A good level of development",7,IF($BR$8="Average point score",8,"")))</f>
        <v/>
      </c>
      <c r="CX8" s="103" t="s">
        <v>234</v>
      </c>
      <c r="CY8" s="104" t="s">
        <v>235</v>
      </c>
      <c r="CZ8" s="146" t="str">
        <f>IF($BR$8="At least the expected standard in all ELGs",6,IF($BR$8="A good level of development",7,IF($BR$8="Average point score",8,"")))</f>
        <v/>
      </c>
      <c r="DA8" s="103" t="s">
        <v>234</v>
      </c>
      <c r="DB8" s="104" t="s">
        <v>235</v>
      </c>
      <c r="DC8" s="146" t="str">
        <f>IF($BR$8="At least the expected standard in all ELGs",6,IF($BR$8="A good level of development",7,IF($BR$8="Average point score",8,"")))</f>
        <v/>
      </c>
      <c r="DD8" s="103" t="s">
        <v>234</v>
      </c>
      <c r="DE8" s="104" t="s">
        <v>235</v>
      </c>
      <c r="DF8" s="146" t="str">
        <f>IF($BR$8="At least the expected standard in all ELGs",6,IF($BR$8="A good level of development",7,IF($BR$8="Average point score",8,"")))</f>
        <v/>
      </c>
      <c r="DG8" s="103" t="s">
        <v>234</v>
      </c>
      <c r="DH8" s="104" t="s">
        <v>235</v>
      </c>
    </row>
    <row r="9" spans="1:113" s="1024" customFormat="1">
      <c r="A9" s="1072" t="s">
        <v>199</v>
      </c>
      <c r="B9" s="1072"/>
      <c r="C9" s="1174">
        <v>473998</v>
      </c>
      <c r="D9" s="1174">
        <v>71</v>
      </c>
      <c r="E9" s="1174"/>
      <c r="F9" s="1174">
        <v>41621</v>
      </c>
      <c r="G9" s="1174">
        <v>72</v>
      </c>
      <c r="H9" s="1174"/>
      <c r="I9" s="1174">
        <v>69154</v>
      </c>
      <c r="J9" s="1174">
        <v>68</v>
      </c>
      <c r="K9" s="1174"/>
      <c r="L9" s="1174">
        <v>32342</v>
      </c>
      <c r="M9" s="1174">
        <v>68</v>
      </c>
      <c r="N9" s="1174"/>
      <c r="O9" s="1174">
        <v>3278</v>
      </c>
      <c r="P9" s="1174">
        <v>76</v>
      </c>
      <c r="Q9" s="1174"/>
      <c r="R9" s="1174">
        <v>652349</v>
      </c>
      <c r="S9" s="1174">
        <v>70</v>
      </c>
      <c r="T9" s="1161"/>
      <c r="U9" s="1186">
        <v>511092</v>
      </c>
      <c r="V9" s="1186">
        <v>72</v>
      </c>
      <c r="W9" s="1186"/>
      <c r="X9" s="1186">
        <v>128130</v>
      </c>
      <c r="Y9" s="1186">
        <v>64</v>
      </c>
      <c r="Z9" s="1186"/>
      <c r="AA9" s="1186">
        <v>652349</v>
      </c>
      <c r="AB9" s="1186">
        <v>70</v>
      </c>
      <c r="AC9" s="1161"/>
      <c r="AD9" s="1197">
        <v>87190</v>
      </c>
      <c r="AE9" s="1197">
        <v>55</v>
      </c>
      <c r="AF9" s="1197"/>
      <c r="AG9" s="1197">
        <v>565159</v>
      </c>
      <c r="AH9" s="1197">
        <v>73</v>
      </c>
      <c r="AI9" s="1197"/>
      <c r="AJ9" s="1197">
        <v>652349</v>
      </c>
      <c r="AK9" s="1197">
        <v>70</v>
      </c>
      <c r="AL9" s="1161"/>
      <c r="AM9" s="1208">
        <v>579279</v>
      </c>
      <c r="AN9" s="1208">
        <v>76</v>
      </c>
      <c r="AO9" s="1208"/>
      <c r="AP9" s="1208" t="s">
        <v>240</v>
      </c>
      <c r="AQ9" s="1208" t="s">
        <v>240</v>
      </c>
      <c r="AR9" s="1208"/>
      <c r="AS9" s="1208" t="s">
        <v>240</v>
      </c>
      <c r="AT9" s="1208" t="s">
        <v>240</v>
      </c>
      <c r="AU9" s="1208"/>
      <c r="AV9" s="1208">
        <v>50957</v>
      </c>
      <c r="AW9" s="1208">
        <v>27</v>
      </c>
      <c r="AX9" s="1208"/>
      <c r="AY9" s="1208">
        <v>9705</v>
      </c>
      <c r="AZ9" s="1208">
        <v>4</v>
      </c>
      <c r="BA9" s="1208"/>
      <c r="BB9" s="1208">
        <v>652349</v>
      </c>
      <c r="BC9" s="1208">
        <v>70</v>
      </c>
      <c r="BD9" s="1062"/>
      <c r="BE9" s="1161"/>
      <c r="BF9" s="1072" t="s">
        <v>199</v>
      </c>
      <c r="BG9" s="1072"/>
      <c r="BH9" s="107">
        <v>490390</v>
      </c>
      <c r="BI9" s="107">
        <v>70</v>
      </c>
      <c r="BJ9" s="107"/>
      <c r="BK9" s="107">
        <v>41401</v>
      </c>
      <c r="BL9" s="107">
        <v>71</v>
      </c>
      <c r="BM9" s="107"/>
      <c r="BN9" s="107">
        <v>70380</v>
      </c>
      <c r="BO9" s="107">
        <v>67</v>
      </c>
      <c r="BP9" s="107"/>
      <c r="BQ9" s="107">
        <v>33328</v>
      </c>
      <c r="BR9" s="107">
        <v>68</v>
      </c>
      <c r="BS9" s="107"/>
      <c r="BT9" s="107">
        <v>3334</v>
      </c>
      <c r="BU9" s="107">
        <v>72</v>
      </c>
      <c r="BV9" s="107"/>
      <c r="BW9" s="107">
        <v>669864</v>
      </c>
      <c r="BX9" s="107">
        <v>69</v>
      </c>
      <c r="BZ9" s="140">
        <v>524126</v>
      </c>
      <c r="CA9" s="140">
        <v>71</v>
      </c>
      <c r="CB9" s="140"/>
      <c r="CC9" s="140">
        <v>132413</v>
      </c>
      <c r="CD9" s="140">
        <v>63</v>
      </c>
      <c r="CE9" s="140"/>
      <c r="CF9" s="140">
        <v>669864</v>
      </c>
      <c r="CG9" s="140">
        <v>69</v>
      </c>
      <c r="CI9" s="107">
        <v>91641</v>
      </c>
      <c r="CJ9" s="107">
        <v>54</v>
      </c>
      <c r="CK9" s="107"/>
      <c r="CL9" s="107">
        <v>578223</v>
      </c>
      <c r="CM9" s="107">
        <v>71</v>
      </c>
      <c r="CN9" s="107"/>
      <c r="CO9" s="107">
        <v>669864</v>
      </c>
      <c r="CP9" s="107">
        <v>69</v>
      </c>
      <c r="CR9" s="107">
        <v>597144</v>
      </c>
      <c r="CS9" s="107">
        <v>74</v>
      </c>
      <c r="CT9" s="107"/>
      <c r="CU9" s="107" t="s">
        <v>240</v>
      </c>
      <c r="CV9" s="107" t="s">
        <v>240</v>
      </c>
      <c r="CW9" s="107"/>
      <c r="CX9" s="107" t="s">
        <v>240</v>
      </c>
      <c r="CY9" s="107" t="s">
        <v>240</v>
      </c>
      <c r="CZ9" s="107"/>
      <c r="DA9" s="107">
        <v>50862</v>
      </c>
      <c r="DB9" s="107">
        <v>25</v>
      </c>
      <c r="DC9" s="107"/>
      <c r="DD9" s="107">
        <v>9273</v>
      </c>
      <c r="DE9" s="107">
        <v>4</v>
      </c>
      <c r="DF9" s="107"/>
      <c r="DG9" s="107">
        <v>669864</v>
      </c>
      <c r="DH9" s="107">
        <v>69</v>
      </c>
      <c r="DI9" s="1062"/>
    </row>
    <row r="10" spans="1:113" s="1024" customFormat="1">
      <c r="A10" s="1072"/>
      <c r="B10" s="1072"/>
      <c r="C10" s="1174"/>
      <c r="D10" s="1174"/>
      <c r="E10" s="1174"/>
      <c r="F10" s="1174"/>
      <c r="G10" s="1174"/>
      <c r="H10" s="1174"/>
      <c r="I10" s="1174"/>
      <c r="J10" s="1174"/>
      <c r="K10" s="1174"/>
      <c r="L10" s="1174"/>
      <c r="M10" s="1174"/>
      <c r="N10" s="1174"/>
      <c r="O10" s="1174"/>
      <c r="P10" s="1174"/>
      <c r="Q10" s="1174"/>
      <c r="R10" s="1174"/>
      <c r="S10" s="1174"/>
      <c r="T10" s="1161"/>
      <c r="U10" s="1186"/>
      <c r="V10" s="1186"/>
      <c r="W10" s="1186"/>
      <c r="X10" s="1186"/>
      <c r="Y10" s="1186"/>
      <c r="Z10" s="1186"/>
      <c r="AA10" s="1186"/>
      <c r="AB10" s="1186"/>
      <c r="AC10" s="1161"/>
      <c r="AD10" s="1197"/>
      <c r="AE10" s="1197"/>
      <c r="AF10" s="1197"/>
      <c r="AG10" s="1197"/>
      <c r="AH10" s="1197"/>
      <c r="AI10" s="1197"/>
      <c r="AJ10" s="1197"/>
      <c r="AK10" s="1197"/>
      <c r="AL10" s="1161"/>
      <c r="AM10" s="1208"/>
      <c r="AN10" s="1208"/>
      <c r="AO10" s="1208"/>
      <c r="AP10" s="1208"/>
      <c r="AQ10" s="1208"/>
      <c r="AR10" s="1208"/>
      <c r="AS10" s="1208"/>
      <c r="AT10" s="1208"/>
      <c r="AU10" s="1208"/>
      <c r="AV10" s="1208"/>
      <c r="AW10" s="1208"/>
      <c r="AX10" s="1208"/>
      <c r="AY10" s="1208"/>
      <c r="AZ10" s="1208"/>
      <c r="BA10" s="1208"/>
      <c r="BB10" s="1208"/>
      <c r="BC10" s="1208"/>
      <c r="BD10" s="1062"/>
      <c r="BE10" s="1161"/>
      <c r="BF10" s="1072"/>
      <c r="BG10" s="1072"/>
      <c r="BH10" s="107"/>
      <c r="BI10" s="107"/>
      <c r="BJ10" s="107"/>
      <c r="BK10" s="107"/>
      <c r="BL10" s="107"/>
      <c r="BM10" s="107"/>
      <c r="BN10" s="107"/>
      <c r="BO10" s="107"/>
      <c r="BP10" s="107"/>
      <c r="BQ10" s="107"/>
      <c r="BR10" s="107"/>
      <c r="BS10" s="107"/>
      <c r="BT10" s="107"/>
      <c r="BU10" s="107"/>
      <c r="BV10" s="107"/>
      <c r="BW10" s="107"/>
      <c r="BX10" s="107"/>
      <c r="BZ10" s="140"/>
      <c r="CA10" s="140"/>
      <c r="CB10" s="140"/>
      <c r="CC10" s="140"/>
      <c r="CD10" s="140"/>
      <c r="CE10" s="140"/>
      <c r="CF10" s="140"/>
      <c r="CG10" s="140"/>
      <c r="CI10" s="107"/>
      <c r="CJ10" s="107"/>
      <c r="CK10" s="107"/>
      <c r="CL10" s="107"/>
      <c r="CM10" s="107"/>
      <c r="CN10" s="107"/>
      <c r="CO10" s="107"/>
      <c r="CP10" s="107"/>
      <c r="CR10" s="107"/>
      <c r="CS10" s="107"/>
      <c r="CT10" s="107"/>
      <c r="CU10" s="107"/>
      <c r="CV10" s="107"/>
      <c r="CW10" s="107"/>
      <c r="CX10" s="107"/>
      <c r="CY10" s="107"/>
      <c r="CZ10" s="107"/>
      <c r="DA10" s="107"/>
      <c r="DB10" s="107"/>
      <c r="DC10" s="107"/>
      <c r="DD10" s="107"/>
      <c r="DE10" s="107"/>
      <c r="DF10" s="107"/>
      <c r="DG10" s="107"/>
      <c r="DH10" s="107"/>
      <c r="DI10" s="1062"/>
    </row>
    <row r="11" spans="1:113" s="1024" customFormat="1">
      <c r="A11" s="109" t="s">
        <v>236</v>
      </c>
      <c r="B11" s="109"/>
      <c r="C11" s="1174">
        <v>26690</v>
      </c>
      <c r="D11" s="1174">
        <v>71</v>
      </c>
      <c r="E11" s="1174"/>
      <c r="F11" s="1174">
        <v>770</v>
      </c>
      <c r="G11" s="1174">
        <v>71</v>
      </c>
      <c r="H11" s="1174"/>
      <c r="I11" s="1174">
        <v>1160</v>
      </c>
      <c r="J11" s="1174">
        <v>63</v>
      </c>
      <c r="K11" s="1174"/>
      <c r="L11" s="1174">
        <v>320</v>
      </c>
      <c r="M11" s="1174">
        <v>64</v>
      </c>
      <c r="N11" s="1174"/>
      <c r="O11" s="1174">
        <v>140</v>
      </c>
      <c r="P11" s="1174">
        <v>74</v>
      </c>
      <c r="Q11" s="1174"/>
      <c r="R11" s="1174">
        <v>29800</v>
      </c>
      <c r="S11" s="1174">
        <v>70</v>
      </c>
      <c r="T11" s="1161"/>
      <c r="U11" s="1186">
        <v>27370</v>
      </c>
      <c r="V11" s="1186">
        <v>71</v>
      </c>
      <c r="W11" s="1186"/>
      <c r="X11" s="1186">
        <v>2170</v>
      </c>
      <c r="Y11" s="1186">
        <v>59</v>
      </c>
      <c r="Z11" s="1186"/>
      <c r="AA11" s="1186">
        <v>29800</v>
      </c>
      <c r="AB11" s="1186">
        <v>70</v>
      </c>
      <c r="AC11" s="1161"/>
      <c r="AD11" s="1197">
        <v>6060</v>
      </c>
      <c r="AE11" s="1197">
        <v>55</v>
      </c>
      <c r="AF11" s="1197"/>
      <c r="AG11" s="1197">
        <v>23740</v>
      </c>
      <c r="AH11" s="1197">
        <v>74</v>
      </c>
      <c r="AI11" s="1197"/>
      <c r="AJ11" s="1197">
        <v>29800</v>
      </c>
      <c r="AK11" s="1197">
        <v>70</v>
      </c>
      <c r="AL11" s="1161"/>
      <c r="AM11" s="1208">
        <v>26130</v>
      </c>
      <c r="AN11" s="1208">
        <v>76</v>
      </c>
      <c r="AO11" s="1208"/>
      <c r="AP11" s="1208" t="s">
        <v>240</v>
      </c>
      <c r="AQ11" s="1208" t="s">
        <v>240</v>
      </c>
      <c r="AR11" s="1208"/>
      <c r="AS11" s="1208" t="s">
        <v>240</v>
      </c>
      <c r="AT11" s="1208" t="s">
        <v>240</v>
      </c>
      <c r="AU11" s="1208"/>
      <c r="AV11" s="1208">
        <v>2990</v>
      </c>
      <c r="AW11" s="1208">
        <v>27</v>
      </c>
      <c r="AX11" s="1208"/>
      <c r="AY11" s="1208">
        <v>430</v>
      </c>
      <c r="AZ11" s="1208">
        <v>2</v>
      </c>
      <c r="BA11" s="1208"/>
      <c r="BB11" s="1208">
        <v>29800</v>
      </c>
      <c r="BC11" s="1208">
        <v>70</v>
      </c>
      <c r="BD11" s="110"/>
      <c r="BE11" s="1161"/>
      <c r="BF11" s="109" t="s">
        <v>236</v>
      </c>
      <c r="BG11" s="109"/>
      <c r="BH11" s="107">
        <v>27500</v>
      </c>
      <c r="BI11" s="107">
        <v>70</v>
      </c>
      <c r="BJ11" s="107"/>
      <c r="BK11" s="107">
        <v>810</v>
      </c>
      <c r="BL11" s="107">
        <v>67</v>
      </c>
      <c r="BM11" s="107"/>
      <c r="BN11" s="107">
        <v>1140</v>
      </c>
      <c r="BO11" s="107">
        <v>63</v>
      </c>
      <c r="BP11" s="107"/>
      <c r="BQ11" s="107">
        <v>320</v>
      </c>
      <c r="BR11" s="107">
        <v>64</v>
      </c>
      <c r="BS11" s="107"/>
      <c r="BT11" s="107">
        <v>150</v>
      </c>
      <c r="BU11" s="107">
        <v>70</v>
      </c>
      <c r="BV11" s="107"/>
      <c r="BW11" s="107">
        <v>30650</v>
      </c>
      <c r="BX11" s="107">
        <v>69</v>
      </c>
      <c r="BZ11" s="140">
        <v>28220</v>
      </c>
      <c r="CA11" s="140">
        <v>70</v>
      </c>
      <c r="CB11" s="140"/>
      <c r="CC11" s="140">
        <v>2160</v>
      </c>
      <c r="CD11" s="140">
        <v>58</v>
      </c>
      <c r="CE11" s="140"/>
      <c r="CF11" s="140">
        <v>30650</v>
      </c>
      <c r="CG11" s="140">
        <v>69</v>
      </c>
      <c r="CI11" s="107">
        <v>6070</v>
      </c>
      <c r="CJ11" s="107">
        <v>56</v>
      </c>
      <c r="CK11" s="107"/>
      <c r="CL11" s="107">
        <v>24580</v>
      </c>
      <c r="CM11" s="107">
        <v>73</v>
      </c>
      <c r="CN11" s="107"/>
      <c r="CO11" s="107">
        <v>30650</v>
      </c>
      <c r="CP11" s="107">
        <v>69</v>
      </c>
      <c r="CR11" s="107">
        <v>26730</v>
      </c>
      <c r="CS11" s="107">
        <v>75</v>
      </c>
      <c r="CT11" s="107"/>
      <c r="CU11" s="107" t="s">
        <v>240</v>
      </c>
      <c r="CV11" s="107" t="s">
        <v>240</v>
      </c>
      <c r="CW11" s="107"/>
      <c r="CX11" s="107" t="s">
        <v>240</v>
      </c>
      <c r="CY11" s="107" t="s">
        <v>240</v>
      </c>
      <c r="CZ11" s="107"/>
      <c r="DA11" s="107">
        <v>3220</v>
      </c>
      <c r="DB11" s="107">
        <v>29</v>
      </c>
      <c r="DC11" s="107"/>
      <c r="DD11" s="107">
        <v>420</v>
      </c>
      <c r="DE11" s="107">
        <v>1</v>
      </c>
      <c r="DF11" s="107"/>
      <c r="DG11" s="107">
        <v>30650</v>
      </c>
      <c r="DH11" s="107">
        <v>69</v>
      </c>
      <c r="DI11" s="110"/>
    </row>
    <row r="12" spans="1:113" s="1024" customFormat="1">
      <c r="A12" s="109" t="s">
        <v>238</v>
      </c>
      <c r="B12" s="109"/>
      <c r="C12" s="1176">
        <v>68400</v>
      </c>
      <c r="D12" s="1176">
        <v>69</v>
      </c>
      <c r="E12" s="1176"/>
      <c r="F12" s="1176">
        <v>4030</v>
      </c>
      <c r="G12" s="1176">
        <v>68</v>
      </c>
      <c r="H12" s="1176"/>
      <c r="I12" s="1176">
        <v>8970</v>
      </c>
      <c r="J12" s="1176">
        <v>61</v>
      </c>
      <c r="K12" s="1176"/>
      <c r="L12" s="1176">
        <v>2560</v>
      </c>
      <c r="M12" s="1176">
        <v>64</v>
      </c>
      <c r="N12" s="1176"/>
      <c r="O12" s="1176">
        <v>490</v>
      </c>
      <c r="P12" s="1176">
        <v>68</v>
      </c>
      <c r="Q12" s="1176"/>
      <c r="R12" s="1176">
        <v>87910</v>
      </c>
      <c r="S12" s="1176">
        <v>67</v>
      </c>
      <c r="T12" s="1161"/>
      <c r="U12" s="1187">
        <v>73030</v>
      </c>
      <c r="V12" s="1187">
        <v>70</v>
      </c>
      <c r="W12" s="1187"/>
      <c r="X12" s="1187">
        <v>13510</v>
      </c>
      <c r="Y12" s="1187">
        <v>57</v>
      </c>
      <c r="Z12" s="1187"/>
      <c r="AA12" s="1187">
        <v>87910</v>
      </c>
      <c r="AB12" s="1187">
        <v>67</v>
      </c>
      <c r="AC12" s="1161"/>
      <c r="AD12" s="1198">
        <v>13900</v>
      </c>
      <c r="AE12" s="1198">
        <v>52</v>
      </c>
      <c r="AF12" s="1198"/>
      <c r="AG12" s="1198">
        <v>74020</v>
      </c>
      <c r="AH12" s="1198">
        <v>70</v>
      </c>
      <c r="AI12" s="1198"/>
      <c r="AJ12" s="1198">
        <v>87910</v>
      </c>
      <c r="AK12" s="1198">
        <v>67</v>
      </c>
      <c r="AL12" s="1161"/>
      <c r="AM12" s="1209">
        <v>78330</v>
      </c>
      <c r="AN12" s="1209">
        <v>73</v>
      </c>
      <c r="AO12" s="1209"/>
      <c r="AP12" s="1209" t="s">
        <v>240</v>
      </c>
      <c r="AQ12" s="1209" t="s">
        <v>240</v>
      </c>
      <c r="AR12" s="1209"/>
      <c r="AS12" s="1209" t="s">
        <v>240</v>
      </c>
      <c r="AT12" s="1209" t="s">
        <v>240</v>
      </c>
      <c r="AU12" s="1210"/>
      <c r="AV12" s="1209">
        <v>6850</v>
      </c>
      <c r="AW12" s="1209">
        <v>22</v>
      </c>
      <c r="AX12" s="1209"/>
      <c r="AY12" s="1209">
        <v>1390</v>
      </c>
      <c r="AZ12" s="1209">
        <v>3</v>
      </c>
      <c r="BA12" s="1209"/>
      <c r="BB12" s="1209">
        <v>87910</v>
      </c>
      <c r="BC12" s="1209">
        <v>67</v>
      </c>
      <c r="BD12" s="110"/>
      <c r="BE12" s="1161"/>
      <c r="BF12" s="109" t="s">
        <v>238</v>
      </c>
      <c r="BG12" s="109"/>
      <c r="BH12" s="107">
        <v>70390</v>
      </c>
      <c r="BI12" s="107">
        <v>67</v>
      </c>
      <c r="BJ12" s="107"/>
      <c r="BK12" s="107">
        <v>3930</v>
      </c>
      <c r="BL12" s="107">
        <v>67</v>
      </c>
      <c r="BM12" s="107"/>
      <c r="BN12" s="107">
        <v>8950</v>
      </c>
      <c r="BO12" s="107">
        <v>60</v>
      </c>
      <c r="BP12" s="107"/>
      <c r="BQ12" s="107">
        <v>2450</v>
      </c>
      <c r="BR12" s="107">
        <v>60</v>
      </c>
      <c r="BS12" s="107"/>
      <c r="BT12" s="107">
        <v>500</v>
      </c>
      <c r="BU12" s="107">
        <v>64</v>
      </c>
      <c r="BV12" s="107"/>
      <c r="BW12" s="107">
        <v>89480</v>
      </c>
      <c r="BX12" s="107">
        <v>66</v>
      </c>
      <c r="BZ12" s="140">
        <v>74940</v>
      </c>
      <c r="CA12" s="140">
        <v>68</v>
      </c>
      <c r="CB12" s="140"/>
      <c r="CC12" s="140">
        <v>13330</v>
      </c>
      <c r="CD12" s="140">
        <v>55</v>
      </c>
      <c r="CE12" s="140"/>
      <c r="CF12" s="140">
        <v>89480</v>
      </c>
      <c r="CG12" s="140">
        <v>66</v>
      </c>
      <c r="CI12" s="107">
        <v>14260</v>
      </c>
      <c r="CJ12" s="107">
        <v>51</v>
      </c>
      <c r="CK12" s="107"/>
      <c r="CL12" s="107">
        <v>75230</v>
      </c>
      <c r="CM12" s="107">
        <v>69</v>
      </c>
      <c r="CN12" s="107"/>
      <c r="CO12" s="107">
        <v>89480</v>
      </c>
      <c r="CP12" s="107">
        <v>66</v>
      </c>
      <c r="CR12" s="107">
        <v>80340</v>
      </c>
      <c r="CS12" s="107">
        <v>71</v>
      </c>
      <c r="CT12" s="107"/>
      <c r="CU12" s="107" t="s">
        <v>240</v>
      </c>
      <c r="CV12" s="107" t="s">
        <v>240</v>
      </c>
      <c r="CW12" s="107"/>
      <c r="CX12" s="107" t="s">
        <v>240</v>
      </c>
      <c r="CY12" s="107" t="s">
        <v>240</v>
      </c>
      <c r="CZ12" s="111"/>
      <c r="DA12" s="107">
        <v>6710</v>
      </c>
      <c r="DB12" s="107">
        <v>21</v>
      </c>
      <c r="DC12" s="107"/>
      <c r="DD12" s="107">
        <v>1240</v>
      </c>
      <c r="DE12" s="107">
        <v>2</v>
      </c>
      <c r="DF12" s="107"/>
      <c r="DG12" s="107">
        <v>89480</v>
      </c>
      <c r="DH12" s="107">
        <v>66</v>
      </c>
      <c r="DI12" s="110"/>
    </row>
    <row r="13" spans="1:113" s="1024" customFormat="1">
      <c r="A13" s="109" t="s">
        <v>241</v>
      </c>
      <c r="B13" s="109"/>
      <c r="C13" s="1177">
        <v>50280</v>
      </c>
      <c r="D13" s="1177">
        <v>70</v>
      </c>
      <c r="E13" s="1177"/>
      <c r="F13" s="1177">
        <v>3280</v>
      </c>
      <c r="G13" s="1177">
        <v>67</v>
      </c>
      <c r="H13" s="1177"/>
      <c r="I13" s="1177">
        <v>7530</v>
      </c>
      <c r="J13" s="1177">
        <v>63</v>
      </c>
      <c r="K13" s="1177"/>
      <c r="L13" s="1177">
        <v>1550</v>
      </c>
      <c r="M13" s="1177">
        <v>64</v>
      </c>
      <c r="N13" s="1177"/>
      <c r="O13" s="1177">
        <v>210</v>
      </c>
      <c r="P13" s="1177">
        <v>70</v>
      </c>
      <c r="Q13" s="1177"/>
      <c r="R13" s="1177">
        <v>65030</v>
      </c>
      <c r="S13" s="1177">
        <v>68</v>
      </c>
      <c r="T13" s="1161"/>
      <c r="U13" s="1188">
        <v>53400</v>
      </c>
      <c r="V13" s="1188">
        <v>71</v>
      </c>
      <c r="W13" s="1188"/>
      <c r="X13" s="1188">
        <v>10770</v>
      </c>
      <c r="Y13" s="1188">
        <v>57</v>
      </c>
      <c r="Z13" s="1188"/>
      <c r="AA13" s="1188">
        <v>65030</v>
      </c>
      <c r="AB13" s="1188">
        <v>68</v>
      </c>
      <c r="AC13" s="1161"/>
      <c r="AD13" s="1199">
        <v>10110</v>
      </c>
      <c r="AE13" s="1199">
        <v>52</v>
      </c>
      <c r="AF13" s="1199"/>
      <c r="AG13" s="1199">
        <v>54920</v>
      </c>
      <c r="AH13" s="1199">
        <v>71</v>
      </c>
      <c r="AI13" s="1199"/>
      <c r="AJ13" s="1199">
        <v>65030</v>
      </c>
      <c r="AK13" s="1199">
        <v>68</v>
      </c>
      <c r="AL13" s="1161"/>
      <c r="AM13" s="1211">
        <v>57960</v>
      </c>
      <c r="AN13" s="1211">
        <v>73</v>
      </c>
      <c r="AO13" s="1211"/>
      <c r="AP13" s="1211" t="s">
        <v>240</v>
      </c>
      <c r="AQ13" s="1211" t="s">
        <v>240</v>
      </c>
      <c r="AR13" s="1211"/>
      <c r="AS13" s="1211" t="s">
        <v>240</v>
      </c>
      <c r="AT13" s="1211" t="s">
        <v>240</v>
      </c>
      <c r="AU13" s="1211"/>
      <c r="AV13" s="1211">
        <v>5520</v>
      </c>
      <c r="AW13" s="1211">
        <v>25</v>
      </c>
      <c r="AX13" s="1211"/>
      <c r="AY13" s="1211">
        <v>700</v>
      </c>
      <c r="AZ13" s="1211">
        <v>4</v>
      </c>
      <c r="BA13" s="1211"/>
      <c r="BB13" s="1211">
        <v>65030</v>
      </c>
      <c r="BC13" s="1211">
        <v>68</v>
      </c>
      <c r="BD13" s="110"/>
      <c r="BE13" s="1161"/>
      <c r="BF13" s="109" t="s">
        <v>241</v>
      </c>
      <c r="BG13" s="109"/>
      <c r="BH13" s="107">
        <v>51930</v>
      </c>
      <c r="BI13" s="107">
        <v>69</v>
      </c>
      <c r="BJ13" s="107"/>
      <c r="BK13" s="107">
        <v>3220</v>
      </c>
      <c r="BL13" s="107">
        <v>67</v>
      </c>
      <c r="BM13" s="107"/>
      <c r="BN13" s="107">
        <v>7790</v>
      </c>
      <c r="BO13" s="107">
        <v>63</v>
      </c>
      <c r="BP13" s="107"/>
      <c r="BQ13" s="107">
        <v>1580</v>
      </c>
      <c r="BR13" s="107">
        <v>63</v>
      </c>
      <c r="BS13" s="107"/>
      <c r="BT13" s="107">
        <v>240</v>
      </c>
      <c r="BU13" s="107">
        <v>65</v>
      </c>
      <c r="BV13" s="107"/>
      <c r="BW13" s="107">
        <v>66940</v>
      </c>
      <c r="BX13" s="107">
        <v>67</v>
      </c>
      <c r="BZ13" s="140">
        <v>54770</v>
      </c>
      <c r="CA13" s="140">
        <v>70</v>
      </c>
      <c r="CB13" s="140"/>
      <c r="CC13" s="140">
        <v>11250</v>
      </c>
      <c r="CD13" s="140">
        <v>56</v>
      </c>
      <c r="CE13" s="140"/>
      <c r="CF13" s="140">
        <v>66940</v>
      </c>
      <c r="CG13" s="140">
        <v>67</v>
      </c>
      <c r="CI13" s="107">
        <v>10430</v>
      </c>
      <c r="CJ13" s="107">
        <v>51</v>
      </c>
      <c r="CK13" s="107"/>
      <c r="CL13" s="107">
        <v>56510</v>
      </c>
      <c r="CM13" s="107">
        <v>70</v>
      </c>
      <c r="CN13" s="107"/>
      <c r="CO13" s="107">
        <v>66940</v>
      </c>
      <c r="CP13" s="107">
        <v>67</v>
      </c>
      <c r="CR13" s="107">
        <v>59910</v>
      </c>
      <c r="CS13" s="107">
        <v>72</v>
      </c>
      <c r="CT13" s="107"/>
      <c r="CU13" s="107" t="s">
        <v>240</v>
      </c>
      <c r="CV13" s="107" t="s">
        <v>240</v>
      </c>
      <c r="CW13" s="107"/>
      <c r="CX13" s="107" t="s">
        <v>240</v>
      </c>
      <c r="CY13" s="107" t="s">
        <v>240</v>
      </c>
      <c r="CZ13" s="107"/>
      <c r="DA13" s="107">
        <v>5370</v>
      </c>
      <c r="DB13" s="107">
        <v>25</v>
      </c>
      <c r="DC13" s="107"/>
      <c r="DD13" s="107">
        <v>770</v>
      </c>
      <c r="DE13" s="107">
        <v>5</v>
      </c>
      <c r="DF13" s="107"/>
      <c r="DG13" s="107">
        <v>66940</v>
      </c>
      <c r="DH13" s="107">
        <v>67</v>
      </c>
      <c r="DI13" s="110"/>
    </row>
    <row r="14" spans="1:113" s="1024" customFormat="1">
      <c r="A14" s="109" t="s">
        <v>242</v>
      </c>
      <c r="B14" s="109"/>
      <c r="C14" s="1178">
        <v>43700</v>
      </c>
      <c r="D14" s="1178">
        <v>69</v>
      </c>
      <c r="E14" s="1178"/>
      <c r="F14" s="1178">
        <v>3110</v>
      </c>
      <c r="G14" s="1178">
        <v>70</v>
      </c>
      <c r="H14" s="1178"/>
      <c r="I14" s="1178">
        <v>4620</v>
      </c>
      <c r="J14" s="1178">
        <v>69</v>
      </c>
      <c r="K14" s="1178"/>
      <c r="L14" s="1178">
        <v>1570</v>
      </c>
      <c r="M14" s="1178">
        <v>67</v>
      </c>
      <c r="N14" s="1178"/>
      <c r="O14" s="1178">
        <v>210</v>
      </c>
      <c r="P14" s="1178">
        <v>73</v>
      </c>
      <c r="Q14" s="1178"/>
      <c r="R14" s="1178">
        <v>55330</v>
      </c>
      <c r="S14" s="1178">
        <v>68</v>
      </c>
      <c r="T14" s="1161"/>
      <c r="U14" s="1189">
        <v>45850</v>
      </c>
      <c r="V14" s="1189">
        <v>70</v>
      </c>
      <c r="W14" s="1189"/>
      <c r="X14" s="1189">
        <v>8550</v>
      </c>
      <c r="Y14" s="1189">
        <v>61</v>
      </c>
      <c r="Z14" s="1189"/>
      <c r="AA14" s="1189">
        <v>55330</v>
      </c>
      <c r="AB14" s="1189">
        <v>68</v>
      </c>
      <c r="AC14" s="1161"/>
      <c r="AD14" s="1200">
        <v>6780</v>
      </c>
      <c r="AE14" s="1200">
        <v>52</v>
      </c>
      <c r="AF14" s="1200"/>
      <c r="AG14" s="1200">
        <v>48550</v>
      </c>
      <c r="AH14" s="1200">
        <v>71</v>
      </c>
      <c r="AI14" s="1200"/>
      <c r="AJ14" s="1200">
        <v>55330</v>
      </c>
      <c r="AK14" s="1200">
        <v>68</v>
      </c>
      <c r="AL14" s="1161"/>
      <c r="AM14" s="1212">
        <v>50140</v>
      </c>
      <c r="AN14" s="1212">
        <v>73</v>
      </c>
      <c r="AO14" s="1212"/>
      <c r="AP14" s="1212" t="s">
        <v>240</v>
      </c>
      <c r="AQ14" s="1212" t="s">
        <v>240</v>
      </c>
      <c r="AR14" s="1212"/>
      <c r="AS14" s="1212" t="s">
        <v>240</v>
      </c>
      <c r="AT14" s="1212" t="s">
        <v>240</v>
      </c>
      <c r="AU14" s="1212"/>
      <c r="AV14" s="1212">
        <v>3680</v>
      </c>
      <c r="AW14" s="1212">
        <v>24</v>
      </c>
      <c r="AX14" s="1212"/>
      <c r="AY14" s="1212">
        <v>620</v>
      </c>
      <c r="AZ14" s="1212">
        <v>4</v>
      </c>
      <c r="BA14" s="1212"/>
      <c r="BB14" s="1212">
        <v>55330</v>
      </c>
      <c r="BC14" s="1212">
        <v>68</v>
      </c>
      <c r="BD14" s="110"/>
      <c r="BE14" s="1161"/>
      <c r="BF14" s="109" t="s">
        <v>242</v>
      </c>
      <c r="BG14" s="109"/>
      <c r="BH14" s="107">
        <v>45500</v>
      </c>
      <c r="BI14" s="107">
        <v>67</v>
      </c>
      <c r="BJ14" s="107"/>
      <c r="BK14" s="107">
        <v>3070</v>
      </c>
      <c r="BL14" s="107">
        <v>67</v>
      </c>
      <c r="BM14" s="107"/>
      <c r="BN14" s="107">
        <v>4590</v>
      </c>
      <c r="BO14" s="107">
        <v>67</v>
      </c>
      <c r="BP14" s="107"/>
      <c r="BQ14" s="107">
        <v>1580</v>
      </c>
      <c r="BR14" s="107">
        <v>65</v>
      </c>
      <c r="BS14" s="107"/>
      <c r="BT14" s="107">
        <v>200</v>
      </c>
      <c r="BU14" s="107">
        <v>66</v>
      </c>
      <c r="BV14" s="107"/>
      <c r="BW14" s="107">
        <v>56920</v>
      </c>
      <c r="BX14" s="107">
        <v>67</v>
      </c>
      <c r="BZ14" s="140">
        <v>47350</v>
      </c>
      <c r="CA14" s="140">
        <v>69</v>
      </c>
      <c r="CB14" s="140"/>
      <c r="CC14" s="140">
        <v>8630</v>
      </c>
      <c r="CD14" s="140">
        <v>58</v>
      </c>
      <c r="CE14" s="140"/>
      <c r="CF14" s="140">
        <v>56920</v>
      </c>
      <c r="CG14" s="140">
        <v>67</v>
      </c>
      <c r="CI14" s="107">
        <v>7160</v>
      </c>
      <c r="CJ14" s="107">
        <v>49</v>
      </c>
      <c r="CK14" s="107"/>
      <c r="CL14" s="107">
        <v>49760</v>
      </c>
      <c r="CM14" s="107">
        <v>69</v>
      </c>
      <c r="CN14" s="107"/>
      <c r="CO14" s="107">
        <v>56920</v>
      </c>
      <c r="CP14" s="107">
        <v>67</v>
      </c>
      <c r="CR14" s="107">
        <v>51740</v>
      </c>
      <c r="CS14" s="107">
        <v>71</v>
      </c>
      <c r="CT14" s="107"/>
      <c r="CU14" s="107" t="s">
        <v>240</v>
      </c>
      <c r="CV14" s="107" t="s">
        <v>240</v>
      </c>
      <c r="CW14" s="107"/>
      <c r="CX14" s="107" t="s">
        <v>240</v>
      </c>
      <c r="CY14" s="107" t="s">
        <v>240</v>
      </c>
      <c r="CZ14" s="107"/>
      <c r="DA14" s="107">
        <v>3780</v>
      </c>
      <c r="DB14" s="107">
        <v>24</v>
      </c>
      <c r="DC14" s="107"/>
      <c r="DD14" s="107">
        <v>560</v>
      </c>
      <c r="DE14" s="107">
        <v>3</v>
      </c>
      <c r="DF14" s="107"/>
      <c r="DG14" s="107">
        <v>56920</v>
      </c>
      <c r="DH14" s="107">
        <v>67</v>
      </c>
      <c r="DI14" s="110"/>
    </row>
    <row r="15" spans="1:113" s="1024" customFormat="1">
      <c r="A15" s="109" t="s">
        <v>243</v>
      </c>
      <c r="B15" s="109"/>
      <c r="C15" s="1179">
        <v>48540</v>
      </c>
      <c r="D15" s="1179">
        <v>70</v>
      </c>
      <c r="E15" s="1179"/>
      <c r="F15" s="1179">
        <v>4990</v>
      </c>
      <c r="G15" s="1179">
        <v>68</v>
      </c>
      <c r="H15" s="1179"/>
      <c r="I15" s="1179">
        <v>11790</v>
      </c>
      <c r="J15" s="1179">
        <v>65</v>
      </c>
      <c r="K15" s="1179"/>
      <c r="L15" s="1179">
        <v>3780</v>
      </c>
      <c r="M15" s="1179">
        <v>66</v>
      </c>
      <c r="N15" s="1179"/>
      <c r="O15" s="1179">
        <v>330</v>
      </c>
      <c r="P15" s="1179">
        <v>67</v>
      </c>
      <c r="Q15" s="1179"/>
      <c r="R15" s="1179">
        <v>72800</v>
      </c>
      <c r="S15" s="1179">
        <v>68</v>
      </c>
      <c r="T15" s="1161"/>
      <c r="U15" s="1190">
        <v>56340</v>
      </c>
      <c r="V15" s="1190">
        <v>71</v>
      </c>
      <c r="W15" s="1190"/>
      <c r="X15" s="1190">
        <v>15190</v>
      </c>
      <c r="Y15" s="1190">
        <v>60</v>
      </c>
      <c r="Z15" s="1190"/>
      <c r="AA15" s="1190">
        <v>72800</v>
      </c>
      <c r="AB15" s="1190">
        <v>68</v>
      </c>
      <c r="AC15" s="1161"/>
      <c r="AD15" s="1201">
        <v>11730</v>
      </c>
      <c r="AE15" s="1201">
        <v>55</v>
      </c>
      <c r="AF15" s="1201"/>
      <c r="AG15" s="1201">
        <v>61070</v>
      </c>
      <c r="AH15" s="1201">
        <v>71</v>
      </c>
      <c r="AI15" s="1201"/>
      <c r="AJ15" s="1201">
        <v>72800</v>
      </c>
      <c r="AK15" s="1201">
        <v>68</v>
      </c>
      <c r="AL15" s="1161"/>
      <c r="AM15" s="1213">
        <v>64340</v>
      </c>
      <c r="AN15" s="1213">
        <v>74</v>
      </c>
      <c r="AO15" s="1213"/>
      <c r="AP15" s="1213" t="s">
        <v>240</v>
      </c>
      <c r="AQ15" s="1213" t="s">
        <v>240</v>
      </c>
      <c r="AR15" s="1213"/>
      <c r="AS15" s="1213" t="s">
        <v>240</v>
      </c>
      <c r="AT15" s="1213" t="s">
        <v>240</v>
      </c>
      <c r="AU15" s="1213"/>
      <c r="AV15" s="1213">
        <v>6320</v>
      </c>
      <c r="AW15" s="1213">
        <v>25</v>
      </c>
      <c r="AX15" s="1213"/>
      <c r="AY15" s="1213">
        <v>1060</v>
      </c>
      <c r="AZ15" s="1213">
        <v>3</v>
      </c>
      <c r="BA15" s="1213"/>
      <c r="BB15" s="1213">
        <v>72800</v>
      </c>
      <c r="BC15" s="1213">
        <v>68</v>
      </c>
      <c r="BD15" s="110"/>
      <c r="BE15" s="1161"/>
      <c r="BF15" s="109" t="s">
        <v>243</v>
      </c>
      <c r="BG15" s="109"/>
      <c r="BH15" s="107">
        <v>49960</v>
      </c>
      <c r="BI15" s="107">
        <v>68</v>
      </c>
      <c r="BJ15" s="107"/>
      <c r="BK15" s="107">
        <v>4850</v>
      </c>
      <c r="BL15" s="107">
        <v>66</v>
      </c>
      <c r="BM15" s="107"/>
      <c r="BN15" s="107">
        <v>12020</v>
      </c>
      <c r="BO15" s="107">
        <v>63</v>
      </c>
      <c r="BP15" s="107"/>
      <c r="BQ15" s="107">
        <v>3710</v>
      </c>
      <c r="BR15" s="107">
        <v>65</v>
      </c>
      <c r="BS15" s="107"/>
      <c r="BT15" s="107">
        <v>310</v>
      </c>
      <c r="BU15" s="107">
        <v>66</v>
      </c>
      <c r="BV15" s="107"/>
      <c r="BW15" s="107">
        <v>74060</v>
      </c>
      <c r="BX15" s="107">
        <v>66</v>
      </c>
      <c r="BZ15" s="140">
        <v>57050</v>
      </c>
      <c r="CA15" s="140">
        <v>69</v>
      </c>
      <c r="CB15" s="140"/>
      <c r="CC15" s="140">
        <v>15760</v>
      </c>
      <c r="CD15" s="140">
        <v>59</v>
      </c>
      <c r="CE15" s="140"/>
      <c r="CF15" s="140">
        <v>74060</v>
      </c>
      <c r="CG15" s="140">
        <v>66</v>
      </c>
      <c r="CI15" s="107">
        <v>12270</v>
      </c>
      <c r="CJ15" s="107">
        <v>53</v>
      </c>
      <c r="CK15" s="107"/>
      <c r="CL15" s="107">
        <v>61790</v>
      </c>
      <c r="CM15" s="107">
        <v>69</v>
      </c>
      <c r="CN15" s="107"/>
      <c r="CO15" s="107">
        <v>74060</v>
      </c>
      <c r="CP15" s="107">
        <v>66</v>
      </c>
      <c r="CR15" s="107">
        <v>65470</v>
      </c>
      <c r="CS15" s="107">
        <v>72</v>
      </c>
      <c r="CT15" s="107"/>
      <c r="CU15" s="107" t="s">
        <v>240</v>
      </c>
      <c r="CV15" s="107" t="s">
        <v>240</v>
      </c>
      <c r="CW15" s="107"/>
      <c r="CX15" s="107" t="s">
        <v>240</v>
      </c>
      <c r="CY15" s="107" t="s">
        <v>240</v>
      </c>
      <c r="CZ15" s="107"/>
      <c r="DA15" s="107">
        <v>6390</v>
      </c>
      <c r="DB15" s="107">
        <v>23</v>
      </c>
      <c r="DC15" s="107"/>
      <c r="DD15" s="107">
        <v>1110</v>
      </c>
      <c r="DE15" s="107">
        <v>3</v>
      </c>
      <c r="DF15" s="107"/>
      <c r="DG15" s="107">
        <v>74060</v>
      </c>
      <c r="DH15" s="107">
        <v>66</v>
      </c>
      <c r="DI15" s="110"/>
    </row>
    <row r="16" spans="1:113" s="1024" customFormat="1">
      <c r="A16" s="109" t="s">
        <v>244</v>
      </c>
      <c r="B16" s="109"/>
      <c r="C16" s="1180">
        <v>58310</v>
      </c>
      <c r="D16" s="1180">
        <v>72</v>
      </c>
      <c r="E16" s="1180"/>
      <c r="F16" s="1180">
        <v>4610</v>
      </c>
      <c r="G16" s="1180">
        <v>72</v>
      </c>
      <c r="H16" s="1180"/>
      <c r="I16" s="1180">
        <v>4880</v>
      </c>
      <c r="J16" s="1180">
        <v>69</v>
      </c>
      <c r="K16" s="1180"/>
      <c r="L16" s="1180">
        <v>2250</v>
      </c>
      <c r="M16" s="1180">
        <v>67</v>
      </c>
      <c r="N16" s="1180"/>
      <c r="O16" s="1180">
        <v>300</v>
      </c>
      <c r="P16" s="1180">
        <v>77</v>
      </c>
      <c r="Q16" s="1180"/>
      <c r="R16" s="1180">
        <v>73090</v>
      </c>
      <c r="S16" s="1180">
        <v>71</v>
      </c>
      <c r="T16" s="1161"/>
      <c r="U16" s="1191">
        <v>60770</v>
      </c>
      <c r="V16" s="1191">
        <v>73</v>
      </c>
      <c r="W16" s="1191"/>
      <c r="X16" s="1191">
        <v>11090</v>
      </c>
      <c r="Y16" s="1191">
        <v>62</v>
      </c>
      <c r="Z16" s="1191"/>
      <c r="AA16" s="1191">
        <v>73090</v>
      </c>
      <c r="AB16" s="1191">
        <v>71</v>
      </c>
      <c r="AC16" s="1161"/>
      <c r="AD16" s="1202">
        <v>7920</v>
      </c>
      <c r="AE16" s="1202">
        <v>54</v>
      </c>
      <c r="AF16" s="1202"/>
      <c r="AG16" s="1202">
        <v>65170</v>
      </c>
      <c r="AH16" s="1202">
        <v>73</v>
      </c>
      <c r="AI16" s="1202"/>
      <c r="AJ16" s="1202">
        <v>73090</v>
      </c>
      <c r="AK16" s="1202">
        <v>71</v>
      </c>
      <c r="AL16" s="1161"/>
      <c r="AM16" s="1214">
        <v>65800</v>
      </c>
      <c r="AN16" s="1214">
        <v>76</v>
      </c>
      <c r="AO16" s="1214"/>
      <c r="AP16" s="1214" t="s">
        <v>240</v>
      </c>
      <c r="AQ16" s="1214" t="s">
        <v>240</v>
      </c>
      <c r="AR16" s="1214"/>
      <c r="AS16" s="1214" t="s">
        <v>240</v>
      </c>
      <c r="AT16" s="1214" t="s">
        <v>240</v>
      </c>
      <c r="AU16" s="1214"/>
      <c r="AV16" s="1214">
        <v>5060</v>
      </c>
      <c r="AW16" s="1214">
        <v>28</v>
      </c>
      <c r="AX16" s="1214"/>
      <c r="AY16" s="1214">
        <v>1070</v>
      </c>
      <c r="AZ16" s="1214">
        <v>6</v>
      </c>
      <c r="BA16" s="1214"/>
      <c r="BB16" s="1214">
        <v>73090</v>
      </c>
      <c r="BC16" s="1214">
        <v>71</v>
      </c>
      <c r="BD16" s="110"/>
      <c r="BE16" s="1161"/>
      <c r="BF16" s="109" t="s">
        <v>244</v>
      </c>
      <c r="BG16" s="109"/>
      <c r="BH16" s="107">
        <v>60130</v>
      </c>
      <c r="BI16" s="107">
        <v>70</v>
      </c>
      <c r="BJ16" s="107"/>
      <c r="BK16" s="107">
        <v>4680</v>
      </c>
      <c r="BL16" s="107">
        <v>71</v>
      </c>
      <c r="BM16" s="107"/>
      <c r="BN16" s="107">
        <v>4890</v>
      </c>
      <c r="BO16" s="107">
        <v>65</v>
      </c>
      <c r="BP16" s="107"/>
      <c r="BQ16" s="107">
        <v>2270</v>
      </c>
      <c r="BR16" s="107">
        <v>68</v>
      </c>
      <c r="BS16" s="107"/>
      <c r="BT16" s="107">
        <v>340</v>
      </c>
      <c r="BU16" s="107">
        <v>72</v>
      </c>
      <c r="BV16" s="107"/>
      <c r="BW16" s="107">
        <v>74930</v>
      </c>
      <c r="BX16" s="107">
        <v>69</v>
      </c>
      <c r="BZ16" s="140">
        <v>62190</v>
      </c>
      <c r="CA16" s="140">
        <v>72</v>
      </c>
      <c r="CB16" s="140"/>
      <c r="CC16" s="140">
        <v>11520</v>
      </c>
      <c r="CD16" s="140">
        <v>59</v>
      </c>
      <c r="CE16" s="140"/>
      <c r="CF16" s="140">
        <v>74930</v>
      </c>
      <c r="CG16" s="140">
        <v>69</v>
      </c>
      <c r="CI16" s="107">
        <v>8380</v>
      </c>
      <c r="CJ16" s="107">
        <v>53</v>
      </c>
      <c r="CK16" s="107"/>
      <c r="CL16" s="107">
        <v>66550</v>
      </c>
      <c r="CM16" s="107">
        <v>71</v>
      </c>
      <c r="CN16" s="107"/>
      <c r="CO16" s="107">
        <v>74930</v>
      </c>
      <c r="CP16" s="107">
        <v>69</v>
      </c>
      <c r="CR16" s="107">
        <v>67570</v>
      </c>
      <c r="CS16" s="107">
        <v>74</v>
      </c>
      <c r="CT16" s="107"/>
      <c r="CU16" s="107" t="s">
        <v>240</v>
      </c>
      <c r="CV16" s="107" t="s">
        <v>240</v>
      </c>
      <c r="CW16" s="107"/>
      <c r="CX16" s="107" t="s">
        <v>240</v>
      </c>
      <c r="CY16" s="107" t="s">
        <v>240</v>
      </c>
      <c r="CZ16" s="107"/>
      <c r="DA16" s="107">
        <v>5270</v>
      </c>
      <c r="DB16" s="107">
        <v>26</v>
      </c>
      <c r="DC16" s="107"/>
      <c r="DD16" s="107">
        <v>920</v>
      </c>
      <c r="DE16" s="107">
        <v>5</v>
      </c>
      <c r="DF16" s="107"/>
      <c r="DG16" s="107">
        <v>74930</v>
      </c>
      <c r="DH16" s="107">
        <v>69</v>
      </c>
      <c r="DI16" s="110"/>
    </row>
    <row r="17" spans="1:113" s="1024" customFormat="1">
      <c r="A17" s="1067" t="s">
        <v>2</v>
      </c>
      <c r="B17" s="1067"/>
      <c r="C17" s="1181">
        <v>42770</v>
      </c>
      <c r="D17" s="1181">
        <v>74</v>
      </c>
      <c r="E17" s="1181"/>
      <c r="F17" s="1181">
        <v>11610</v>
      </c>
      <c r="G17" s="1181">
        <v>75</v>
      </c>
      <c r="H17" s="1181"/>
      <c r="I17" s="1181">
        <v>21140</v>
      </c>
      <c r="J17" s="1181">
        <v>74</v>
      </c>
      <c r="K17" s="1181"/>
      <c r="L17" s="1181">
        <v>16710</v>
      </c>
      <c r="M17" s="1181">
        <v>70</v>
      </c>
      <c r="N17" s="1181"/>
      <c r="O17" s="1181">
        <v>970</v>
      </c>
      <c r="P17" s="1181">
        <v>83</v>
      </c>
      <c r="Q17" s="1181"/>
      <c r="R17" s="1181">
        <v>103730</v>
      </c>
      <c r="S17" s="1181">
        <v>73</v>
      </c>
      <c r="T17" s="1161"/>
      <c r="U17" s="1193">
        <v>52910</v>
      </c>
      <c r="V17" s="1193">
        <v>76</v>
      </c>
      <c r="W17" s="1193"/>
      <c r="X17" s="1193">
        <v>47010</v>
      </c>
      <c r="Y17" s="1193">
        <v>70</v>
      </c>
      <c r="Z17" s="1193"/>
      <c r="AA17" s="1193">
        <v>103730</v>
      </c>
      <c r="AB17" s="1193">
        <v>73</v>
      </c>
      <c r="AC17" s="1161"/>
      <c r="AD17" s="1203">
        <v>14110</v>
      </c>
      <c r="AE17" s="1203">
        <v>63</v>
      </c>
      <c r="AF17" s="1203"/>
      <c r="AG17" s="1203">
        <v>89620</v>
      </c>
      <c r="AH17" s="1203">
        <v>74</v>
      </c>
      <c r="AI17" s="1203"/>
      <c r="AJ17" s="1203">
        <v>103730</v>
      </c>
      <c r="AK17" s="1203">
        <v>73</v>
      </c>
      <c r="AL17" s="1161"/>
      <c r="AM17" s="1215">
        <v>89710</v>
      </c>
      <c r="AN17" s="1215">
        <v>79</v>
      </c>
      <c r="AO17" s="1215"/>
      <c r="AP17" s="1215" t="s">
        <v>240</v>
      </c>
      <c r="AQ17" s="1215" t="s">
        <v>240</v>
      </c>
      <c r="AR17" s="1215"/>
      <c r="AS17" s="1215" t="s">
        <v>240</v>
      </c>
      <c r="AT17" s="1215" t="s">
        <v>240</v>
      </c>
      <c r="AU17" s="1215"/>
      <c r="AV17" s="1215">
        <v>8500</v>
      </c>
      <c r="AW17" s="1215">
        <v>30</v>
      </c>
      <c r="AX17" s="1215"/>
      <c r="AY17" s="1215">
        <v>1880</v>
      </c>
      <c r="AZ17" s="1215">
        <v>5</v>
      </c>
      <c r="BA17" s="1215"/>
      <c r="BB17" s="1215">
        <v>103730</v>
      </c>
      <c r="BC17" s="1215">
        <v>73</v>
      </c>
      <c r="BD17" s="110"/>
      <c r="BE17" s="1161"/>
      <c r="BF17" s="1067" t="s">
        <v>2</v>
      </c>
      <c r="BG17" s="1067"/>
      <c r="BH17" s="107">
        <v>43990</v>
      </c>
      <c r="BI17" s="107">
        <v>73</v>
      </c>
      <c r="BJ17" s="107"/>
      <c r="BK17" s="107">
        <v>11820</v>
      </c>
      <c r="BL17" s="107">
        <v>75</v>
      </c>
      <c r="BM17" s="107"/>
      <c r="BN17" s="107">
        <v>21810</v>
      </c>
      <c r="BO17" s="107">
        <v>73</v>
      </c>
      <c r="BP17" s="107"/>
      <c r="BQ17" s="107">
        <v>17860</v>
      </c>
      <c r="BR17" s="107">
        <v>70</v>
      </c>
      <c r="BS17" s="107"/>
      <c r="BT17" s="107">
        <v>980</v>
      </c>
      <c r="BU17" s="107">
        <v>79</v>
      </c>
      <c r="BV17" s="107"/>
      <c r="BW17" s="107">
        <v>107140</v>
      </c>
      <c r="BX17" s="107">
        <v>72</v>
      </c>
      <c r="BZ17" s="140">
        <v>53700</v>
      </c>
      <c r="CA17" s="140">
        <v>76</v>
      </c>
      <c r="CB17" s="140"/>
      <c r="CC17" s="140">
        <v>49310</v>
      </c>
      <c r="CD17" s="140">
        <v>69</v>
      </c>
      <c r="CE17" s="140"/>
      <c r="CF17" s="140">
        <v>107140</v>
      </c>
      <c r="CG17" s="140">
        <v>72</v>
      </c>
      <c r="CI17" s="107">
        <v>15480</v>
      </c>
      <c r="CJ17" s="107">
        <v>62</v>
      </c>
      <c r="CK17" s="107"/>
      <c r="CL17" s="107">
        <v>91670</v>
      </c>
      <c r="CM17" s="107">
        <v>73</v>
      </c>
      <c r="CN17" s="107"/>
      <c r="CO17" s="107">
        <v>107140</v>
      </c>
      <c r="CP17" s="107">
        <v>72</v>
      </c>
      <c r="CR17" s="107">
        <v>93070</v>
      </c>
      <c r="CS17" s="107">
        <v>78</v>
      </c>
      <c r="CT17" s="107"/>
      <c r="CU17" s="107" t="s">
        <v>240</v>
      </c>
      <c r="CV17" s="107" t="s">
        <v>240</v>
      </c>
      <c r="CW17" s="107"/>
      <c r="CX17" s="107" t="s">
        <v>240</v>
      </c>
      <c r="CY17" s="107" t="s">
        <v>240</v>
      </c>
      <c r="CZ17" s="107"/>
      <c r="DA17" s="107">
        <v>8470</v>
      </c>
      <c r="DB17" s="107">
        <v>29</v>
      </c>
      <c r="DC17" s="107"/>
      <c r="DD17" s="107">
        <v>1790</v>
      </c>
      <c r="DE17" s="107">
        <v>4</v>
      </c>
      <c r="DF17" s="107"/>
      <c r="DG17" s="107">
        <v>107140</v>
      </c>
      <c r="DH17" s="107">
        <v>72</v>
      </c>
      <c r="DI17" s="110"/>
    </row>
    <row r="18" spans="1:113" s="1024" customFormat="1">
      <c r="A18" s="109" t="s">
        <v>278</v>
      </c>
      <c r="B18" s="109"/>
      <c r="C18" s="1182">
        <v>82550</v>
      </c>
      <c r="D18" s="1182">
        <v>75</v>
      </c>
      <c r="E18" s="1182"/>
      <c r="F18" s="1182">
        <v>6690</v>
      </c>
      <c r="G18" s="1182">
        <v>75</v>
      </c>
      <c r="H18" s="1182"/>
      <c r="I18" s="1182">
        <v>7560</v>
      </c>
      <c r="J18" s="1182">
        <v>71</v>
      </c>
      <c r="K18" s="1182"/>
      <c r="L18" s="1182">
        <v>2600</v>
      </c>
      <c r="M18" s="1182">
        <v>70</v>
      </c>
      <c r="N18" s="1182"/>
      <c r="O18" s="1182">
        <v>440</v>
      </c>
      <c r="P18" s="1182">
        <v>82</v>
      </c>
      <c r="Q18" s="1182"/>
      <c r="R18" s="1182">
        <v>104490</v>
      </c>
      <c r="S18" s="1182">
        <v>74</v>
      </c>
      <c r="T18" s="1161"/>
      <c r="U18" s="1192">
        <v>87270</v>
      </c>
      <c r="V18" s="1192">
        <v>75</v>
      </c>
      <c r="W18" s="1192"/>
      <c r="X18" s="1192">
        <v>14800</v>
      </c>
      <c r="Y18" s="1192">
        <v>67</v>
      </c>
      <c r="Z18" s="1192"/>
      <c r="AA18" s="1192">
        <v>104490</v>
      </c>
      <c r="AB18" s="1192">
        <v>74</v>
      </c>
      <c r="AC18" s="1161"/>
      <c r="AD18" s="1204">
        <v>9910</v>
      </c>
      <c r="AE18" s="1204">
        <v>56</v>
      </c>
      <c r="AF18" s="1204"/>
      <c r="AG18" s="1204">
        <v>94580</v>
      </c>
      <c r="AH18" s="1204">
        <v>76</v>
      </c>
      <c r="AI18" s="1204"/>
      <c r="AJ18" s="1204">
        <v>104490</v>
      </c>
      <c r="AK18" s="1204">
        <v>74</v>
      </c>
      <c r="AL18" s="1161"/>
      <c r="AM18" s="1216">
        <v>93390</v>
      </c>
      <c r="AN18" s="1216">
        <v>79</v>
      </c>
      <c r="AO18" s="1216"/>
      <c r="AP18" s="1216" t="s">
        <v>240</v>
      </c>
      <c r="AQ18" s="1216" t="s">
        <v>240</v>
      </c>
      <c r="AR18" s="1216"/>
      <c r="AS18" s="1216" t="s">
        <v>240</v>
      </c>
      <c r="AT18" s="1216" t="s">
        <v>240</v>
      </c>
      <c r="AU18" s="1216"/>
      <c r="AV18" s="1216">
        <v>7080</v>
      </c>
      <c r="AW18" s="1216">
        <v>28</v>
      </c>
      <c r="AX18" s="1216"/>
      <c r="AY18" s="1216">
        <v>1710</v>
      </c>
      <c r="AZ18" s="1216">
        <v>6</v>
      </c>
      <c r="BA18" s="1216"/>
      <c r="BB18" s="1216">
        <v>104490</v>
      </c>
      <c r="BC18" s="1216">
        <v>74</v>
      </c>
      <c r="BD18" s="110"/>
      <c r="BE18" s="1161"/>
      <c r="BF18" s="109" t="s">
        <v>278</v>
      </c>
      <c r="BG18" s="109"/>
      <c r="BH18" s="107">
        <v>86270</v>
      </c>
      <c r="BI18" s="107">
        <v>74</v>
      </c>
      <c r="BJ18" s="107"/>
      <c r="BK18" s="107">
        <v>6470</v>
      </c>
      <c r="BL18" s="107">
        <v>75</v>
      </c>
      <c r="BM18" s="107"/>
      <c r="BN18" s="107">
        <v>7680</v>
      </c>
      <c r="BO18" s="107">
        <v>70</v>
      </c>
      <c r="BP18" s="107"/>
      <c r="BQ18" s="107">
        <v>2580</v>
      </c>
      <c r="BR18" s="107">
        <v>70</v>
      </c>
      <c r="BS18" s="107"/>
      <c r="BT18" s="107">
        <v>450</v>
      </c>
      <c r="BU18" s="107">
        <v>76</v>
      </c>
      <c r="BV18" s="107"/>
      <c r="BW18" s="107">
        <v>107820</v>
      </c>
      <c r="BX18" s="107">
        <v>73</v>
      </c>
      <c r="BZ18" s="140">
        <v>90230</v>
      </c>
      <c r="CA18" s="140">
        <v>75</v>
      </c>
      <c r="CB18" s="140"/>
      <c r="CC18" s="140">
        <v>15210</v>
      </c>
      <c r="CD18" s="140">
        <v>66</v>
      </c>
      <c r="CE18" s="140"/>
      <c r="CF18" s="140">
        <v>107820</v>
      </c>
      <c r="CG18" s="140">
        <v>73</v>
      </c>
      <c r="CI18" s="107">
        <v>10450</v>
      </c>
      <c r="CJ18" s="107">
        <v>55</v>
      </c>
      <c r="CK18" s="107"/>
      <c r="CL18" s="107">
        <v>97380</v>
      </c>
      <c r="CM18" s="107">
        <v>75</v>
      </c>
      <c r="CN18" s="107"/>
      <c r="CO18" s="107">
        <v>107820</v>
      </c>
      <c r="CP18" s="107">
        <v>73</v>
      </c>
      <c r="CR18" s="107">
        <v>97100</v>
      </c>
      <c r="CS18" s="107">
        <v>78</v>
      </c>
      <c r="CT18" s="107"/>
      <c r="CU18" s="107" t="s">
        <v>240</v>
      </c>
      <c r="CV18" s="107" t="s">
        <v>240</v>
      </c>
      <c r="CW18" s="107"/>
      <c r="CX18" s="107" t="s">
        <v>240</v>
      </c>
      <c r="CY18" s="107" t="s">
        <v>240</v>
      </c>
      <c r="CZ18" s="107"/>
      <c r="DA18" s="107">
        <v>6710</v>
      </c>
      <c r="DB18" s="107">
        <v>27</v>
      </c>
      <c r="DC18" s="107"/>
      <c r="DD18" s="107">
        <v>1660</v>
      </c>
      <c r="DE18" s="107">
        <v>5</v>
      </c>
      <c r="DF18" s="107"/>
      <c r="DG18" s="107">
        <v>107820</v>
      </c>
      <c r="DH18" s="107">
        <v>73</v>
      </c>
      <c r="DI18" s="110"/>
    </row>
    <row r="19" spans="1:113" s="1024" customFormat="1">
      <c r="A19" s="109" t="s">
        <v>279</v>
      </c>
      <c r="B19" s="109"/>
      <c r="C19" s="1183">
        <v>52760</v>
      </c>
      <c r="D19" s="1183">
        <v>71</v>
      </c>
      <c r="E19" s="1183"/>
      <c r="F19" s="1183">
        <v>2540</v>
      </c>
      <c r="G19" s="1183">
        <v>69</v>
      </c>
      <c r="H19" s="1183"/>
      <c r="I19" s="1183">
        <v>1510</v>
      </c>
      <c r="J19" s="1183">
        <v>67</v>
      </c>
      <c r="K19" s="1183"/>
      <c r="L19" s="1183">
        <v>1010</v>
      </c>
      <c r="M19" s="1183">
        <v>62</v>
      </c>
      <c r="N19" s="1183"/>
      <c r="O19" s="1183">
        <v>190</v>
      </c>
      <c r="P19" s="1183">
        <v>75</v>
      </c>
      <c r="Q19" s="1183"/>
      <c r="R19" s="1183">
        <v>60170</v>
      </c>
      <c r="S19" s="1183">
        <v>70</v>
      </c>
      <c r="T19" s="1161"/>
      <c r="U19" s="1194">
        <v>54150</v>
      </c>
      <c r="V19" s="1194">
        <v>71</v>
      </c>
      <c r="W19" s="1194"/>
      <c r="X19" s="1194">
        <v>5050</v>
      </c>
      <c r="Y19" s="1194">
        <v>61</v>
      </c>
      <c r="Z19" s="1194"/>
      <c r="AA19" s="1194">
        <v>60170</v>
      </c>
      <c r="AB19" s="1194">
        <v>70</v>
      </c>
      <c r="AC19" s="1161"/>
      <c r="AD19" s="1205">
        <v>6670</v>
      </c>
      <c r="AE19" s="1205">
        <v>51</v>
      </c>
      <c r="AF19" s="1205"/>
      <c r="AG19" s="1205">
        <v>53490</v>
      </c>
      <c r="AH19" s="1205">
        <v>73</v>
      </c>
      <c r="AI19" s="1205"/>
      <c r="AJ19" s="1205">
        <v>60170</v>
      </c>
      <c r="AK19" s="1205">
        <v>70</v>
      </c>
      <c r="AL19" s="1161"/>
      <c r="AM19" s="1217">
        <v>53480</v>
      </c>
      <c r="AN19" s="1217">
        <v>76</v>
      </c>
      <c r="AO19" s="1217"/>
      <c r="AP19" s="1217" t="s">
        <v>240</v>
      </c>
      <c r="AQ19" s="1217" t="s">
        <v>240</v>
      </c>
      <c r="AR19" s="1217"/>
      <c r="AS19" s="1217" t="s">
        <v>240</v>
      </c>
      <c r="AT19" s="1217" t="s">
        <v>240</v>
      </c>
      <c r="AU19" s="1217"/>
      <c r="AV19" s="1217">
        <v>4950</v>
      </c>
      <c r="AW19" s="1217">
        <v>28</v>
      </c>
      <c r="AX19" s="1217"/>
      <c r="AY19" s="1217">
        <v>850</v>
      </c>
      <c r="AZ19" s="1217">
        <v>5</v>
      </c>
      <c r="BA19" s="1217"/>
      <c r="BB19" s="1217">
        <v>60170</v>
      </c>
      <c r="BC19" s="1217">
        <v>70</v>
      </c>
      <c r="BD19" s="110"/>
      <c r="BE19" s="1161"/>
      <c r="BF19" s="109" t="s">
        <v>279</v>
      </c>
      <c r="BG19" s="109"/>
      <c r="BH19" s="107">
        <v>54710</v>
      </c>
      <c r="BI19" s="107">
        <v>70</v>
      </c>
      <c r="BJ19" s="107"/>
      <c r="BK19" s="107">
        <v>2570</v>
      </c>
      <c r="BL19" s="107">
        <v>68</v>
      </c>
      <c r="BM19" s="107"/>
      <c r="BN19" s="107">
        <v>1520</v>
      </c>
      <c r="BO19" s="107">
        <v>65</v>
      </c>
      <c r="BP19" s="107"/>
      <c r="BQ19" s="107">
        <v>970</v>
      </c>
      <c r="BR19" s="107">
        <v>61</v>
      </c>
      <c r="BS19" s="107"/>
      <c r="BT19" s="107">
        <v>170</v>
      </c>
      <c r="BU19" s="107">
        <v>66</v>
      </c>
      <c r="BV19" s="107"/>
      <c r="BW19" s="107">
        <v>61920</v>
      </c>
      <c r="BX19" s="107">
        <v>69</v>
      </c>
      <c r="BZ19" s="140">
        <v>55690</v>
      </c>
      <c r="CA19" s="140">
        <v>71</v>
      </c>
      <c r="CB19" s="140"/>
      <c r="CC19" s="140">
        <v>5230</v>
      </c>
      <c r="CD19" s="140">
        <v>58</v>
      </c>
      <c r="CE19" s="140"/>
      <c r="CF19" s="140">
        <v>61920</v>
      </c>
      <c r="CG19" s="140">
        <v>69</v>
      </c>
      <c r="CI19" s="107">
        <v>7150</v>
      </c>
      <c r="CJ19" s="107">
        <v>51</v>
      </c>
      <c r="CK19" s="107"/>
      <c r="CL19" s="107">
        <v>54770</v>
      </c>
      <c r="CM19" s="107">
        <v>72</v>
      </c>
      <c r="CN19" s="107"/>
      <c r="CO19" s="107">
        <v>61920</v>
      </c>
      <c r="CP19" s="107">
        <v>69</v>
      </c>
      <c r="CR19" s="107">
        <v>55210</v>
      </c>
      <c r="CS19" s="107">
        <v>74</v>
      </c>
      <c r="CT19" s="107"/>
      <c r="CU19" s="107" t="s">
        <v>240</v>
      </c>
      <c r="CV19" s="107" t="s">
        <v>240</v>
      </c>
      <c r="CW19" s="107"/>
      <c r="CX19" s="107" t="s">
        <v>240</v>
      </c>
      <c r="CY19" s="107" t="s">
        <v>240</v>
      </c>
      <c r="CZ19" s="107"/>
      <c r="DA19" s="107">
        <v>4950</v>
      </c>
      <c r="DB19" s="107">
        <v>26</v>
      </c>
      <c r="DC19" s="107"/>
      <c r="DD19" s="107">
        <v>800</v>
      </c>
      <c r="DE19" s="107">
        <v>4</v>
      </c>
      <c r="DF19" s="107"/>
      <c r="DG19" s="107">
        <v>61920</v>
      </c>
      <c r="DH19" s="107">
        <v>69</v>
      </c>
      <c r="DI19" s="110"/>
    </row>
    <row r="20" spans="1:113">
      <c r="A20" s="1060"/>
      <c r="B20" s="1060"/>
      <c r="C20" s="1058"/>
      <c r="D20" s="1058"/>
      <c r="E20" s="1058"/>
      <c r="F20" s="1058"/>
      <c r="G20" s="1058"/>
      <c r="H20" s="1058"/>
      <c r="I20" s="1058"/>
      <c r="J20" s="1058"/>
      <c r="K20" s="1058"/>
      <c r="L20" s="1058"/>
      <c r="M20" s="1058"/>
      <c r="N20" s="1058"/>
      <c r="O20" s="1058"/>
      <c r="P20" s="1058"/>
      <c r="Q20" s="1058"/>
      <c r="R20" s="1058"/>
      <c r="S20" s="1058"/>
      <c r="T20" s="1061"/>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F20" s="1060"/>
      <c r="BG20" s="1060"/>
      <c r="BH20" s="1058"/>
      <c r="BI20" s="1058"/>
      <c r="BJ20" s="1058"/>
      <c r="BK20" s="1058"/>
      <c r="BL20" s="1058"/>
      <c r="BM20" s="1058"/>
      <c r="BN20" s="1058"/>
      <c r="BO20" s="1058"/>
      <c r="BP20" s="1058"/>
      <c r="BQ20" s="1058"/>
      <c r="BR20" s="1058"/>
      <c r="BS20" s="1058"/>
      <c r="BT20" s="1058"/>
      <c r="BU20" s="1058"/>
      <c r="BV20" s="1058"/>
      <c r="BW20" s="1058"/>
      <c r="BX20" s="1058"/>
      <c r="BY20" s="1061"/>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row>
    <row r="21" spans="1:113" s="1024" customFormat="1">
      <c r="A21" s="1069" t="s">
        <v>136</v>
      </c>
      <c r="B21" s="1069"/>
      <c r="C21" s="1184">
        <v>12210</v>
      </c>
      <c r="D21" s="1184">
        <v>77</v>
      </c>
      <c r="E21" s="1184"/>
      <c r="F21" s="1184">
        <v>4380</v>
      </c>
      <c r="G21" s="1184">
        <v>75</v>
      </c>
      <c r="H21" s="1184"/>
      <c r="I21" s="1184">
        <v>6550</v>
      </c>
      <c r="J21" s="1184">
        <v>71</v>
      </c>
      <c r="K21" s="1184"/>
      <c r="L21" s="1184">
        <v>7610</v>
      </c>
      <c r="M21" s="1184">
        <v>71</v>
      </c>
      <c r="N21" s="1184"/>
      <c r="O21" s="1184">
        <v>360</v>
      </c>
      <c r="P21" s="1184">
        <v>82</v>
      </c>
      <c r="Q21" s="1184"/>
      <c r="R21" s="1184">
        <v>35560</v>
      </c>
      <c r="S21" s="1184">
        <v>72</v>
      </c>
      <c r="T21" s="1161"/>
      <c r="U21" s="1195">
        <v>16820</v>
      </c>
      <c r="V21" s="1195">
        <v>76</v>
      </c>
      <c r="W21" s="1195"/>
      <c r="X21" s="1195">
        <v>16910</v>
      </c>
      <c r="Y21" s="1195">
        <v>71</v>
      </c>
      <c r="Z21" s="1195"/>
      <c r="AA21" s="1195">
        <v>35560</v>
      </c>
      <c r="AB21" s="1195">
        <v>72</v>
      </c>
      <c r="AC21" s="1161"/>
      <c r="AD21" s="1206">
        <v>6150</v>
      </c>
      <c r="AE21" s="1206">
        <v>64</v>
      </c>
      <c r="AF21" s="1206"/>
      <c r="AG21" s="1206">
        <v>29410</v>
      </c>
      <c r="AH21" s="1206">
        <v>74</v>
      </c>
      <c r="AI21" s="1206"/>
      <c r="AJ21" s="1206">
        <v>35560</v>
      </c>
      <c r="AK21" s="1206">
        <v>72</v>
      </c>
      <c r="AL21" s="1161"/>
      <c r="AM21" s="1219">
        <v>30000</v>
      </c>
      <c r="AN21" s="1219">
        <v>80</v>
      </c>
      <c r="AO21" s="1219"/>
      <c r="AP21" s="1219" t="s">
        <v>240</v>
      </c>
      <c r="AQ21" s="1219" t="s">
        <v>240</v>
      </c>
      <c r="AR21" s="1219"/>
      <c r="AS21" s="1219" t="s">
        <v>240</v>
      </c>
      <c r="AT21" s="1219" t="s">
        <v>240</v>
      </c>
      <c r="AU21" s="1219"/>
      <c r="AV21" s="1219">
        <v>3150</v>
      </c>
      <c r="AW21" s="1219">
        <v>29</v>
      </c>
      <c r="AX21" s="1219"/>
      <c r="AY21" s="1219">
        <v>640</v>
      </c>
      <c r="AZ21" s="1219">
        <v>6</v>
      </c>
      <c r="BA21" s="1219"/>
      <c r="BB21" s="1219">
        <v>35560</v>
      </c>
      <c r="BC21" s="1219">
        <v>72</v>
      </c>
      <c r="BD21" s="110"/>
      <c r="BE21" s="1161"/>
      <c r="BF21" s="1069" t="s">
        <v>136</v>
      </c>
      <c r="BG21" s="1069"/>
      <c r="BH21" s="107">
        <v>12370</v>
      </c>
      <c r="BI21" s="107">
        <v>75</v>
      </c>
      <c r="BJ21" s="107"/>
      <c r="BK21" s="107">
        <v>4520</v>
      </c>
      <c r="BL21" s="107">
        <v>74</v>
      </c>
      <c r="BM21" s="107"/>
      <c r="BN21" s="107">
        <v>6910</v>
      </c>
      <c r="BO21" s="107">
        <v>70</v>
      </c>
      <c r="BP21" s="107"/>
      <c r="BQ21" s="107">
        <v>8080</v>
      </c>
      <c r="BR21" s="107">
        <v>70</v>
      </c>
      <c r="BS21" s="107"/>
      <c r="BT21" s="107">
        <v>330</v>
      </c>
      <c r="BU21" s="107">
        <v>81</v>
      </c>
      <c r="BV21" s="107"/>
      <c r="BW21" s="107">
        <v>36700</v>
      </c>
      <c r="BX21" s="107">
        <v>71</v>
      </c>
      <c r="BZ21" s="140">
        <v>16630</v>
      </c>
      <c r="CA21" s="140">
        <v>76</v>
      </c>
      <c r="CB21" s="140"/>
      <c r="CC21" s="140">
        <v>18070</v>
      </c>
      <c r="CD21" s="140">
        <v>69</v>
      </c>
      <c r="CE21" s="140"/>
      <c r="CF21" s="140">
        <v>36700</v>
      </c>
      <c r="CG21" s="140">
        <v>71</v>
      </c>
      <c r="CI21" s="107">
        <v>7150</v>
      </c>
      <c r="CJ21" s="107">
        <v>63</v>
      </c>
      <c r="CK21" s="107"/>
      <c r="CL21" s="107">
        <v>29550</v>
      </c>
      <c r="CM21" s="107">
        <v>73</v>
      </c>
      <c r="CN21" s="107"/>
      <c r="CO21" s="107">
        <v>36700</v>
      </c>
      <c r="CP21" s="107">
        <v>71</v>
      </c>
      <c r="CR21" s="107">
        <v>31110</v>
      </c>
      <c r="CS21" s="107">
        <v>78</v>
      </c>
      <c r="CT21" s="107"/>
      <c r="CU21" s="107" t="s">
        <v>240</v>
      </c>
      <c r="CV21" s="107" t="s">
        <v>240</v>
      </c>
      <c r="CW21" s="107"/>
      <c r="CX21" s="107" t="s">
        <v>240</v>
      </c>
      <c r="CY21" s="107" t="s">
        <v>240</v>
      </c>
      <c r="CZ21" s="107"/>
      <c r="DA21" s="107">
        <v>3190</v>
      </c>
      <c r="DB21" s="107">
        <v>29</v>
      </c>
      <c r="DC21" s="107"/>
      <c r="DD21" s="107">
        <v>560</v>
      </c>
      <c r="DE21" s="107">
        <v>5</v>
      </c>
      <c r="DF21" s="107"/>
      <c r="DG21" s="107">
        <v>36700</v>
      </c>
      <c r="DH21" s="107">
        <v>71</v>
      </c>
      <c r="DI21" s="110"/>
    </row>
    <row r="22" spans="1:113" s="1024" customFormat="1">
      <c r="A22" s="1070" t="s">
        <v>245</v>
      </c>
      <c r="B22" s="1068"/>
      <c r="C22" s="1185">
        <v>662</v>
      </c>
      <c r="D22" s="1185">
        <v>74</v>
      </c>
      <c r="E22" s="1185"/>
      <c r="F22" s="1185">
        <v>190</v>
      </c>
      <c r="G22" s="1185">
        <v>72</v>
      </c>
      <c r="H22" s="1185"/>
      <c r="I22" s="1185">
        <v>281</v>
      </c>
      <c r="J22" s="1185">
        <v>66</v>
      </c>
      <c r="K22" s="1185"/>
      <c r="L22" s="1185">
        <v>217</v>
      </c>
      <c r="M22" s="1185">
        <v>61</v>
      </c>
      <c r="N22" s="1185"/>
      <c r="O22" s="1185">
        <v>20</v>
      </c>
      <c r="P22" s="1185">
        <v>85</v>
      </c>
      <c r="Q22" s="1185"/>
      <c r="R22" s="1185">
        <v>1652</v>
      </c>
      <c r="S22" s="1185">
        <v>70</v>
      </c>
      <c r="T22" s="1161"/>
      <c r="U22" s="1196">
        <v>679</v>
      </c>
      <c r="V22" s="1196">
        <v>72</v>
      </c>
      <c r="W22" s="1196"/>
      <c r="X22" s="1196">
        <v>847</v>
      </c>
      <c r="Y22" s="1196">
        <v>69</v>
      </c>
      <c r="Z22" s="1196"/>
      <c r="AA22" s="1196">
        <v>1652</v>
      </c>
      <c r="AB22" s="1196">
        <v>70</v>
      </c>
      <c r="AC22" s="1161"/>
      <c r="AD22" s="1207">
        <v>373</v>
      </c>
      <c r="AE22" s="1207">
        <v>60</v>
      </c>
      <c r="AF22" s="1207"/>
      <c r="AG22" s="1207">
        <v>1279</v>
      </c>
      <c r="AH22" s="1207">
        <v>73</v>
      </c>
      <c r="AI22" s="1207"/>
      <c r="AJ22" s="1207">
        <v>1652</v>
      </c>
      <c r="AK22" s="1207">
        <v>70</v>
      </c>
      <c r="AL22" s="1161"/>
      <c r="AM22" s="1220">
        <v>1288</v>
      </c>
      <c r="AN22" s="1220">
        <v>79</v>
      </c>
      <c r="AO22" s="1220"/>
      <c r="AP22" s="1220" t="s">
        <v>240</v>
      </c>
      <c r="AQ22" s="1220" t="s">
        <v>240</v>
      </c>
      <c r="AR22" s="1220"/>
      <c r="AS22" s="1220" t="s">
        <v>240</v>
      </c>
      <c r="AT22" s="1220" t="s">
        <v>240</v>
      </c>
      <c r="AU22" s="1220"/>
      <c r="AV22" s="1220">
        <v>178</v>
      </c>
      <c r="AW22" s="1220">
        <v>30</v>
      </c>
      <c r="AX22" s="1220"/>
      <c r="AY22" s="1220">
        <v>56</v>
      </c>
      <c r="AZ22" s="1220" t="s">
        <v>237</v>
      </c>
      <c r="BA22" s="1220"/>
      <c r="BB22" s="1220">
        <v>1652</v>
      </c>
      <c r="BC22" s="1220">
        <v>70</v>
      </c>
      <c r="BD22" s="110"/>
      <c r="BE22" s="1161"/>
      <c r="BF22" s="1070" t="s">
        <v>245</v>
      </c>
      <c r="BG22" s="1068"/>
      <c r="BH22" s="111">
        <v>690</v>
      </c>
      <c r="BI22" s="111">
        <v>68</v>
      </c>
      <c r="BJ22" s="111"/>
      <c r="BK22" s="111">
        <v>190</v>
      </c>
      <c r="BL22" s="111">
        <v>69</v>
      </c>
      <c r="BM22" s="111"/>
      <c r="BN22" s="111">
        <v>287</v>
      </c>
      <c r="BO22" s="111">
        <v>61</v>
      </c>
      <c r="BP22" s="111"/>
      <c r="BQ22" s="111">
        <v>265</v>
      </c>
      <c r="BR22" s="111">
        <v>65</v>
      </c>
      <c r="BS22" s="111"/>
      <c r="BT22" s="111">
        <v>16</v>
      </c>
      <c r="BU22" s="111">
        <v>69</v>
      </c>
      <c r="BV22" s="111"/>
      <c r="BW22" s="111">
        <v>1746</v>
      </c>
      <c r="BX22" s="111">
        <v>65</v>
      </c>
      <c r="BZ22" s="141">
        <v>663</v>
      </c>
      <c r="CA22" s="141">
        <v>68</v>
      </c>
      <c r="CB22" s="141"/>
      <c r="CC22" s="141">
        <v>923</v>
      </c>
      <c r="CD22" s="141">
        <v>65</v>
      </c>
      <c r="CE22" s="141"/>
      <c r="CF22" s="141">
        <v>1746</v>
      </c>
      <c r="CG22" s="141">
        <v>65</v>
      </c>
      <c r="CI22" s="111">
        <v>389</v>
      </c>
      <c r="CJ22" s="111">
        <v>52</v>
      </c>
      <c r="CK22" s="111"/>
      <c r="CL22" s="111">
        <v>1357</v>
      </c>
      <c r="CM22" s="111">
        <v>69</v>
      </c>
      <c r="CN22" s="111"/>
      <c r="CO22" s="111">
        <v>1746</v>
      </c>
      <c r="CP22" s="111">
        <v>65</v>
      </c>
      <c r="CR22" s="111">
        <v>1371</v>
      </c>
      <c r="CS22" s="111">
        <v>74</v>
      </c>
      <c r="CT22" s="111"/>
      <c r="CU22" s="111" t="s">
        <v>240</v>
      </c>
      <c r="CV22" s="111" t="s">
        <v>240</v>
      </c>
      <c r="CW22" s="111"/>
      <c r="CX22" s="111" t="s">
        <v>240</v>
      </c>
      <c r="CY22" s="111" t="s">
        <v>240</v>
      </c>
      <c r="CZ22" s="111"/>
      <c r="DA22" s="111">
        <v>178</v>
      </c>
      <c r="DB22" s="111">
        <v>27</v>
      </c>
      <c r="DC22" s="111"/>
      <c r="DD22" s="111">
        <v>44</v>
      </c>
      <c r="DE22" s="111" t="s">
        <v>237</v>
      </c>
      <c r="DF22" s="111"/>
      <c r="DG22" s="111">
        <v>1746</v>
      </c>
      <c r="DH22" s="111">
        <v>65</v>
      </c>
      <c r="DI22" s="110"/>
    </row>
    <row r="23" spans="1:113" s="1024" customFormat="1">
      <c r="A23" s="1070" t="s">
        <v>246</v>
      </c>
      <c r="B23" s="1070"/>
      <c r="C23" s="1185">
        <v>10</v>
      </c>
      <c r="D23" s="1185">
        <v>70</v>
      </c>
      <c r="E23" s="1185"/>
      <c r="F23" s="1185">
        <v>7</v>
      </c>
      <c r="G23" s="1185" t="s">
        <v>237</v>
      </c>
      <c r="H23" s="1185"/>
      <c r="I23" s="1185">
        <v>12</v>
      </c>
      <c r="J23" s="1185">
        <v>75</v>
      </c>
      <c r="K23" s="1185"/>
      <c r="L23" s="1185">
        <v>0</v>
      </c>
      <c r="M23" s="1185" t="s">
        <v>240</v>
      </c>
      <c r="N23" s="1185"/>
      <c r="O23" s="1185">
        <v>0</v>
      </c>
      <c r="P23" s="1185" t="s">
        <v>240</v>
      </c>
      <c r="Q23" s="1185"/>
      <c r="R23" s="1185">
        <v>48</v>
      </c>
      <c r="S23" s="1185">
        <v>79</v>
      </c>
      <c r="T23" s="1161"/>
      <c r="U23" s="1196">
        <v>18</v>
      </c>
      <c r="V23" s="1196">
        <v>72</v>
      </c>
      <c r="W23" s="1196"/>
      <c r="X23" s="1196">
        <v>13</v>
      </c>
      <c r="Y23" s="1196">
        <v>77</v>
      </c>
      <c r="Z23" s="1196"/>
      <c r="AA23" s="1196">
        <v>48</v>
      </c>
      <c r="AB23" s="1196">
        <v>79</v>
      </c>
      <c r="AC23" s="1161"/>
      <c r="AD23" s="1207">
        <v>0</v>
      </c>
      <c r="AE23" s="1207" t="s">
        <v>240</v>
      </c>
      <c r="AF23" s="1207"/>
      <c r="AG23" s="1207">
        <v>48</v>
      </c>
      <c r="AH23" s="1207">
        <v>79</v>
      </c>
      <c r="AI23" s="1207"/>
      <c r="AJ23" s="1207">
        <v>48</v>
      </c>
      <c r="AK23" s="1207">
        <v>79</v>
      </c>
      <c r="AL23" s="1161"/>
      <c r="AM23" s="1220">
        <v>25</v>
      </c>
      <c r="AN23" s="1220">
        <v>88</v>
      </c>
      <c r="AO23" s="1220"/>
      <c r="AP23" s="1220" t="s">
        <v>240</v>
      </c>
      <c r="AQ23" s="1220" t="s">
        <v>240</v>
      </c>
      <c r="AR23" s="1220"/>
      <c r="AS23" s="1220" t="s">
        <v>240</v>
      </c>
      <c r="AT23" s="1220" t="s">
        <v>240</v>
      </c>
      <c r="AU23" s="1220"/>
      <c r="AV23" s="1220">
        <v>5</v>
      </c>
      <c r="AW23" s="1220" t="s">
        <v>237</v>
      </c>
      <c r="AX23" s="1220"/>
      <c r="AY23" s="1220" t="s">
        <v>237</v>
      </c>
      <c r="AZ23" s="1220" t="s">
        <v>237</v>
      </c>
      <c r="BA23" s="1220"/>
      <c r="BB23" s="1220">
        <v>48</v>
      </c>
      <c r="BC23" s="1220">
        <v>79</v>
      </c>
      <c r="BD23" s="110"/>
      <c r="BE23" s="1161"/>
      <c r="BF23" s="1070" t="s">
        <v>246</v>
      </c>
      <c r="BG23" s="1070"/>
      <c r="BH23" s="111">
        <v>25</v>
      </c>
      <c r="BI23" s="111">
        <v>76</v>
      </c>
      <c r="BJ23" s="111"/>
      <c r="BK23" s="111">
        <v>10</v>
      </c>
      <c r="BL23" s="111">
        <v>40</v>
      </c>
      <c r="BM23" s="111"/>
      <c r="BN23" s="111">
        <v>22</v>
      </c>
      <c r="BO23" s="111">
        <v>50</v>
      </c>
      <c r="BP23" s="111"/>
      <c r="BQ23" s="111">
        <v>0</v>
      </c>
      <c r="BR23" s="111" t="s">
        <v>240</v>
      </c>
      <c r="BS23" s="111"/>
      <c r="BT23" s="111" t="s">
        <v>237</v>
      </c>
      <c r="BU23" s="111" t="s">
        <v>237</v>
      </c>
      <c r="BV23" s="111"/>
      <c r="BW23" s="111">
        <v>81</v>
      </c>
      <c r="BX23" s="111">
        <v>62</v>
      </c>
      <c r="BZ23" s="141">
        <v>37</v>
      </c>
      <c r="CA23" s="141">
        <v>65</v>
      </c>
      <c r="CB23" s="141"/>
      <c r="CC23" s="141">
        <v>24</v>
      </c>
      <c r="CD23" s="141">
        <v>50</v>
      </c>
      <c r="CE23" s="141"/>
      <c r="CF23" s="141">
        <v>81</v>
      </c>
      <c r="CG23" s="141">
        <v>62</v>
      </c>
      <c r="CI23" s="111">
        <v>3</v>
      </c>
      <c r="CJ23" s="111" t="s">
        <v>237</v>
      </c>
      <c r="CK23" s="111"/>
      <c r="CL23" s="111">
        <v>78</v>
      </c>
      <c r="CM23" s="111">
        <v>62</v>
      </c>
      <c r="CN23" s="111"/>
      <c r="CO23" s="111">
        <v>81</v>
      </c>
      <c r="CP23" s="111">
        <v>62</v>
      </c>
      <c r="CR23" s="111">
        <v>55</v>
      </c>
      <c r="CS23" s="111">
        <v>64</v>
      </c>
      <c r="CT23" s="111"/>
      <c r="CU23" s="111" t="s">
        <v>240</v>
      </c>
      <c r="CV23" s="111" t="s">
        <v>240</v>
      </c>
      <c r="CW23" s="111"/>
      <c r="CX23" s="111" t="s">
        <v>240</v>
      </c>
      <c r="CY23" s="111" t="s">
        <v>240</v>
      </c>
      <c r="CZ23" s="111"/>
      <c r="DA23" s="111">
        <v>6</v>
      </c>
      <c r="DB23" s="111" t="s">
        <v>237</v>
      </c>
      <c r="DC23" s="111"/>
      <c r="DD23" s="111">
        <v>0</v>
      </c>
      <c r="DE23" s="111" t="s">
        <v>240</v>
      </c>
      <c r="DF23" s="111"/>
      <c r="DG23" s="111">
        <v>81</v>
      </c>
      <c r="DH23" s="111">
        <v>62</v>
      </c>
      <c r="DI23" s="110"/>
    </row>
    <row r="24" spans="1:113" s="1024" customFormat="1">
      <c r="A24" s="1071" t="s">
        <v>247</v>
      </c>
      <c r="B24" s="1071"/>
      <c r="C24" s="1185">
        <v>936</v>
      </c>
      <c r="D24" s="1185">
        <v>78</v>
      </c>
      <c r="E24" s="1185"/>
      <c r="F24" s="1185">
        <v>331</v>
      </c>
      <c r="G24" s="1185">
        <v>82</v>
      </c>
      <c r="H24" s="1185"/>
      <c r="I24" s="1185">
        <v>337</v>
      </c>
      <c r="J24" s="1185">
        <v>75</v>
      </c>
      <c r="K24" s="1185"/>
      <c r="L24" s="1185">
        <v>798</v>
      </c>
      <c r="M24" s="1185">
        <v>73</v>
      </c>
      <c r="N24" s="1185"/>
      <c r="O24" s="1185">
        <v>23</v>
      </c>
      <c r="P24" s="1185" t="s">
        <v>237</v>
      </c>
      <c r="Q24" s="1185"/>
      <c r="R24" s="1185">
        <v>2998</v>
      </c>
      <c r="S24" s="1185">
        <v>69</v>
      </c>
      <c r="T24" s="1161"/>
      <c r="U24" s="1196">
        <v>1482</v>
      </c>
      <c r="V24" s="1196">
        <v>79</v>
      </c>
      <c r="W24" s="1196"/>
      <c r="X24" s="1196">
        <v>1113</v>
      </c>
      <c r="Y24" s="1196">
        <v>72</v>
      </c>
      <c r="Z24" s="1196"/>
      <c r="AA24" s="1196">
        <v>2998</v>
      </c>
      <c r="AB24" s="1196">
        <v>69</v>
      </c>
      <c r="AC24" s="1161"/>
      <c r="AD24" s="1207">
        <v>626</v>
      </c>
      <c r="AE24" s="1207">
        <v>69</v>
      </c>
      <c r="AF24" s="1207"/>
      <c r="AG24" s="1207">
        <v>2372</v>
      </c>
      <c r="AH24" s="1207">
        <v>69</v>
      </c>
      <c r="AI24" s="1207"/>
      <c r="AJ24" s="1207">
        <v>2998</v>
      </c>
      <c r="AK24" s="1207">
        <v>69</v>
      </c>
      <c r="AL24" s="1161"/>
      <c r="AM24" s="1220">
        <v>2304</v>
      </c>
      <c r="AN24" s="1220">
        <v>81</v>
      </c>
      <c r="AO24" s="1220"/>
      <c r="AP24" s="1220" t="s">
        <v>240</v>
      </c>
      <c r="AQ24" s="1220" t="s">
        <v>240</v>
      </c>
      <c r="AR24" s="1220"/>
      <c r="AS24" s="1220" t="s">
        <v>240</v>
      </c>
      <c r="AT24" s="1220" t="s">
        <v>240</v>
      </c>
      <c r="AU24" s="1220"/>
      <c r="AV24" s="1220">
        <v>237</v>
      </c>
      <c r="AW24" s="1220">
        <v>42</v>
      </c>
      <c r="AX24" s="1220"/>
      <c r="AY24" s="1220">
        <v>61</v>
      </c>
      <c r="AZ24" s="1220">
        <v>7</v>
      </c>
      <c r="BA24" s="1220"/>
      <c r="BB24" s="1220">
        <v>2998</v>
      </c>
      <c r="BC24" s="1220">
        <v>69</v>
      </c>
      <c r="BD24" s="110"/>
      <c r="BE24" s="1161"/>
      <c r="BF24" s="1071" t="s">
        <v>247</v>
      </c>
      <c r="BG24" s="1071"/>
      <c r="BH24" s="111">
        <v>1022</v>
      </c>
      <c r="BI24" s="111">
        <v>78</v>
      </c>
      <c r="BJ24" s="111"/>
      <c r="BK24" s="111">
        <v>340</v>
      </c>
      <c r="BL24" s="111">
        <v>74</v>
      </c>
      <c r="BM24" s="111"/>
      <c r="BN24" s="111">
        <v>314</v>
      </c>
      <c r="BO24" s="111">
        <v>77</v>
      </c>
      <c r="BP24" s="111"/>
      <c r="BQ24" s="111">
        <v>865</v>
      </c>
      <c r="BR24" s="111">
        <v>73</v>
      </c>
      <c r="BS24" s="111"/>
      <c r="BT24" s="111">
        <v>18</v>
      </c>
      <c r="BU24" s="111">
        <v>83</v>
      </c>
      <c r="BV24" s="111"/>
      <c r="BW24" s="111">
        <v>3063</v>
      </c>
      <c r="BX24" s="111">
        <v>70</v>
      </c>
      <c r="BZ24" s="141">
        <v>1481</v>
      </c>
      <c r="CA24" s="141">
        <v>79</v>
      </c>
      <c r="CB24" s="141"/>
      <c r="CC24" s="141">
        <v>1241</v>
      </c>
      <c r="CD24" s="141">
        <v>71</v>
      </c>
      <c r="CE24" s="141"/>
      <c r="CF24" s="141">
        <v>3063</v>
      </c>
      <c r="CG24" s="141">
        <v>70</v>
      </c>
      <c r="CI24" s="111">
        <v>722</v>
      </c>
      <c r="CJ24" s="111">
        <v>67</v>
      </c>
      <c r="CK24" s="111"/>
      <c r="CL24" s="111">
        <v>2341</v>
      </c>
      <c r="CM24" s="111">
        <v>71</v>
      </c>
      <c r="CN24" s="111"/>
      <c r="CO24" s="111">
        <v>3063</v>
      </c>
      <c r="CP24" s="111">
        <v>70</v>
      </c>
      <c r="CR24" s="111">
        <v>2418</v>
      </c>
      <c r="CS24" s="111">
        <v>81</v>
      </c>
      <c r="CT24" s="111"/>
      <c r="CU24" s="111" t="s">
        <v>240</v>
      </c>
      <c r="CV24" s="111" t="s">
        <v>240</v>
      </c>
      <c r="CW24" s="111"/>
      <c r="CX24" s="111" t="s">
        <v>240</v>
      </c>
      <c r="CY24" s="111" t="s">
        <v>240</v>
      </c>
      <c r="CZ24" s="111"/>
      <c r="DA24" s="111">
        <v>251</v>
      </c>
      <c r="DB24" s="111">
        <v>35</v>
      </c>
      <c r="DC24" s="111"/>
      <c r="DD24" s="111">
        <v>61</v>
      </c>
      <c r="DE24" s="111" t="s">
        <v>237</v>
      </c>
      <c r="DF24" s="111"/>
      <c r="DG24" s="111">
        <v>3063</v>
      </c>
      <c r="DH24" s="111">
        <v>70</v>
      </c>
      <c r="DI24" s="110"/>
    </row>
    <row r="25" spans="1:113" s="1024" customFormat="1">
      <c r="A25" s="1070" t="s">
        <v>248</v>
      </c>
      <c r="B25" s="1070"/>
      <c r="C25" s="1185">
        <v>662</v>
      </c>
      <c r="D25" s="1185">
        <v>80</v>
      </c>
      <c r="E25" s="1185"/>
      <c r="F25" s="1185">
        <v>194</v>
      </c>
      <c r="G25" s="1185">
        <v>76</v>
      </c>
      <c r="H25" s="1185"/>
      <c r="I25" s="1185">
        <v>84</v>
      </c>
      <c r="J25" s="1185">
        <v>75</v>
      </c>
      <c r="K25" s="1185"/>
      <c r="L25" s="1185">
        <v>254</v>
      </c>
      <c r="M25" s="1185">
        <v>71</v>
      </c>
      <c r="N25" s="1185"/>
      <c r="O25" s="1185">
        <v>7</v>
      </c>
      <c r="P25" s="1185">
        <v>100</v>
      </c>
      <c r="Q25" s="1185"/>
      <c r="R25" s="1185">
        <v>1527</v>
      </c>
      <c r="S25" s="1185">
        <v>74</v>
      </c>
      <c r="T25" s="1161"/>
      <c r="U25" s="1196">
        <v>752</v>
      </c>
      <c r="V25" s="1196">
        <v>78</v>
      </c>
      <c r="W25" s="1196"/>
      <c r="X25" s="1196">
        <v>631</v>
      </c>
      <c r="Y25" s="1196">
        <v>74</v>
      </c>
      <c r="Z25" s="1196"/>
      <c r="AA25" s="1196">
        <v>1527</v>
      </c>
      <c r="AB25" s="1196">
        <v>74</v>
      </c>
      <c r="AC25" s="1161"/>
      <c r="AD25" s="1207">
        <v>296</v>
      </c>
      <c r="AE25" s="1207">
        <v>69</v>
      </c>
      <c r="AF25" s="1207"/>
      <c r="AG25" s="1207">
        <v>1231</v>
      </c>
      <c r="AH25" s="1207">
        <v>75</v>
      </c>
      <c r="AI25" s="1207"/>
      <c r="AJ25" s="1207">
        <v>1527</v>
      </c>
      <c r="AK25" s="1207">
        <v>74</v>
      </c>
      <c r="AL25" s="1161"/>
      <c r="AM25" s="1220">
        <v>1216</v>
      </c>
      <c r="AN25" s="1220">
        <v>83</v>
      </c>
      <c r="AO25" s="1220"/>
      <c r="AP25" s="1220" t="s">
        <v>240</v>
      </c>
      <c r="AQ25" s="1220" t="s">
        <v>240</v>
      </c>
      <c r="AR25" s="1220"/>
      <c r="AS25" s="1220" t="s">
        <v>240</v>
      </c>
      <c r="AT25" s="1220" t="s">
        <v>240</v>
      </c>
      <c r="AU25" s="1220"/>
      <c r="AV25" s="1220">
        <v>138</v>
      </c>
      <c r="AW25" s="1220">
        <v>28</v>
      </c>
      <c r="AX25" s="1220"/>
      <c r="AY25" s="1220">
        <v>36</v>
      </c>
      <c r="AZ25" s="1220">
        <v>17</v>
      </c>
      <c r="BA25" s="1220"/>
      <c r="BB25" s="1220">
        <v>1527</v>
      </c>
      <c r="BC25" s="1220">
        <v>74</v>
      </c>
      <c r="BD25" s="110"/>
      <c r="BE25" s="1161"/>
      <c r="BF25" s="1070" t="s">
        <v>248</v>
      </c>
      <c r="BG25" s="1070"/>
      <c r="BH25" s="111">
        <v>661</v>
      </c>
      <c r="BI25" s="111">
        <v>76</v>
      </c>
      <c r="BJ25" s="111"/>
      <c r="BK25" s="111">
        <v>218</v>
      </c>
      <c r="BL25" s="111">
        <v>74</v>
      </c>
      <c r="BM25" s="111"/>
      <c r="BN25" s="111">
        <v>91</v>
      </c>
      <c r="BO25" s="111">
        <v>71</v>
      </c>
      <c r="BP25" s="111"/>
      <c r="BQ25" s="111">
        <v>302</v>
      </c>
      <c r="BR25" s="111">
        <v>66</v>
      </c>
      <c r="BS25" s="111"/>
      <c r="BT25" s="111">
        <v>7</v>
      </c>
      <c r="BU25" s="111" t="s">
        <v>237</v>
      </c>
      <c r="BV25" s="111"/>
      <c r="BW25" s="111">
        <v>1637</v>
      </c>
      <c r="BX25" s="111">
        <v>72</v>
      </c>
      <c r="BZ25" s="141">
        <v>776</v>
      </c>
      <c r="CA25" s="141">
        <v>73</v>
      </c>
      <c r="CB25" s="141"/>
      <c r="CC25" s="141">
        <v>681</v>
      </c>
      <c r="CD25" s="141">
        <v>72</v>
      </c>
      <c r="CE25" s="141"/>
      <c r="CF25" s="141">
        <v>1637</v>
      </c>
      <c r="CG25" s="141">
        <v>72</v>
      </c>
      <c r="CI25" s="111">
        <v>293</v>
      </c>
      <c r="CJ25" s="111">
        <v>65</v>
      </c>
      <c r="CK25" s="111"/>
      <c r="CL25" s="111">
        <v>1344</v>
      </c>
      <c r="CM25" s="111">
        <v>73</v>
      </c>
      <c r="CN25" s="111"/>
      <c r="CO25" s="111">
        <v>1637</v>
      </c>
      <c r="CP25" s="111">
        <v>72</v>
      </c>
      <c r="CR25" s="111">
        <v>1301</v>
      </c>
      <c r="CS25" s="111">
        <v>78</v>
      </c>
      <c r="CT25" s="111"/>
      <c r="CU25" s="111" t="s">
        <v>240</v>
      </c>
      <c r="CV25" s="111" t="s">
        <v>240</v>
      </c>
      <c r="CW25" s="111"/>
      <c r="CX25" s="111" t="s">
        <v>240</v>
      </c>
      <c r="CY25" s="111" t="s">
        <v>240</v>
      </c>
      <c r="CZ25" s="111"/>
      <c r="DA25" s="111">
        <v>143</v>
      </c>
      <c r="DB25" s="111">
        <v>29</v>
      </c>
      <c r="DC25" s="111"/>
      <c r="DD25" s="111">
        <v>12</v>
      </c>
      <c r="DE25" s="111" t="s">
        <v>237</v>
      </c>
      <c r="DF25" s="111"/>
      <c r="DG25" s="111">
        <v>1637</v>
      </c>
      <c r="DH25" s="111">
        <v>72</v>
      </c>
      <c r="DI25" s="110"/>
    </row>
    <row r="26" spans="1:113" s="1024" customFormat="1">
      <c r="A26" s="1071" t="s">
        <v>249</v>
      </c>
      <c r="B26" s="1071"/>
      <c r="C26" s="1185">
        <v>1492</v>
      </c>
      <c r="D26" s="1185">
        <v>76</v>
      </c>
      <c r="E26" s="1185"/>
      <c r="F26" s="1185">
        <v>376</v>
      </c>
      <c r="G26" s="1185">
        <v>77</v>
      </c>
      <c r="H26" s="1185"/>
      <c r="I26" s="1185">
        <v>162</v>
      </c>
      <c r="J26" s="1185">
        <v>72</v>
      </c>
      <c r="K26" s="1185"/>
      <c r="L26" s="1185">
        <v>640</v>
      </c>
      <c r="M26" s="1185">
        <v>76</v>
      </c>
      <c r="N26" s="1185"/>
      <c r="O26" s="1185">
        <v>35</v>
      </c>
      <c r="P26" s="1185">
        <v>77</v>
      </c>
      <c r="Q26" s="1185"/>
      <c r="R26" s="1185">
        <v>3020</v>
      </c>
      <c r="S26" s="1185">
        <v>75</v>
      </c>
      <c r="T26" s="1161"/>
      <c r="U26" s="1196">
        <v>1505</v>
      </c>
      <c r="V26" s="1196">
        <v>80</v>
      </c>
      <c r="W26" s="1196"/>
      <c r="X26" s="1196">
        <v>1431</v>
      </c>
      <c r="Y26" s="1196">
        <v>71</v>
      </c>
      <c r="Z26" s="1196"/>
      <c r="AA26" s="1196">
        <v>3020</v>
      </c>
      <c r="AB26" s="1196">
        <v>75</v>
      </c>
      <c r="AC26" s="1161"/>
      <c r="AD26" s="1207">
        <v>435</v>
      </c>
      <c r="AE26" s="1207">
        <v>68</v>
      </c>
      <c r="AF26" s="1207"/>
      <c r="AG26" s="1207">
        <v>2585</v>
      </c>
      <c r="AH26" s="1207">
        <v>76</v>
      </c>
      <c r="AI26" s="1207"/>
      <c r="AJ26" s="1207">
        <v>3020</v>
      </c>
      <c r="AK26" s="1207">
        <v>75</v>
      </c>
      <c r="AL26" s="1161"/>
      <c r="AM26" s="1220">
        <v>2602</v>
      </c>
      <c r="AN26" s="1220">
        <v>81</v>
      </c>
      <c r="AO26" s="1220"/>
      <c r="AP26" s="1220" t="s">
        <v>240</v>
      </c>
      <c r="AQ26" s="1220" t="s">
        <v>240</v>
      </c>
      <c r="AR26" s="1220"/>
      <c r="AS26" s="1220" t="s">
        <v>240</v>
      </c>
      <c r="AT26" s="1220" t="s">
        <v>240</v>
      </c>
      <c r="AU26" s="1220"/>
      <c r="AV26" s="1220">
        <v>285</v>
      </c>
      <c r="AW26" s="1220">
        <v>39</v>
      </c>
      <c r="AX26" s="1220"/>
      <c r="AY26" s="1220">
        <v>48</v>
      </c>
      <c r="AZ26" s="1220" t="s">
        <v>237</v>
      </c>
      <c r="BA26" s="1220"/>
      <c r="BB26" s="1220">
        <v>3020</v>
      </c>
      <c r="BC26" s="1220">
        <v>75</v>
      </c>
      <c r="BD26" s="110"/>
      <c r="BE26" s="1161"/>
      <c r="BF26" s="1071" t="s">
        <v>249</v>
      </c>
      <c r="BG26" s="1071"/>
      <c r="BH26" s="111">
        <v>1525</v>
      </c>
      <c r="BI26" s="111">
        <v>74</v>
      </c>
      <c r="BJ26" s="111"/>
      <c r="BK26" s="111">
        <v>383</v>
      </c>
      <c r="BL26" s="111">
        <v>78</v>
      </c>
      <c r="BM26" s="111"/>
      <c r="BN26" s="111">
        <v>179</v>
      </c>
      <c r="BO26" s="111">
        <v>77</v>
      </c>
      <c r="BP26" s="111"/>
      <c r="BQ26" s="111">
        <v>626</v>
      </c>
      <c r="BR26" s="111">
        <v>75</v>
      </c>
      <c r="BS26" s="111"/>
      <c r="BT26" s="111">
        <v>32</v>
      </c>
      <c r="BU26" s="111">
        <v>78</v>
      </c>
      <c r="BV26" s="111"/>
      <c r="BW26" s="111">
        <v>3079</v>
      </c>
      <c r="BX26" s="111">
        <v>74</v>
      </c>
      <c r="BZ26" s="141">
        <v>1414</v>
      </c>
      <c r="CA26" s="141">
        <v>80</v>
      </c>
      <c r="CB26" s="141"/>
      <c r="CC26" s="141">
        <v>1569</v>
      </c>
      <c r="CD26" s="141">
        <v>69</v>
      </c>
      <c r="CE26" s="141"/>
      <c r="CF26" s="141">
        <v>3079</v>
      </c>
      <c r="CG26" s="141">
        <v>74</v>
      </c>
      <c r="CI26" s="111">
        <v>486</v>
      </c>
      <c r="CJ26" s="111">
        <v>69</v>
      </c>
      <c r="CK26" s="111"/>
      <c r="CL26" s="111">
        <v>2593</v>
      </c>
      <c r="CM26" s="111">
        <v>75</v>
      </c>
      <c r="CN26" s="111"/>
      <c r="CO26" s="111">
        <v>3079</v>
      </c>
      <c r="CP26" s="111">
        <v>74</v>
      </c>
      <c r="CR26" s="111">
        <v>2649</v>
      </c>
      <c r="CS26" s="111">
        <v>80</v>
      </c>
      <c r="CT26" s="111"/>
      <c r="CU26" s="111" t="s">
        <v>240</v>
      </c>
      <c r="CV26" s="111" t="s">
        <v>240</v>
      </c>
      <c r="CW26" s="111"/>
      <c r="CX26" s="111" t="s">
        <v>240</v>
      </c>
      <c r="CY26" s="111" t="s">
        <v>240</v>
      </c>
      <c r="CZ26" s="111"/>
      <c r="DA26" s="111">
        <v>297</v>
      </c>
      <c r="DB26" s="111">
        <v>35</v>
      </c>
      <c r="DC26" s="111"/>
      <c r="DD26" s="111">
        <v>39</v>
      </c>
      <c r="DE26" s="111" t="s">
        <v>237</v>
      </c>
      <c r="DF26" s="111"/>
      <c r="DG26" s="111">
        <v>3079</v>
      </c>
      <c r="DH26" s="111">
        <v>74</v>
      </c>
      <c r="DI26" s="110"/>
    </row>
    <row r="27" spans="1:113" s="1024" customFormat="1">
      <c r="A27" s="1071" t="s">
        <v>250</v>
      </c>
      <c r="B27" s="1071"/>
      <c r="C27" s="1185">
        <v>972</v>
      </c>
      <c r="D27" s="1185">
        <v>69</v>
      </c>
      <c r="E27" s="1185"/>
      <c r="F27" s="1185">
        <v>348</v>
      </c>
      <c r="G27" s="1185">
        <v>70</v>
      </c>
      <c r="H27" s="1185"/>
      <c r="I27" s="1185">
        <v>122</v>
      </c>
      <c r="J27" s="1185">
        <v>68</v>
      </c>
      <c r="K27" s="1185"/>
      <c r="L27" s="1185">
        <v>380</v>
      </c>
      <c r="M27" s="1185">
        <v>67</v>
      </c>
      <c r="N27" s="1185"/>
      <c r="O27" s="1185">
        <v>12</v>
      </c>
      <c r="P27" s="1185" t="s">
        <v>237</v>
      </c>
      <c r="Q27" s="1185"/>
      <c r="R27" s="1185">
        <v>2018</v>
      </c>
      <c r="S27" s="1185">
        <v>68</v>
      </c>
      <c r="T27" s="1161"/>
      <c r="U27" s="1196">
        <v>1202</v>
      </c>
      <c r="V27" s="1196">
        <v>71</v>
      </c>
      <c r="W27" s="1196"/>
      <c r="X27" s="1196">
        <v>767</v>
      </c>
      <c r="Y27" s="1196">
        <v>65</v>
      </c>
      <c r="Z27" s="1196"/>
      <c r="AA27" s="1196">
        <v>2018</v>
      </c>
      <c r="AB27" s="1196">
        <v>68</v>
      </c>
      <c r="AC27" s="1161"/>
      <c r="AD27" s="1207">
        <v>552</v>
      </c>
      <c r="AE27" s="1207">
        <v>58</v>
      </c>
      <c r="AF27" s="1207"/>
      <c r="AG27" s="1207">
        <v>1466</v>
      </c>
      <c r="AH27" s="1207">
        <v>72</v>
      </c>
      <c r="AI27" s="1207"/>
      <c r="AJ27" s="1207">
        <v>2018</v>
      </c>
      <c r="AK27" s="1207">
        <v>68</v>
      </c>
      <c r="AL27" s="1161"/>
      <c r="AM27" s="1220">
        <v>1690</v>
      </c>
      <c r="AN27" s="1220">
        <v>76</v>
      </c>
      <c r="AO27" s="1220"/>
      <c r="AP27" s="1220" t="s">
        <v>240</v>
      </c>
      <c r="AQ27" s="1220" t="s">
        <v>240</v>
      </c>
      <c r="AR27" s="1220"/>
      <c r="AS27" s="1220" t="s">
        <v>240</v>
      </c>
      <c r="AT27" s="1220" t="s">
        <v>240</v>
      </c>
      <c r="AU27" s="1220"/>
      <c r="AV27" s="1220">
        <v>214</v>
      </c>
      <c r="AW27" s="1220">
        <v>29</v>
      </c>
      <c r="AX27" s="1220"/>
      <c r="AY27" s="1220">
        <v>66</v>
      </c>
      <c r="AZ27" s="1220">
        <v>8</v>
      </c>
      <c r="BA27" s="1220"/>
      <c r="BB27" s="1220">
        <v>2018</v>
      </c>
      <c r="BC27" s="1220">
        <v>68</v>
      </c>
      <c r="BD27" s="110"/>
      <c r="BE27" s="1161"/>
      <c r="BF27" s="1071" t="s">
        <v>250</v>
      </c>
      <c r="BG27" s="1071"/>
      <c r="BH27" s="111">
        <v>958</v>
      </c>
      <c r="BI27" s="111">
        <v>72</v>
      </c>
      <c r="BJ27" s="111"/>
      <c r="BK27" s="111">
        <v>365</v>
      </c>
      <c r="BL27" s="111">
        <v>67</v>
      </c>
      <c r="BM27" s="111"/>
      <c r="BN27" s="111">
        <v>151</v>
      </c>
      <c r="BO27" s="111">
        <v>64</v>
      </c>
      <c r="BP27" s="111"/>
      <c r="BQ27" s="111">
        <v>375</v>
      </c>
      <c r="BR27" s="111">
        <v>66</v>
      </c>
      <c r="BS27" s="111"/>
      <c r="BT27" s="111">
        <v>13</v>
      </c>
      <c r="BU27" s="111" t="s">
        <v>237</v>
      </c>
      <c r="BV27" s="111"/>
      <c r="BW27" s="111">
        <v>2053</v>
      </c>
      <c r="BX27" s="111">
        <v>69</v>
      </c>
      <c r="BZ27" s="141">
        <v>1219</v>
      </c>
      <c r="CA27" s="141">
        <v>72</v>
      </c>
      <c r="CB27" s="141"/>
      <c r="CC27" s="141">
        <v>772</v>
      </c>
      <c r="CD27" s="141">
        <v>64</v>
      </c>
      <c r="CE27" s="141"/>
      <c r="CF27" s="141">
        <v>2053</v>
      </c>
      <c r="CG27" s="141">
        <v>69</v>
      </c>
      <c r="CI27" s="111">
        <v>593</v>
      </c>
      <c r="CJ27" s="111">
        <v>60</v>
      </c>
      <c r="CK27" s="111"/>
      <c r="CL27" s="111">
        <v>1460</v>
      </c>
      <c r="CM27" s="111">
        <v>72</v>
      </c>
      <c r="CN27" s="111"/>
      <c r="CO27" s="111">
        <v>2053</v>
      </c>
      <c r="CP27" s="111">
        <v>69</v>
      </c>
      <c r="CR27" s="111">
        <v>1730</v>
      </c>
      <c r="CS27" s="111">
        <v>75</v>
      </c>
      <c r="CT27" s="111"/>
      <c r="CU27" s="111" t="s">
        <v>240</v>
      </c>
      <c r="CV27" s="111" t="s">
        <v>240</v>
      </c>
      <c r="CW27" s="111"/>
      <c r="CX27" s="111" t="s">
        <v>240</v>
      </c>
      <c r="CY27" s="111" t="s">
        <v>240</v>
      </c>
      <c r="CZ27" s="111"/>
      <c r="DA27" s="111">
        <v>214</v>
      </c>
      <c r="DB27" s="111">
        <v>32</v>
      </c>
      <c r="DC27" s="111"/>
      <c r="DD27" s="111">
        <v>48</v>
      </c>
      <c r="DE27" s="111">
        <v>13</v>
      </c>
      <c r="DF27" s="111"/>
      <c r="DG27" s="111">
        <v>2053</v>
      </c>
      <c r="DH27" s="111">
        <v>69</v>
      </c>
      <c r="DI27" s="110"/>
    </row>
    <row r="28" spans="1:113" s="1024" customFormat="1">
      <c r="A28" s="1071" t="s">
        <v>251</v>
      </c>
      <c r="B28" s="1071"/>
      <c r="C28" s="1185">
        <v>433</v>
      </c>
      <c r="D28" s="1185">
        <v>75</v>
      </c>
      <c r="E28" s="1185"/>
      <c r="F28" s="1185">
        <v>158</v>
      </c>
      <c r="G28" s="1185">
        <v>68</v>
      </c>
      <c r="H28" s="1185"/>
      <c r="I28" s="1185">
        <v>38</v>
      </c>
      <c r="J28" s="1185">
        <v>61</v>
      </c>
      <c r="K28" s="1185"/>
      <c r="L28" s="1185">
        <v>165</v>
      </c>
      <c r="M28" s="1185">
        <v>66</v>
      </c>
      <c r="N28" s="1185"/>
      <c r="O28" s="1185">
        <v>4</v>
      </c>
      <c r="P28" s="1185" t="s">
        <v>237</v>
      </c>
      <c r="Q28" s="1185"/>
      <c r="R28" s="1185">
        <v>1064</v>
      </c>
      <c r="S28" s="1185">
        <v>69</v>
      </c>
      <c r="T28" s="1161"/>
      <c r="U28" s="1196">
        <v>480</v>
      </c>
      <c r="V28" s="1196">
        <v>71</v>
      </c>
      <c r="W28" s="1196"/>
      <c r="X28" s="1196">
        <v>473</v>
      </c>
      <c r="Y28" s="1196">
        <v>70</v>
      </c>
      <c r="Z28" s="1196"/>
      <c r="AA28" s="1196">
        <v>1064</v>
      </c>
      <c r="AB28" s="1196">
        <v>69</v>
      </c>
      <c r="AC28" s="1161"/>
      <c r="AD28" s="1207">
        <v>182</v>
      </c>
      <c r="AE28" s="1207">
        <v>58</v>
      </c>
      <c r="AF28" s="1207"/>
      <c r="AG28" s="1207">
        <v>882</v>
      </c>
      <c r="AH28" s="1207">
        <v>71</v>
      </c>
      <c r="AI28" s="1207"/>
      <c r="AJ28" s="1207">
        <v>1064</v>
      </c>
      <c r="AK28" s="1207">
        <v>69</v>
      </c>
      <c r="AL28" s="1161"/>
      <c r="AM28" s="1220">
        <v>852</v>
      </c>
      <c r="AN28" s="1220">
        <v>77</v>
      </c>
      <c r="AO28" s="1220"/>
      <c r="AP28" s="1220" t="s">
        <v>240</v>
      </c>
      <c r="AQ28" s="1220" t="s">
        <v>240</v>
      </c>
      <c r="AR28" s="1220"/>
      <c r="AS28" s="1220" t="s">
        <v>240</v>
      </c>
      <c r="AT28" s="1220" t="s">
        <v>240</v>
      </c>
      <c r="AU28" s="1220"/>
      <c r="AV28" s="1220">
        <v>84</v>
      </c>
      <c r="AW28" s="1220">
        <v>25</v>
      </c>
      <c r="AX28" s="1220"/>
      <c r="AY28" s="1220">
        <v>18</v>
      </c>
      <c r="AZ28" s="1220" t="s">
        <v>237</v>
      </c>
      <c r="BA28" s="1220"/>
      <c r="BB28" s="1220">
        <v>1064</v>
      </c>
      <c r="BC28" s="1220">
        <v>69</v>
      </c>
      <c r="BD28" s="110"/>
      <c r="BE28" s="1161"/>
      <c r="BF28" s="1071" t="s">
        <v>251</v>
      </c>
      <c r="BG28" s="1071"/>
      <c r="BH28" s="111">
        <v>427</v>
      </c>
      <c r="BI28" s="111">
        <v>74</v>
      </c>
      <c r="BJ28" s="111"/>
      <c r="BK28" s="111">
        <v>175</v>
      </c>
      <c r="BL28" s="111">
        <v>71</v>
      </c>
      <c r="BM28" s="111"/>
      <c r="BN28" s="111">
        <v>40</v>
      </c>
      <c r="BO28" s="111">
        <v>58</v>
      </c>
      <c r="BP28" s="111"/>
      <c r="BQ28" s="111">
        <v>140</v>
      </c>
      <c r="BR28" s="111">
        <v>59</v>
      </c>
      <c r="BS28" s="111"/>
      <c r="BT28" s="111">
        <v>5</v>
      </c>
      <c r="BU28" s="111" t="s">
        <v>237</v>
      </c>
      <c r="BV28" s="111"/>
      <c r="BW28" s="111">
        <v>1037</v>
      </c>
      <c r="BX28" s="111">
        <v>68</v>
      </c>
      <c r="BZ28" s="141">
        <v>450</v>
      </c>
      <c r="CA28" s="141">
        <v>70</v>
      </c>
      <c r="CB28" s="141"/>
      <c r="CC28" s="141">
        <v>503</v>
      </c>
      <c r="CD28" s="141">
        <v>69</v>
      </c>
      <c r="CE28" s="141"/>
      <c r="CF28" s="141">
        <v>1037</v>
      </c>
      <c r="CG28" s="141">
        <v>68</v>
      </c>
      <c r="CI28" s="111">
        <v>225</v>
      </c>
      <c r="CJ28" s="111">
        <v>57</v>
      </c>
      <c r="CK28" s="111"/>
      <c r="CL28" s="111">
        <v>812</v>
      </c>
      <c r="CM28" s="111">
        <v>72</v>
      </c>
      <c r="CN28" s="111"/>
      <c r="CO28" s="111">
        <v>1037</v>
      </c>
      <c r="CP28" s="111">
        <v>68</v>
      </c>
      <c r="CR28" s="111">
        <v>857</v>
      </c>
      <c r="CS28" s="111">
        <v>76</v>
      </c>
      <c r="CT28" s="111"/>
      <c r="CU28" s="111" t="s">
        <v>240</v>
      </c>
      <c r="CV28" s="111" t="s">
        <v>240</v>
      </c>
      <c r="CW28" s="111"/>
      <c r="CX28" s="111" t="s">
        <v>240</v>
      </c>
      <c r="CY28" s="111" t="s">
        <v>240</v>
      </c>
      <c r="CZ28" s="111"/>
      <c r="DA28" s="111">
        <v>79</v>
      </c>
      <c r="DB28" s="111">
        <v>14</v>
      </c>
      <c r="DC28" s="111"/>
      <c r="DD28" s="111">
        <v>17</v>
      </c>
      <c r="DE28" s="111" t="s">
        <v>237</v>
      </c>
      <c r="DF28" s="111"/>
      <c r="DG28" s="111">
        <v>1037</v>
      </c>
      <c r="DH28" s="111">
        <v>68</v>
      </c>
      <c r="DI28" s="110"/>
    </row>
    <row r="29" spans="1:113" s="1024" customFormat="1">
      <c r="A29" s="1071" t="s">
        <v>252</v>
      </c>
      <c r="B29" s="1071"/>
      <c r="C29" s="1185">
        <v>1190</v>
      </c>
      <c r="D29" s="1185">
        <v>76</v>
      </c>
      <c r="E29" s="1185"/>
      <c r="F29" s="1185">
        <v>507</v>
      </c>
      <c r="G29" s="1185">
        <v>68</v>
      </c>
      <c r="H29" s="1185"/>
      <c r="I29" s="1185">
        <v>129</v>
      </c>
      <c r="J29" s="1185">
        <v>71</v>
      </c>
      <c r="K29" s="1185"/>
      <c r="L29" s="1185">
        <v>1106</v>
      </c>
      <c r="M29" s="1185">
        <v>67</v>
      </c>
      <c r="N29" s="1185"/>
      <c r="O29" s="1185">
        <v>19</v>
      </c>
      <c r="P29" s="1185">
        <v>84</v>
      </c>
      <c r="Q29" s="1185"/>
      <c r="R29" s="1185">
        <v>3224</v>
      </c>
      <c r="S29" s="1185">
        <v>70</v>
      </c>
      <c r="T29" s="1161"/>
      <c r="U29" s="1196">
        <v>1706</v>
      </c>
      <c r="V29" s="1196">
        <v>75</v>
      </c>
      <c r="W29" s="1196"/>
      <c r="X29" s="1196">
        <v>1424</v>
      </c>
      <c r="Y29" s="1196">
        <v>67</v>
      </c>
      <c r="Z29" s="1196"/>
      <c r="AA29" s="1196">
        <v>3224</v>
      </c>
      <c r="AB29" s="1196">
        <v>70</v>
      </c>
      <c r="AC29" s="1161"/>
      <c r="AD29" s="1207">
        <v>634</v>
      </c>
      <c r="AE29" s="1207">
        <v>61</v>
      </c>
      <c r="AF29" s="1207"/>
      <c r="AG29" s="1207">
        <v>2590</v>
      </c>
      <c r="AH29" s="1207">
        <v>73</v>
      </c>
      <c r="AI29" s="1207"/>
      <c r="AJ29" s="1207">
        <v>3224</v>
      </c>
      <c r="AK29" s="1207">
        <v>70</v>
      </c>
      <c r="AL29" s="1161"/>
      <c r="AM29" s="1220">
        <v>2832</v>
      </c>
      <c r="AN29" s="1220">
        <v>76</v>
      </c>
      <c r="AO29" s="1220"/>
      <c r="AP29" s="1220" t="s">
        <v>240</v>
      </c>
      <c r="AQ29" s="1220" t="s">
        <v>240</v>
      </c>
      <c r="AR29" s="1220"/>
      <c r="AS29" s="1220" t="s">
        <v>240</v>
      </c>
      <c r="AT29" s="1220" t="s">
        <v>240</v>
      </c>
      <c r="AU29" s="1220"/>
      <c r="AV29" s="1220">
        <v>263</v>
      </c>
      <c r="AW29" s="1220">
        <v>27</v>
      </c>
      <c r="AX29" s="1220"/>
      <c r="AY29" s="1220">
        <v>48</v>
      </c>
      <c r="AZ29" s="1220">
        <v>6</v>
      </c>
      <c r="BA29" s="1220"/>
      <c r="BB29" s="1220">
        <v>3224</v>
      </c>
      <c r="BC29" s="1220">
        <v>70</v>
      </c>
      <c r="BD29" s="110"/>
      <c r="BE29" s="1161"/>
      <c r="BF29" s="1071" t="s">
        <v>252</v>
      </c>
      <c r="BG29" s="1071"/>
      <c r="BH29" s="111">
        <v>1173</v>
      </c>
      <c r="BI29" s="111">
        <v>74</v>
      </c>
      <c r="BJ29" s="111"/>
      <c r="BK29" s="111">
        <v>535</v>
      </c>
      <c r="BL29" s="111">
        <v>74</v>
      </c>
      <c r="BM29" s="111"/>
      <c r="BN29" s="111">
        <v>159</v>
      </c>
      <c r="BO29" s="111">
        <v>69</v>
      </c>
      <c r="BP29" s="111"/>
      <c r="BQ29" s="111">
        <v>1110</v>
      </c>
      <c r="BR29" s="111">
        <v>64</v>
      </c>
      <c r="BS29" s="111"/>
      <c r="BT29" s="111">
        <v>27</v>
      </c>
      <c r="BU29" s="111">
        <v>78</v>
      </c>
      <c r="BV29" s="111"/>
      <c r="BW29" s="111">
        <v>3272</v>
      </c>
      <c r="BX29" s="111">
        <v>69</v>
      </c>
      <c r="BZ29" s="141">
        <v>1712</v>
      </c>
      <c r="CA29" s="141">
        <v>73</v>
      </c>
      <c r="CB29" s="141"/>
      <c r="CC29" s="141">
        <v>1470</v>
      </c>
      <c r="CD29" s="141">
        <v>65</v>
      </c>
      <c r="CE29" s="141"/>
      <c r="CF29" s="141">
        <v>3272</v>
      </c>
      <c r="CG29" s="141">
        <v>69</v>
      </c>
      <c r="CI29" s="111">
        <v>667</v>
      </c>
      <c r="CJ29" s="111">
        <v>57</v>
      </c>
      <c r="CK29" s="111"/>
      <c r="CL29" s="111">
        <v>2605</v>
      </c>
      <c r="CM29" s="111">
        <v>72</v>
      </c>
      <c r="CN29" s="111"/>
      <c r="CO29" s="111">
        <v>3272</v>
      </c>
      <c r="CP29" s="111">
        <v>69</v>
      </c>
      <c r="CR29" s="111">
        <v>2856</v>
      </c>
      <c r="CS29" s="111">
        <v>75</v>
      </c>
      <c r="CT29" s="111"/>
      <c r="CU29" s="111" t="s">
        <v>240</v>
      </c>
      <c r="CV29" s="111" t="s">
        <v>240</v>
      </c>
      <c r="CW29" s="111"/>
      <c r="CX29" s="111" t="s">
        <v>240</v>
      </c>
      <c r="CY29" s="111" t="s">
        <v>240</v>
      </c>
      <c r="CZ29" s="111"/>
      <c r="DA29" s="111">
        <v>285</v>
      </c>
      <c r="DB29" s="111">
        <v>25</v>
      </c>
      <c r="DC29" s="111"/>
      <c r="DD29" s="111">
        <v>51</v>
      </c>
      <c r="DE29" s="111" t="s">
        <v>237</v>
      </c>
      <c r="DF29" s="111"/>
      <c r="DG29" s="111">
        <v>3272</v>
      </c>
      <c r="DH29" s="111">
        <v>69</v>
      </c>
      <c r="DI29" s="110"/>
    </row>
    <row r="30" spans="1:113" s="1024" customFormat="1">
      <c r="A30" s="1071" t="s">
        <v>253</v>
      </c>
      <c r="B30" s="1071"/>
      <c r="C30" s="1185">
        <v>1470</v>
      </c>
      <c r="D30" s="1185">
        <v>82</v>
      </c>
      <c r="E30" s="1185"/>
      <c r="F30" s="1185">
        <v>590</v>
      </c>
      <c r="G30" s="1185">
        <v>81</v>
      </c>
      <c r="H30" s="1185"/>
      <c r="I30" s="1185">
        <v>218</v>
      </c>
      <c r="J30" s="1185">
        <v>74</v>
      </c>
      <c r="K30" s="1185"/>
      <c r="L30" s="1185">
        <v>1097</v>
      </c>
      <c r="M30" s="1185">
        <v>73</v>
      </c>
      <c r="N30" s="1185"/>
      <c r="O30" s="1185">
        <v>75</v>
      </c>
      <c r="P30" s="1185">
        <v>79</v>
      </c>
      <c r="Q30" s="1185"/>
      <c r="R30" s="1185">
        <v>3738</v>
      </c>
      <c r="S30" s="1185">
        <v>77</v>
      </c>
      <c r="T30" s="1161"/>
      <c r="U30" s="1196">
        <v>2449</v>
      </c>
      <c r="V30" s="1196">
        <v>80</v>
      </c>
      <c r="W30" s="1196"/>
      <c r="X30" s="1196">
        <v>1230</v>
      </c>
      <c r="Y30" s="1196">
        <v>73</v>
      </c>
      <c r="Z30" s="1196"/>
      <c r="AA30" s="1196">
        <v>3738</v>
      </c>
      <c r="AB30" s="1196">
        <v>77</v>
      </c>
      <c r="AC30" s="1161"/>
      <c r="AD30" s="1207">
        <v>432</v>
      </c>
      <c r="AE30" s="1207">
        <v>66</v>
      </c>
      <c r="AF30" s="1207"/>
      <c r="AG30" s="1207">
        <v>3306</v>
      </c>
      <c r="AH30" s="1207">
        <v>79</v>
      </c>
      <c r="AI30" s="1207"/>
      <c r="AJ30" s="1207">
        <v>3738</v>
      </c>
      <c r="AK30" s="1207">
        <v>77</v>
      </c>
      <c r="AL30" s="1161"/>
      <c r="AM30" s="1220">
        <v>3349</v>
      </c>
      <c r="AN30" s="1220">
        <v>83</v>
      </c>
      <c r="AO30" s="1220"/>
      <c r="AP30" s="1220" t="s">
        <v>240</v>
      </c>
      <c r="AQ30" s="1220" t="s">
        <v>240</v>
      </c>
      <c r="AR30" s="1220"/>
      <c r="AS30" s="1220" t="s">
        <v>240</v>
      </c>
      <c r="AT30" s="1220" t="s">
        <v>240</v>
      </c>
      <c r="AU30" s="1220"/>
      <c r="AV30" s="1220">
        <v>276</v>
      </c>
      <c r="AW30" s="1220">
        <v>29</v>
      </c>
      <c r="AX30" s="1220"/>
      <c r="AY30" s="1220">
        <v>57</v>
      </c>
      <c r="AZ30" s="1220" t="s">
        <v>237</v>
      </c>
      <c r="BA30" s="1220"/>
      <c r="BB30" s="1220">
        <v>3738</v>
      </c>
      <c r="BC30" s="1220">
        <v>77</v>
      </c>
      <c r="BD30" s="110"/>
      <c r="BE30" s="1161"/>
      <c r="BF30" s="1071" t="s">
        <v>253</v>
      </c>
      <c r="BG30" s="1071"/>
      <c r="BH30" s="111">
        <v>1381</v>
      </c>
      <c r="BI30" s="111">
        <v>83</v>
      </c>
      <c r="BJ30" s="111"/>
      <c r="BK30" s="111">
        <v>647</v>
      </c>
      <c r="BL30" s="111">
        <v>81</v>
      </c>
      <c r="BM30" s="111"/>
      <c r="BN30" s="111">
        <v>222</v>
      </c>
      <c r="BO30" s="111">
        <v>77</v>
      </c>
      <c r="BP30" s="111"/>
      <c r="BQ30" s="111">
        <v>1173</v>
      </c>
      <c r="BR30" s="111">
        <v>75</v>
      </c>
      <c r="BS30" s="111"/>
      <c r="BT30" s="111">
        <v>63</v>
      </c>
      <c r="BU30" s="111">
        <v>84</v>
      </c>
      <c r="BV30" s="111"/>
      <c r="BW30" s="111">
        <v>3758</v>
      </c>
      <c r="BX30" s="111">
        <v>78</v>
      </c>
      <c r="BZ30" s="141">
        <v>2508</v>
      </c>
      <c r="CA30" s="141">
        <v>81</v>
      </c>
      <c r="CB30" s="141"/>
      <c r="CC30" s="141">
        <v>1164</v>
      </c>
      <c r="CD30" s="141">
        <v>74</v>
      </c>
      <c r="CE30" s="141"/>
      <c r="CF30" s="141">
        <v>3758</v>
      </c>
      <c r="CG30" s="141">
        <v>78</v>
      </c>
      <c r="CI30" s="111">
        <v>590</v>
      </c>
      <c r="CJ30" s="111">
        <v>70</v>
      </c>
      <c r="CK30" s="111"/>
      <c r="CL30" s="111">
        <v>3168</v>
      </c>
      <c r="CM30" s="111">
        <v>80</v>
      </c>
      <c r="CN30" s="111"/>
      <c r="CO30" s="111">
        <v>3758</v>
      </c>
      <c r="CP30" s="111">
        <v>78</v>
      </c>
      <c r="CR30" s="111">
        <v>3376</v>
      </c>
      <c r="CS30" s="111">
        <v>84</v>
      </c>
      <c r="CT30" s="111"/>
      <c r="CU30" s="111" t="s">
        <v>240</v>
      </c>
      <c r="CV30" s="111" t="s">
        <v>240</v>
      </c>
      <c r="CW30" s="111"/>
      <c r="CX30" s="111" t="s">
        <v>240</v>
      </c>
      <c r="CY30" s="111" t="s">
        <v>240</v>
      </c>
      <c r="CZ30" s="111"/>
      <c r="DA30" s="111">
        <v>260</v>
      </c>
      <c r="DB30" s="111">
        <v>32</v>
      </c>
      <c r="DC30" s="111"/>
      <c r="DD30" s="111">
        <v>57</v>
      </c>
      <c r="DE30" s="111" t="s">
        <v>237</v>
      </c>
      <c r="DF30" s="111"/>
      <c r="DG30" s="111">
        <v>3758</v>
      </c>
      <c r="DH30" s="111">
        <v>78</v>
      </c>
      <c r="DI30" s="110"/>
    </row>
    <row r="31" spans="1:113" s="1024" customFormat="1">
      <c r="A31" s="1071" t="s">
        <v>254</v>
      </c>
      <c r="B31" s="1071"/>
      <c r="C31" s="1185">
        <v>889</v>
      </c>
      <c r="D31" s="1185">
        <v>74</v>
      </c>
      <c r="E31" s="1185"/>
      <c r="F31" s="1185">
        <v>381</v>
      </c>
      <c r="G31" s="1185">
        <v>78</v>
      </c>
      <c r="H31" s="1185"/>
      <c r="I31" s="1185">
        <v>2292</v>
      </c>
      <c r="J31" s="1185">
        <v>75</v>
      </c>
      <c r="K31" s="1185"/>
      <c r="L31" s="1185">
        <v>872</v>
      </c>
      <c r="M31" s="1185">
        <v>74</v>
      </c>
      <c r="N31" s="1185"/>
      <c r="O31" s="1185">
        <v>31</v>
      </c>
      <c r="P31" s="1185">
        <v>84</v>
      </c>
      <c r="Q31" s="1185"/>
      <c r="R31" s="1185">
        <v>4855</v>
      </c>
      <c r="S31" s="1185">
        <v>74</v>
      </c>
      <c r="T31" s="1161"/>
      <c r="U31" s="1196">
        <v>1373</v>
      </c>
      <c r="V31" s="1196">
        <v>76</v>
      </c>
      <c r="W31" s="1196"/>
      <c r="X31" s="1196">
        <v>3358</v>
      </c>
      <c r="Y31" s="1196">
        <v>75</v>
      </c>
      <c r="Z31" s="1196"/>
      <c r="AA31" s="1196">
        <v>4855</v>
      </c>
      <c r="AB31" s="1196">
        <v>74</v>
      </c>
      <c r="AC31" s="1161"/>
      <c r="AD31" s="1207">
        <v>487</v>
      </c>
      <c r="AE31" s="1207">
        <v>71</v>
      </c>
      <c r="AF31" s="1207"/>
      <c r="AG31" s="1207">
        <v>4368</v>
      </c>
      <c r="AH31" s="1207">
        <v>74</v>
      </c>
      <c r="AI31" s="1207"/>
      <c r="AJ31" s="1207">
        <v>4855</v>
      </c>
      <c r="AK31" s="1207">
        <v>74</v>
      </c>
      <c r="AL31" s="1161"/>
      <c r="AM31" s="1220">
        <v>4277</v>
      </c>
      <c r="AN31" s="1220">
        <v>80</v>
      </c>
      <c r="AO31" s="1220"/>
      <c r="AP31" s="1220" t="s">
        <v>240</v>
      </c>
      <c r="AQ31" s="1220" t="s">
        <v>240</v>
      </c>
      <c r="AR31" s="1220"/>
      <c r="AS31" s="1220" t="s">
        <v>240</v>
      </c>
      <c r="AT31" s="1220" t="s">
        <v>240</v>
      </c>
      <c r="AU31" s="1220"/>
      <c r="AV31" s="1220">
        <v>460</v>
      </c>
      <c r="AW31" s="1220">
        <v>25</v>
      </c>
      <c r="AX31" s="1220"/>
      <c r="AY31" s="1220">
        <v>3</v>
      </c>
      <c r="AZ31" s="1220" t="s">
        <v>237</v>
      </c>
      <c r="BA31" s="1220"/>
      <c r="BB31" s="1220">
        <v>4855</v>
      </c>
      <c r="BC31" s="1220">
        <v>74</v>
      </c>
      <c r="BD31" s="110"/>
      <c r="BE31" s="1161"/>
      <c r="BF31" s="1071" t="s">
        <v>254</v>
      </c>
      <c r="BG31" s="1071"/>
      <c r="BH31" s="111">
        <v>893</v>
      </c>
      <c r="BI31" s="111">
        <v>70</v>
      </c>
      <c r="BJ31" s="111"/>
      <c r="BK31" s="111">
        <v>378</v>
      </c>
      <c r="BL31" s="111">
        <v>79</v>
      </c>
      <c r="BM31" s="111"/>
      <c r="BN31" s="111">
        <v>2398</v>
      </c>
      <c r="BO31" s="111">
        <v>74</v>
      </c>
      <c r="BP31" s="111"/>
      <c r="BQ31" s="111">
        <v>908</v>
      </c>
      <c r="BR31" s="111">
        <v>75</v>
      </c>
      <c r="BS31" s="111"/>
      <c r="BT31" s="111">
        <v>31</v>
      </c>
      <c r="BU31" s="111" t="s">
        <v>237</v>
      </c>
      <c r="BV31" s="111"/>
      <c r="BW31" s="111">
        <v>5009</v>
      </c>
      <c r="BX31" s="111">
        <v>73</v>
      </c>
      <c r="BZ31" s="141">
        <v>1385</v>
      </c>
      <c r="CA31" s="141">
        <v>78</v>
      </c>
      <c r="CB31" s="141"/>
      <c r="CC31" s="141">
        <v>3478</v>
      </c>
      <c r="CD31" s="141">
        <v>73</v>
      </c>
      <c r="CE31" s="141"/>
      <c r="CF31" s="141">
        <v>5009</v>
      </c>
      <c r="CG31" s="141">
        <v>73</v>
      </c>
      <c r="CI31" s="111">
        <v>662</v>
      </c>
      <c r="CJ31" s="111">
        <v>69</v>
      </c>
      <c r="CK31" s="111"/>
      <c r="CL31" s="111">
        <v>4347</v>
      </c>
      <c r="CM31" s="111">
        <v>74</v>
      </c>
      <c r="CN31" s="111"/>
      <c r="CO31" s="111">
        <v>5009</v>
      </c>
      <c r="CP31" s="111">
        <v>73</v>
      </c>
      <c r="CR31" s="111">
        <v>4458</v>
      </c>
      <c r="CS31" s="111">
        <v>79</v>
      </c>
      <c r="CT31" s="111"/>
      <c r="CU31" s="111" t="s">
        <v>240</v>
      </c>
      <c r="CV31" s="111" t="s">
        <v>240</v>
      </c>
      <c r="CW31" s="111"/>
      <c r="CX31" s="111" t="s">
        <v>240</v>
      </c>
      <c r="CY31" s="111" t="s">
        <v>240</v>
      </c>
      <c r="CZ31" s="111"/>
      <c r="DA31" s="111">
        <v>420</v>
      </c>
      <c r="DB31" s="111">
        <v>23</v>
      </c>
      <c r="DC31" s="111"/>
      <c r="DD31" s="111">
        <v>6</v>
      </c>
      <c r="DE31" s="111" t="s">
        <v>237</v>
      </c>
      <c r="DF31" s="111"/>
      <c r="DG31" s="111">
        <v>5009</v>
      </c>
      <c r="DH31" s="111">
        <v>73</v>
      </c>
      <c r="DI31" s="110"/>
    </row>
    <row r="32" spans="1:113" s="1024" customFormat="1">
      <c r="A32" s="1071" t="s">
        <v>255</v>
      </c>
      <c r="B32" s="1071"/>
      <c r="C32" s="1185">
        <v>1128</v>
      </c>
      <c r="D32" s="1185">
        <v>79</v>
      </c>
      <c r="E32" s="1185"/>
      <c r="F32" s="1185">
        <v>423</v>
      </c>
      <c r="G32" s="1185">
        <v>74</v>
      </c>
      <c r="H32" s="1185"/>
      <c r="I32" s="1185">
        <v>189</v>
      </c>
      <c r="J32" s="1185">
        <v>75</v>
      </c>
      <c r="K32" s="1185"/>
      <c r="L32" s="1185">
        <v>1193</v>
      </c>
      <c r="M32" s="1185">
        <v>71</v>
      </c>
      <c r="N32" s="1185"/>
      <c r="O32" s="1185">
        <v>51</v>
      </c>
      <c r="P32" s="1185">
        <v>84</v>
      </c>
      <c r="Q32" s="1185"/>
      <c r="R32" s="1185">
        <v>3404</v>
      </c>
      <c r="S32" s="1185">
        <v>74</v>
      </c>
      <c r="T32" s="1161"/>
      <c r="U32" s="1196">
        <v>1977</v>
      </c>
      <c r="V32" s="1196">
        <v>76</v>
      </c>
      <c r="W32" s="1196"/>
      <c r="X32" s="1196">
        <v>1306</v>
      </c>
      <c r="Y32" s="1196">
        <v>72</v>
      </c>
      <c r="Z32" s="1196"/>
      <c r="AA32" s="1196">
        <v>3404</v>
      </c>
      <c r="AB32" s="1196">
        <v>74</v>
      </c>
      <c r="AC32" s="1161"/>
      <c r="AD32" s="1207">
        <v>659</v>
      </c>
      <c r="AE32" s="1207">
        <v>65</v>
      </c>
      <c r="AF32" s="1207"/>
      <c r="AG32" s="1207">
        <v>2745</v>
      </c>
      <c r="AH32" s="1207">
        <v>76</v>
      </c>
      <c r="AI32" s="1207"/>
      <c r="AJ32" s="1207">
        <v>3404</v>
      </c>
      <c r="AK32" s="1207">
        <v>74</v>
      </c>
      <c r="AL32" s="1161"/>
      <c r="AM32" s="1220">
        <v>2945</v>
      </c>
      <c r="AN32" s="1220">
        <v>80</v>
      </c>
      <c r="AO32" s="1220"/>
      <c r="AP32" s="1220" t="s">
        <v>240</v>
      </c>
      <c r="AQ32" s="1220" t="s">
        <v>240</v>
      </c>
      <c r="AR32" s="1220"/>
      <c r="AS32" s="1220" t="s">
        <v>240</v>
      </c>
      <c r="AT32" s="1220" t="s">
        <v>240</v>
      </c>
      <c r="AU32" s="1220"/>
      <c r="AV32" s="1220">
        <v>292</v>
      </c>
      <c r="AW32" s="1220">
        <v>27</v>
      </c>
      <c r="AX32" s="1220"/>
      <c r="AY32" s="1220">
        <v>58</v>
      </c>
      <c r="AZ32" s="1220">
        <v>5</v>
      </c>
      <c r="BA32" s="1220"/>
      <c r="BB32" s="1220">
        <v>3404</v>
      </c>
      <c r="BC32" s="1220">
        <v>74</v>
      </c>
      <c r="BD32" s="110"/>
      <c r="BE32" s="1161"/>
      <c r="BF32" s="1071" t="s">
        <v>255</v>
      </c>
      <c r="BG32" s="1071"/>
      <c r="BH32" s="111">
        <v>1122</v>
      </c>
      <c r="BI32" s="111">
        <v>74</v>
      </c>
      <c r="BJ32" s="111"/>
      <c r="BK32" s="111">
        <v>455</v>
      </c>
      <c r="BL32" s="111">
        <v>72</v>
      </c>
      <c r="BM32" s="111"/>
      <c r="BN32" s="111">
        <v>183</v>
      </c>
      <c r="BO32" s="111">
        <v>67</v>
      </c>
      <c r="BP32" s="111"/>
      <c r="BQ32" s="111">
        <v>1345</v>
      </c>
      <c r="BR32" s="111">
        <v>71</v>
      </c>
      <c r="BS32" s="111"/>
      <c r="BT32" s="111">
        <v>58</v>
      </c>
      <c r="BU32" s="111">
        <v>81</v>
      </c>
      <c r="BV32" s="111"/>
      <c r="BW32" s="111">
        <v>3594</v>
      </c>
      <c r="BX32" s="111">
        <v>72</v>
      </c>
      <c r="BZ32" s="141">
        <v>1924</v>
      </c>
      <c r="CA32" s="141">
        <v>73</v>
      </c>
      <c r="CB32" s="141"/>
      <c r="CC32" s="141">
        <v>1483</v>
      </c>
      <c r="CD32" s="141">
        <v>70</v>
      </c>
      <c r="CE32" s="141"/>
      <c r="CF32" s="141">
        <v>3594</v>
      </c>
      <c r="CG32" s="141">
        <v>72</v>
      </c>
      <c r="CI32" s="111">
        <v>765</v>
      </c>
      <c r="CJ32" s="111">
        <v>65</v>
      </c>
      <c r="CK32" s="111"/>
      <c r="CL32" s="111">
        <v>2829</v>
      </c>
      <c r="CM32" s="111">
        <v>73</v>
      </c>
      <c r="CN32" s="111"/>
      <c r="CO32" s="111">
        <v>3594</v>
      </c>
      <c r="CP32" s="111">
        <v>72</v>
      </c>
      <c r="CR32" s="111">
        <v>3078</v>
      </c>
      <c r="CS32" s="111">
        <v>77</v>
      </c>
      <c r="CT32" s="111"/>
      <c r="CU32" s="111" t="s">
        <v>240</v>
      </c>
      <c r="CV32" s="111" t="s">
        <v>240</v>
      </c>
      <c r="CW32" s="111"/>
      <c r="CX32" s="111" t="s">
        <v>240</v>
      </c>
      <c r="CY32" s="111" t="s">
        <v>240</v>
      </c>
      <c r="CZ32" s="111"/>
      <c r="DA32" s="111">
        <v>341</v>
      </c>
      <c r="DB32" s="111">
        <v>32</v>
      </c>
      <c r="DC32" s="111"/>
      <c r="DD32" s="111">
        <v>48</v>
      </c>
      <c r="DE32" s="111" t="s">
        <v>237</v>
      </c>
      <c r="DF32" s="111"/>
      <c r="DG32" s="111">
        <v>3594</v>
      </c>
      <c r="DH32" s="111">
        <v>72</v>
      </c>
      <c r="DI32" s="110"/>
    </row>
    <row r="33" spans="1:113" s="1024" customFormat="1">
      <c r="A33" s="1071" t="s">
        <v>256</v>
      </c>
      <c r="B33" s="1071"/>
      <c r="C33" s="1185">
        <v>550</v>
      </c>
      <c r="D33" s="1185">
        <v>69</v>
      </c>
      <c r="E33" s="1185"/>
      <c r="F33" s="1185">
        <v>292</v>
      </c>
      <c r="G33" s="1185">
        <v>74</v>
      </c>
      <c r="H33" s="1185"/>
      <c r="I33" s="1185">
        <v>2048</v>
      </c>
      <c r="J33" s="1185">
        <v>67</v>
      </c>
      <c r="K33" s="1185"/>
      <c r="L33" s="1185">
        <v>286</v>
      </c>
      <c r="M33" s="1185">
        <v>64</v>
      </c>
      <c r="N33" s="1185"/>
      <c r="O33" s="1185">
        <v>30</v>
      </c>
      <c r="P33" s="1185">
        <v>73</v>
      </c>
      <c r="Q33" s="1185"/>
      <c r="R33" s="1185">
        <v>3430</v>
      </c>
      <c r="S33" s="1185">
        <v>67</v>
      </c>
      <c r="T33" s="1161"/>
      <c r="U33" s="1196">
        <v>937</v>
      </c>
      <c r="V33" s="1196">
        <v>69</v>
      </c>
      <c r="W33" s="1196"/>
      <c r="X33" s="1196">
        <v>2394</v>
      </c>
      <c r="Y33" s="1196">
        <v>67</v>
      </c>
      <c r="Z33" s="1196"/>
      <c r="AA33" s="1196">
        <v>3430</v>
      </c>
      <c r="AB33" s="1196">
        <v>67</v>
      </c>
      <c r="AC33" s="1161"/>
      <c r="AD33" s="1207">
        <v>826</v>
      </c>
      <c r="AE33" s="1207">
        <v>59</v>
      </c>
      <c r="AF33" s="1207"/>
      <c r="AG33" s="1207">
        <v>2604</v>
      </c>
      <c r="AH33" s="1207">
        <v>69</v>
      </c>
      <c r="AI33" s="1207"/>
      <c r="AJ33" s="1207">
        <v>3430</v>
      </c>
      <c r="AK33" s="1207">
        <v>67</v>
      </c>
      <c r="AL33" s="1161"/>
      <c r="AM33" s="1220">
        <v>2839</v>
      </c>
      <c r="AN33" s="1220">
        <v>76</v>
      </c>
      <c r="AO33" s="1220"/>
      <c r="AP33" s="1220" t="s">
        <v>240</v>
      </c>
      <c r="AQ33" s="1220" t="s">
        <v>240</v>
      </c>
      <c r="AR33" s="1220"/>
      <c r="AS33" s="1220" t="s">
        <v>240</v>
      </c>
      <c r="AT33" s="1220" t="s">
        <v>240</v>
      </c>
      <c r="AU33" s="1220"/>
      <c r="AV33" s="1220">
        <v>393</v>
      </c>
      <c r="AW33" s="1220">
        <v>24</v>
      </c>
      <c r="AX33" s="1220"/>
      <c r="AY33" s="1220">
        <v>95</v>
      </c>
      <c r="AZ33" s="1220">
        <v>7</v>
      </c>
      <c r="BA33" s="1220"/>
      <c r="BB33" s="1220">
        <v>3430</v>
      </c>
      <c r="BC33" s="1220">
        <v>67</v>
      </c>
      <c r="BD33" s="110"/>
      <c r="BE33" s="1161"/>
      <c r="BF33" s="1071" t="s">
        <v>256</v>
      </c>
      <c r="BG33" s="1071"/>
      <c r="BH33" s="111">
        <v>570</v>
      </c>
      <c r="BI33" s="111">
        <v>67</v>
      </c>
      <c r="BJ33" s="111"/>
      <c r="BK33" s="111">
        <v>262</v>
      </c>
      <c r="BL33" s="111">
        <v>69</v>
      </c>
      <c r="BM33" s="111"/>
      <c r="BN33" s="111">
        <v>2193</v>
      </c>
      <c r="BO33" s="111">
        <v>66</v>
      </c>
      <c r="BP33" s="111"/>
      <c r="BQ33" s="111">
        <v>297</v>
      </c>
      <c r="BR33" s="111">
        <v>65</v>
      </c>
      <c r="BS33" s="111"/>
      <c r="BT33" s="111">
        <v>23</v>
      </c>
      <c r="BU33" s="111">
        <v>74</v>
      </c>
      <c r="BV33" s="111"/>
      <c r="BW33" s="111">
        <v>3610</v>
      </c>
      <c r="BX33" s="111">
        <v>66</v>
      </c>
      <c r="BZ33" s="141">
        <v>859</v>
      </c>
      <c r="CA33" s="141">
        <v>68</v>
      </c>
      <c r="CB33" s="141"/>
      <c r="CC33" s="141">
        <v>2637</v>
      </c>
      <c r="CD33" s="141">
        <v>65</v>
      </c>
      <c r="CE33" s="141"/>
      <c r="CF33" s="141">
        <v>3610</v>
      </c>
      <c r="CG33" s="141">
        <v>66</v>
      </c>
      <c r="CI33" s="111">
        <v>1020</v>
      </c>
      <c r="CJ33" s="111">
        <v>57</v>
      </c>
      <c r="CK33" s="111"/>
      <c r="CL33" s="111">
        <v>2590</v>
      </c>
      <c r="CM33" s="111">
        <v>69</v>
      </c>
      <c r="CN33" s="111"/>
      <c r="CO33" s="111">
        <v>3610</v>
      </c>
      <c r="CP33" s="111">
        <v>66</v>
      </c>
      <c r="CR33" s="111">
        <v>3023</v>
      </c>
      <c r="CS33" s="111">
        <v>73</v>
      </c>
      <c r="CT33" s="111"/>
      <c r="CU33" s="111" t="s">
        <v>240</v>
      </c>
      <c r="CV33" s="111" t="s">
        <v>240</v>
      </c>
      <c r="CW33" s="111"/>
      <c r="CX33" s="111" t="s">
        <v>240</v>
      </c>
      <c r="CY33" s="111" t="s">
        <v>240</v>
      </c>
      <c r="CZ33" s="111"/>
      <c r="DA33" s="111">
        <v>366</v>
      </c>
      <c r="DB33" s="111">
        <v>24</v>
      </c>
      <c r="DC33" s="111"/>
      <c r="DD33" s="111">
        <v>103</v>
      </c>
      <c r="DE33" s="111">
        <v>6</v>
      </c>
      <c r="DF33" s="111"/>
      <c r="DG33" s="111">
        <v>3610</v>
      </c>
      <c r="DH33" s="111">
        <v>66</v>
      </c>
      <c r="DI33" s="110"/>
    </row>
    <row r="34" spans="1:113" s="1024" customFormat="1">
      <c r="A34" s="1071" t="s">
        <v>257</v>
      </c>
      <c r="B34" s="1071"/>
      <c r="C34" s="1185">
        <v>1400</v>
      </c>
      <c r="D34" s="1185">
        <v>81</v>
      </c>
      <c r="E34" s="1185"/>
      <c r="F34" s="1185">
        <v>400</v>
      </c>
      <c r="G34" s="1185">
        <v>77</v>
      </c>
      <c r="H34" s="1185"/>
      <c r="I34" s="1185">
        <v>435</v>
      </c>
      <c r="J34" s="1185">
        <v>69</v>
      </c>
      <c r="K34" s="1185"/>
      <c r="L34" s="1185">
        <v>430</v>
      </c>
      <c r="M34" s="1185">
        <v>69</v>
      </c>
      <c r="N34" s="1185"/>
      <c r="O34" s="1185">
        <v>19</v>
      </c>
      <c r="P34" s="1185">
        <v>74</v>
      </c>
      <c r="Q34" s="1185"/>
      <c r="R34" s="1185">
        <v>3166</v>
      </c>
      <c r="S34" s="1185">
        <v>76</v>
      </c>
      <c r="T34" s="1161"/>
      <c r="U34" s="1196">
        <v>1685</v>
      </c>
      <c r="V34" s="1196">
        <v>79</v>
      </c>
      <c r="W34" s="1196"/>
      <c r="X34" s="1196">
        <v>1177</v>
      </c>
      <c r="Y34" s="1196">
        <v>72</v>
      </c>
      <c r="Z34" s="1196"/>
      <c r="AA34" s="1196">
        <v>3166</v>
      </c>
      <c r="AB34" s="1196">
        <v>76</v>
      </c>
      <c r="AC34" s="1161"/>
      <c r="AD34" s="1207">
        <v>407</v>
      </c>
      <c r="AE34" s="1207">
        <v>64</v>
      </c>
      <c r="AF34" s="1207"/>
      <c r="AG34" s="1207">
        <v>2759</v>
      </c>
      <c r="AH34" s="1207">
        <v>77</v>
      </c>
      <c r="AI34" s="1207"/>
      <c r="AJ34" s="1207">
        <v>3166</v>
      </c>
      <c r="AK34" s="1207">
        <v>76</v>
      </c>
      <c r="AL34" s="1161"/>
      <c r="AM34" s="1220">
        <v>2614</v>
      </c>
      <c r="AN34" s="1220">
        <v>82</v>
      </c>
      <c r="AO34" s="1220"/>
      <c r="AP34" s="1220" t="s">
        <v>240</v>
      </c>
      <c r="AQ34" s="1220" t="s">
        <v>240</v>
      </c>
      <c r="AR34" s="1220"/>
      <c r="AS34" s="1220" t="s">
        <v>240</v>
      </c>
      <c r="AT34" s="1220" t="s">
        <v>240</v>
      </c>
      <c r="AU34" s="1220"/>
      <c r="AV34" s="1220">
        <v>196</v>
      </c>
      <c r="AW34" s="1220">
        <v>27</v>
      </c>
      <c r="AX34" s="1220"/>
      <c r="AY34" s="1220">
        <v>63</v>
      </c>
      <c r="AZ34" s="1220">
        <v>8</v>
      </c>
      <c r="BA34" s="1220"/>
      <c r="BB34" s="1220">
        <v>3166</v>
      </c>
      <c r="BC34" s="1220">
        <v>76</v>
      </c>
      <c r="BD34" s="110"/>
      <c r="BE34" s="1161"/>
      <c r="BF34" s="1071" t="s">
        <v>257</v>
      </c>
      <c r="BG34" s="1071"/>
      <c r="BH34" s="111">
        <v>1479</v>
      </c>
      <c r="BI34" s="111">
        <v>80</v>
      </c>
      <c r="BJ34" s="111"/>
      <c r="BK34" s="111">
        <v>394</v>
      </c>
      <c r="BL34" s="111">
        <v>71</v>
      </c>
      <c r="BM34" s="111"/>
      <c r="BN34" s="111">
        <v>458</v>
      </c>
      <c r="BO34" s="111">
        <v>68</v>
      </c>
      <c r="BP34" s="111"/>
      <c r="BQ34" s="111">
        <v>486</v>
      </c>
      <c r="BR34" s="111">
        <v>68</v>
      </c>
      <c r="BS34" s="111"/>
      <c r="BT34" s="111">
        <v>23</v>
      </c>
      <c r="BU34" s="111">
        <v>78</v>
      </c>
      <c r="BV34" s="111"/>
      <c r="BW34" s="111">
        <v>3270</v>
      </c>
      <c r="BX34" s="111">
        <v>74</v>
      </c>
      <c r="BZ34" s="141">
        <v>1723</v>
      </c>
      <c r="CA34" s="141">
        <v>77</v>
      </c>
      <c r="CB34" s="141"/>
      <c r="CC34" s="141">
        <v>1227</v>
      </c>
      <c r="CD34" s="141">
        <v>71</v>
      </c>
      <c r="CE34" s="141"/>
      <c r="CF34" s="141">
        <v>3270</v>
      </c>
      <c r="CG34" s="141">
        <v>74</v>
      </c>
      <c r="CI34" s="111">
        <v>477</v>
      </c>
      <c r="CJ34" s="111">
        <v>63</v>
      </c>
      <c r="CK34" s="111"/>
      <c r="CL34" s="111">
        <v>2793</v>
      </c>
      <c r="CM34" s="111">
        <v>76</v>
      </c>
      <c r="CN34" s="111"/>
      <c r="CO34" s="111">
        <v>3270</v>
      </c>
      <c r="CP34" s="111">
        <v>74</v>
      </c>
      <c r="CR34" s="111">
        <v>2688</v>
      </c>
      <c r="CS34" s="111">
        <v>80</v>
      </c>
      <c r="CT34" s="111"/>
      <c r="CU34" s="111" t="s">
        <v>240</v>
      </c>
      <c r="CV34" s="111" t="s">
        <v>240</v>
      </c>
      <c r="CW34" s="111"/>
      <c r="CX34" s="111" t="s">
        <v>240</v>
      </c>
      <c r="CY34" s="111" t="s">
        <v>240</v>
      </c>
      <c r="CZ34" s="111"/>
      <c r="DA34" s="111">
        <v>232</v>
      </c>
      <c r="DB34" s="111">
        <v>32</v>
      </c>
      <c r="DC34" s="111"/>
      <c r="DD34" s="111">
        <v>56</v>
      </c>
      <c r="DE34" s="111">
        <v>7</v>
      </c>
      <c r="DF34" s="111"/>
      <c r="DG34" s="111">
        <v>3270</v>
      </c>
      <c r="DH34" s="111">
        <v>74</v>
      </c>
      <c r="DI34" s="110"/>
    </row>
    <row r="35" spans="1:113" s="1024" customFormat="1">
      <c r="A35" s="1071" t="s">
        <v>258</v>
      </c>
      <c r="B35" s="1071"/>
      <c r="C35" s="1185">
        <v>412</v>
      </c>
      <c r="D35" s="1185">
        <v>76</v>
      </c>
      <c r="E35" s="1185"/>
      <c r="F35" s="1185">
        <v>183</v>
      </c>
      <c r="G35" s="1185">
        <v>77</v>
      </c>
      <c r="H35" s="1185"/>
      <c r="I35" s="1185">
        <v>199</v>
      </c>
      <c r="J35" s="1185">
        <v>71</v>
      </c>
      <c r="K35" s="1185"/>
      <c r="L35" s="1185">
        <v>176</v>
      </c>
      <c r="M35" s="1185">
        <v>68</v>
      </c>
      <c r="N35" s="1185"/>
      <c r="O35" s="1185">
        <v>30</v>
      </c>
      <c r="P35" s="1185" t="s">
        <v>237</v>
      </c>
      <c r="Q35" s="1185"/>
      <c r="R35" s="1185">
        <v>1417</v>
      </c>
      <c r="S35" s="1185">
        <v>71</v>
      </c>
      <c r="T35" s="1161"/>
      <c r="U35" s="1196">
        <v>574</v>
      </c>
      <c r="V35" s="1196">
        <v>76</v>
      </c>
      <c r="W35" s="1196"/>
      <c r="X35" s="1196">
        <v>745</v>
      </c>
      <c r="Y35" s="1196">
        <v>70</v>
      </c>
      <c r="Z35" s="1196"/>
      <c r="AA35" s="1196">
        <v>1417</v>
      </c>
      <c r="AB35" s="1196">
        <v>71</v>
      </c>
      <c r="AC35" s="1161"/>
      <c r="AD35" s="1207">
        <v>241</v>
      </c>
      <c r="AE35" s="1207">
        <v>62</v>
      </c>
      <c r="AF35" s="1207"/>
      <c r="AG35" s="1207">
        <v>1176</v>
      </c>
      <c r="AH35" s="1207">
        <v>73</v>
      </c>
      <c r="AI35" s="1207"/>
      <c r="AJ35" s="1207">
        <v>1417</v>
      </c>
      <c r="AK35" s="1207">
        <v>71</v>
      </c>
      <c r="AL35" s="1161"/>
      <c r="AM35" s="1220">
        <v>1165</v>
      </c>
      <c r="AN35" s="1220">
        <v>79</v>
      </c>
      <c r="AO35" s="1220"/>
      <c r="AP35" s="1220" t="s">
        <v>240</v>
      </c>
      <c r="AQ35" s="1220" t="s">
        <v>240</v>
      </c>
      <c r="AR35" s="1220"/>
      <c r="AS35" s="1220" t="s">
        <v>240</v>
      </c>
      <c r="AT35" s="1220" t="s">
        <v>240</v>
      </c>
      <c r="AU35" s="1220"/>
      <c r="AV35" s="1220">
        <v>131</v>
      </c>
      <c r="AW35" s="1220">
        <v>29</v>
      </c>
      <c r="AX35" s="1220"/>
      <c r="AY35" s="1220">
        <v>29</v>
      </c>
      <c r="AZ35" s="1220" t="s">
        <v>237</v>
      </c>
      <c r="BA35" s="1220"/>
      <c r="BB35" s="1220">
        <v>1417</v>
      </c>
      <c r="BC35" s="1220">
        <v>71</v>
      </c>
      <c r="BD35" s="110"/>
      <c r="BE35" s="1161"/>
      <c r="BF35" s="1071" t="s">
        <v>258</v>
      </c>
      <c r="BG35" s="1071"/>
      <c r="BH35" s="111">
        <v>439</v>
      </c>
      <c r="BI35" s="111">
        <v>74</v>
      </c>
      <c r="BJ35" s="111"/>
      <c r="BK35" s="111">
        <v>171</v>
      </c>
      <c r="BL35" s="111">
        <v>81</v>
      </c>
      <c r="BM35" s="111"/>
      <c r="BN35" s="111">
        <v>208</v>
      </c>
      <c r="BO35" s="111">
        <v>72</v>
      </c>
      <c r="BP35" s="111"/>
      <c r="BQ35" s="111">
        <v>183</v>
      </c>
      <c r="BR35" s="111">
        <v>67</v>
      </c>
      <c r="BS35" s="111"/>
      <c r="BT35" s="111">
        <v>14</v>
      </c>
      <c r="BU35" s="111">
        <v>71</v>
      </c>
      <c r="BV35" s="111"/>
      <c r="BW35" s="111">
        <v>1489</v>
      </c>
      <c r="BX35" s="111">
        <v>69</v>
      </c>
      <c r="BZ35" s="141">
        <v>481</v>
      </c>
      <c r="CA35" s="141">
        <v>74</v>
      </c>
      <c r="CB35" s="141"/>
      <c r="CC35" s="141">
        <v>896</v>
      </c>
      <c r="CD35" s="141">
        <v>69</v>
      </c>
      <c r="CE35" s="141"/>
      <c r="CF35" s="141">
        <v>1489</v>
      </c>
      <c r="CG35" s="141">
        <v>69</v>
      </c>
      <c r="CI35" s="111">
        <v>260</v>
      </c>
      <c r="CJ35" s="111">
        <v>64</v>
      </c>
      <c r="CK35" s="111"/>
      <c r="CL35" s="111">
        <v>1229</v>
      </c>
      <c r="CM35" s="111">
        <v>70</v>
      </c>
      <c r="CN35" s="111"/>
      <c r="CO35" s="111">
        <v>1489</v>
      </c>
      <c r="CP35" s="111">
        <v>69</v>
      </c>
      <c r="CR35" s="111">
        <v>1245</v>
      </c>
      <c r="CS35" s="111">
        <v>75</v>
      </c>
      <c r="CT35" s="111"/>
      <c r="CU35" s="111" t="s">
        <v>240</v>
      </c>
      <c r="CV35" s="111" t="s">
        <v>240</v>
      </c>
      <c r="CW35" s="111"/>
      <c r="CX35" s="111" t="s">
        <v>240</v>
      </c>
      <c r="CY35" s="111" t="s">
        <v>240</v>
      </c>
      <c r="CZ35" s="111"/>
      <c r="DA35" s="111">
        <v>113</v>
      </c>
      <c r="DB35" s="111">
        <v>29</v>
      </c>
      <c r="DC35" s="111"/>
      <c r="DD35" s="111">
        <v>21</v>
      </c>
      <c r="DE35" s="111" t="s">
        <v>237</v>
      </c>
      <c r="DF35" s="111"/>
      <c r="DG35" s="111">
        <v>1489</v>
      </c>
      <c r="DH35" s="111">
        <v>69</v>
      </c>
      <c r="DI35" s="110"/>
    </row>
    <row r="36" spans="1:113" s="1024" customFormat="1">
      <c r="A36" s="1071"/>
      <c r="B36" s="1071"/>
      <c r="C36" s="1184"/>
      <c r="D36" s="1184"/>
      <c r="E36" s="1184"/>
      <c r="F36" s="1184"/>
      <c r="G36" s="1184"/>
      <c r="H36" s="1184"/>
      <c r="I36" s="1184"/>
      <c r="J36" s="1184"/>
      <c r="K36" s="1184"/>
      <c r="L36" s="1184"/>
      <c r="M36" s="1184"/>
      <c r="N36" s="1184"/>
      <c r="O36" s="1184"/>
      <c r="P36" s="1184"/>
      <c r="Q36" s="1184"/>
      <c r="R36" s="1184"/>
      <c r="S36" s="1184"/>
      <c r="T36" s="1161"/>
      <c r="U36" s="1195"/>
      <c r="V36" s="1195"/>
      <c r="W36" s="1195"/>
      <c r="X36" s="1195"/>
      <c r="Y36" s="1195"/>
      <c r="Z36" s="1195"/>
      <c r="AA36" s="1195"/>
      <c r="AB36" s="1195"/>
      <c r="AC36" s="1161"/>
      <c r="AD36" s="1206"/>
      <c r="AE36" s="1206"/>
      <c r="AF36" s="1206"/>
      <c r="AG36" s="1206"/>
      <c r="AH36" s="1206"/>
      <c r="AI36" s="1206"/>
      <c r="AJ36" s="1206"/>
      <c r="AK36" s="1206"/>
      <c r="AL36" s="1161"/>
      <c r="AM36" s="1219"/>
      <c r="AN36" s="1219"/>
      <c r="AO36" s="1219"/>
      <c r="AP36" s="1220"/>
      <c r="AQ36" s="1220"/>
      <c r="AR36" s="1220"/>
      <c r="AS36" s="1220"/>
      <c r="AT36" s="1220"/>
      <c r="AU36" s="1220"/>
      <c r="AV36" s="1219"/>
      <c r="AW36" s="1219"/>
      <c r="AX36" s="1219"/>
      <c r="AY36" s="1219"/>
      <c r="AZ36" s="1219"/>
      <c r="BA36" s="1219"/>
      <c r="BB36" s="1219"/>
      <c r="BC36" s="1219"/>
      <c r="BD36" s="108"/>
      <c r="BE36" s="1161"/>
      <c r="BF36" s="1071"/>
      <c r="BG36" s="1071"/>
      <c r="BH36" s="107"/>
      <c r="BI36" s="107"/>
      <c r="BJ36" s="107"/>
      <c r="BK36" s="107"/>
      <c r="BL36" s="107"/>
      <c r="BM36" s="107"/>
      <c r="BN36" s="107"/>
      <c r="BO36" s="107"/>
      <c r="BP36" s="107"/>
      <c r="BQ36" s="107"/>
      <c r="BR36" s="107"/>
      <c r="BS36" s="107"/>
      <c r="BT36" s="107"/>
      <c r="BU36" s="107"/>
      <c r="BV36" s="107"/>
      <c r="BW36" s="107"/>
      <c r="BX36" s="107"/>
      <c r="BZ36" s="140"/>
      <c r="CA36" s="140"/>
      <c r="CB36" s="140"/>
      <c r="CC36" s="140"/>
      <c r="CD36" s="140"/>
      <c r="CE36" s="140"/>
      <c r="CF36" s="140"/>
      <c r="CG36" s="140"/>
      <c r="CI36" s="107"/>
      <c r="CJ36" s="107"/>
      <c r="CK36" s="107"/>
      <c r="CL36" s="107"/>
      <c r="CM36" s="107"/>
      <c r="CN36" s="107"/>
      <c r="CO36" s="107"/>
      <c r="CP36" s="107"/>
      <c r="CR36" s="107"/>
      <c r="CS36" s="107"/>
      <c r="CT36" s="107"/>
      <c r="CU36" s="111"/>
      <c r="CV36" s="111"/>
      <c r="CW36" s="111"/>
      <c r="CX36" s="111"/>
      <c r="CY36" s="111"/>
      <c r="CZ36" s="111"/>
      <c r="DA36" s="107"/>
      <c r="DB36" s="107"/>
      <c r="DC36" s="107"/>
      <c r="DD36" s="107"/>
      <c r="DE36" s="107"/>
      <c r="DF36" s="107"/>
      <c r="DG36" s="107"/>
      <c r="DH36" s="107"/>
      <c r="DI36" s="108"/>
    </row>
    <row r="37" spans="1:113" s="1024" customFormat="1">
      <c r="A37" s="1069" t="s">
        <v>137</v>
      </c>
      <c r="B37" s="1069"/>
      <c r="C37" s="1184">
        <v>30560</v>
      </c>
      <c r="D37" s="1184">
        <v>73</v>
      </c>
      <c r="E37" s="1184"/>
      <c r="F37" s="1184">
        <v>7230</v>
      </c>
      <c r="G37" s="1184">
        <v>76</v>
      </c>
      <c r="H37" s="1184"/>
      <c r="I37" s="1184">
        <v>14600</v>
      </c>
      <c r="J37" s="1184">
        <v>75</v>
      </c>
      <c r="K37" s="1184"/>
      <c r="L37" s="1184">
        <v>9090</v>
      </c>
      <c r="M37" s="1184">
        <v>70</v>
      </c>
      <c r="N37" s="1184"/>
      <c r="O37" s="1184">
        <v>620</v>
      </c>
      <c r="P37" s="1184">
        <v>83</v>
      </c>
      <c r="Q37" s="1184"/>
      <c r="R37" s="1184">
        <v>68170</v>
      </c>
      <c r="S37" s="1184">
        <v>73</v>
      </c>
      <c r="T37" s="1161"/>
      <c r="U37" s="1195">
        <v>36090</v>
      </c>
      <c r="V37" s="1195">
        <v>76</v>
      </c>
      <c r="W37" s="1195"/>
      <c r="X37" s="1195">
        <v>30100</v>
      </c>
      <c r="Y37" s="1195">
        <v>70</v>
      </c>
      <c r="Z37" s="1195"/>
      <c r="AA37" s="1195">
        <v>68170</v>
      </c>
      <c r="AB37" s="1195">
        <v>73</v>
      </c>
      <c r="AC37" s="1161"/>
      <c r="AD37" s="1206">
        <v>7960</v>
      </c>
      <c r="AE37" s="1206">
        <v>62</v>
      </c>
      <c r="AF37" s="1206"/>
      <c r="AG37" s="1206">
        <v>60210</v>
      </c>
      <c r="AH37" s="1206">
        <v>74</v>
      </c>
      <c r="AI37" s="1206"/>
      <c r="AJ37" s="1206">
        <v>68170</v>
      </c>
      <c r="AK37" s="1206">
        <v>73</v>
      </c>
      <c r="AL37" s="1161"/>
      <c r="AM37" s="1219">
        <v>59710</v>
      </c>
      <c r="AN37" s="1219">
        <v>79</v>
      </c>
      <c r="AO37" s="1219"/>
      <c r="AP37" s="1219" t="s">
        <v>240</v>
      </c>
      <c r="AQ37" s="1219" t="s">
        <v>240</v>
      </c>
      <c r="AR37" s="1219"/>
      <c r="AS37" s="1219" t="s">
        <v>240</v>
      </c>
      <c r="AT37" s="1219" t="s">
        <v>240</v>
      </c>
      <c r="AU37" s="1219"/>
      <c r="AV37" s="1219">
        <v>5350</v>
      </c>
      <c r="AW37" s="1219">
        <v>31</v>
      </c>
      <c r="AX37" s="1219"/>
      <c r="AY37" s="1219">
        <v>1240</v>
      </c>
      <c r="AZ37" s="1219">
        <v>4</v>
      </c>
      <c r="BA37" s="1219"/>
      <c r="BB37" s="1219">
        <v>68170</v>
      </c>
      <c r="BC37" s="1219">
        <v>73</v>
      </c>
      <c r="BD37" s="110"/>
      <c r="BE37" s="1161"/>
      <c r="BF37" s="1069" t="s">
        <v>137</v>
      </c>
      <c r="BG37" s="1069"/>
      <c r="BH37" s="107">
        <v>31620</v>
      </c>
      <c r="BI37" s="107">
        <v>73</v>
      </c>
      <c r="BJ37" s="107"/>
      <c r="BK37" s="107">
        <v>7300</v>
      </c>
      <c r="BL37" s="107">
        <v>76</v>
      </c>
      <c r="BM37" s="107"/>
      <c r="BN37" s="107">
        <v>14910</v>
      </c>
      <c r="BO37" s="107">
        <v>74</v>
      </c>
      <c r="BP37" s="107"/>
      <c r="BQ37" s="107">
        <v>9790</v>
      </c>
      <c r="BR37" s="107">
        <v>70</v>
      </c>
      <c r="BS37" s="107"/>
      <c r="BT37" s="107">
        <v>650</v>
      </c>
      <c r="BU37" s="107">
        <v>78</v>
      </c>
      <c r="BV37" s="107"/>
      <c r="BW37" s="107">
        <v>70440</v>
      </c>
      <c r="BX37" s="107">
        <v>72</v>
      </c>
      <c r="BZ37" s="140">
        <v>37070</v>
      </c>
      <c r="CA37" s="140">
        <v>76</v>
      </c>
      <c r="CB37" s="140"/>
      <c r="CC37" s="140">
        <v>31240</v>
      </c>
      <c r="CD37" s="140">
        <v>69</v>
      </c>
      <c r="CE37" s="140"/>
      <c r="CF37" s="140">
        <v>70440</v>
      </c>
      <c r="CG37" s="140">
        <v>72</v>
      </c>
      <c r="CI37" s="107">
        <v>8320</v>
      </c>
      <c r="CJ37" s="107">
        <v>62</v>
      </c>
      <c r="CK37" s="107"/>
      <c r="CL37" s="107">
        <v>62120</v>
      </c>
      <c r="CM37" s="107">
        <v>73</v>
      </c>
      <c r="CN37" s="107"/>
      <c r="CO37" s="107">
        <v>70440</v>
      </c>
      <c r="CP37" s="107">
        <v>72</v>
      </c>
      <c r="CR37" s="107">
        <v>61960</v>
      </c>
      <c r="CS37" s="107">
        <v>77</v>
      </c>
      <c r="CT37" s="107"/>
      <c r="CU37" s="107" t="s">
        <v>240</v>
      </c>
      <c r="CV37" s="107" t="s">
        <v>240</v>
      </c>
      <c r="CW37" s="107"/>
      <c r="CX37" s="107" t="s">
        <v>240</v>
      </c>
      <c r="CY37" s="107" t="s">
        <v>240</v>
      </c>
      <c r="CZ37" s="107"/>
      <c r="DA37" s="107">
        <v>5280</v>
      </c>
      <c r="DB37" s="107">
        <v>29</v>
      </c>
      <c r="DC37" s="107"/>
      <c r="DD37" s="107">
        <v>1220</v>
      </c>
      <c r="DE37" s="107">
        <v>4</v>
      </c>
      <c r="DF37" s="107"/>
      <c r="DG37" s="107">
        <v>70440</v>
      </c>
      <c r="DH37" s="107">
        <v>72</v>
      </c>
      <c r="DI37" s="110"/>
    </row>
    <row r="38" spans="1:113" s="1024" customFormat="1">
      <c r="A38" s="1071" t="s">
        <v>259</v>
      </c>
      <c r="B38" s="1071"/>
      <c r="C38" s="1185">
        <v>1335</v>
      </c>
      <c r="D38" s="1185">
        <v>67</v>
      </c>
      <c r="E38" s="1185"/>
      <c r="F38" s="1185">
        <v>317</v>
      </c>
      <c r="G38" s="1185">
        <v>69</v>
      </c>
      <c r="H38" s="1185"/>
      <c r="I38" s="1185">
        <v>935</v>
      </c>
      <c r="J38" s="1185">
        <v>72</v>
      </c>
      <c r="K38" s="1185"/>
      <c r="L38" s="1185">
        <v>886</v>
      </c>
      <c r="M38" s="1185">
        <v>70</v>
      </c>
      <c r="N38" s="1185"/>
      <c r="O38" s="1185">
        <v>10</v>
      </c>
      <c r="P38" s="1185">
        <v>100</v>
      </c>
      <c r="Q38" s="1185"/>
      <c r="R38" s="1185">
        <v>3641</v>
      </c>
      <c r="S38" s="1185">
        <v>69</v>
      </c>
      <c r="T38" s="1161"/>
      <c r="U38" s="1196">
        <v>1571</v>
      </c>
      <c r="V38" s="1196">
        <v>70</v>
      </c>
      <c r="W38" s="1196"/>
      <c r="X38" s="1196">
        <v>1955</v>
      </c>
      <c r="Y38" s="1196">
        <v>69</v>
      </c>
      <c r="Z38" s="1196"/>
      <c r="AA38" s="1196">
        <v>3641</v>
      </c>
      <c r="AB38" s="1196">
        <v>69</v>
      </c>
      <c r="AC38" s="1161"/>
      <c r="AD38" s="1207">
        <v>464</v>
      </c>
      <c r="AE38" s="1207">
        <v>63</v>
      </c>
      <c r="AF38" s="1207"/>
      <c r="AG38" s="1207">
        <v>3177</v>
      </c>
      <c r="AH38" s="1207">
        <v>69</v>
      </c>
      <c r="AI38" s="1207"/>
      <c r="AJ38" s="1207">
        <v>3641</v>
      </c>
      <c r="AK38" s="1207">
        <v>69</v>
      </c>
      <c r="AL38" s="1161"/>
      <c r="AM38" s="1220">
        <v>3096</v>
      </c>
      <c r="AN38" s="1220">
        <v>76</v>
      </c>
      <c r="AO38" s="1220"/>
      <c r="AP38" s="1220" t="s">
        <v>240</v>
      </c>
      <c r="AQ38" s="1220" t="s">
        <v>240</v>
      </c>
      <c r="AR38" s="1220"/>
      <c r="AS38" s="1220" t="s">
        <v>240</v>
      </c>
      <c r="AT38" s="1220" t="s">
        <v>240</v>
      </c>
      <c r="AU38" s="1220"/>
      <c r="AV38" s="1220">
        <v>410</v>
      </c>
      <c r="AW38" s="1220">
        <v>31</v>
      </c>
      <c r="AX38" s="1220"/>
      <c r="AY38" s="1220">
        <v>52</v>
      </c>
      <c r="AZ38" s="1220" t="s">
        <v>237</v>
      </c>
      <c r="BA38" s="1220"/>
      <c r="BB38" s="1220">
        <v>3641</v>
      </c>
      <c r="BC38" s="1220">
        <v>69</v>
      </c>
      <c r="BD38" s="110"/>
      <c r="BE38" s="1161"/>
      <c r="BF38" s="1071" t="s">
        <v>259</v>
      </c>
      <c r="BG38" s="1071"/>
      <c r="BH38" s="111">
        <v>1422</v>
      </c>
      <c r="BI38" s="111">
        <v>67</v>
      </c>
      <c r="BJ38" s="111"/>
      <c r="BK38" s="111">
        <v>335</v>
      </c>
      <c r="BL38" s="111">
        <v>74</v>
      </c>
      <c r="BM38" s="111"/>
      <c r="BN38" s="111">
        <v>931</v>
      </c>
      <c r="BO38" s="111">
        <v>70</v>
      </c>
      <c r="BP38" s="111"/>
      <c r="BQ38" s="111">
        <v>936</v>
      </c>
      <c r="BR38" s="111">
        <v>71</v>
      </c>
      <c r="BS38" s="111"/>
      <c r="BT38" s="111">
        <v>16</v>
      </c>
      <c r="BU38" s="111">
        <v>63</v>
      </c>
      <c r="BV38" s="111"/>
      <c r="BW38" s="111">
        <v>3798</v>
      </c>
      <c r="BX38" s="111">
        <v>69</v>
      </c>
      <c r="BZ38" s="141">
        <v>1616</v>
      </c>
      <c r="CA38" s="141">
        <v>70</v>
      </c>
      <c r="CB38" s="141"/>
      <c r="CC38" s="141">
        <v>2089</v>
      </c>
      <c r="CD38" s="141">
        <v>69</v>
      </c>
      <c r="CE38" s="141"/>
      <c r="CF38" s="141">
        <v>3798</v>
      </c>
      <c r="CG38" s="141">
        <v>69</v>
      </c>
      <c r="CI38" s="111">
        <v>509</v>
      </c>
      <c r="CJ38" s="111">
        <v>65</v>
      </c>
      <c r="CK38" s="111"/>
      <c r="CL38" s="111">
        <v>3289</v>
      </c>
      <c r="CM38" s="111">
        <v>69</v>
      </c>
      <c r="CN38" s="111"/>
      <c r="CO38" s="111">
        <v>3798</v>
      </c>
      <c r="CP38" s="111">
        <v>69</v>
      </c>
      <c r="CR38" s="111">
        <v>3267</v>
      </c>
      <c r="CS38" s="111">
        <v>75</v>
      </c>
      <c r="CT38" s="111"/>
      <c r="CU38" s="111" t="s">
        <v>240</v>
      </c>
      <c r="CV38" s="111" t="s">
        <v>240</v>
      </c>
      <c r="CW38" s="111"/>
      <c r="CX38" s="111" t="s">
        <v>240</v>
      </c>
      <c r="CY38" s="111" t="s">
        <v>240</v>
      </c>
      <c r="CZ38" s="111"/>
      <c r="DA38" s="111">
        <v>407</v>
      </c>
      <c r="DB38" s="111">
        <v>30</v>
      </c>
      <c r="DC38" s="111"/>
      <c r="DD38" s="111">
        <v>52</v>
      </c>
      <c r="DE38" s="111">
        <v>6</v>
      </c>
      <c r="DF38" s="111"/>
      <c r="DG38" s="111">
        <v>3798</v>
      </c>
      <c r="DH38" s="111">
        <v>69</v>
      </c>
      <c r="DI38" s="110"/>
    </row>
    <row r="39" spans="1:113" s="1024" customFormat="1">
      <c r="A39" s="1071" t="s">
        <v>260</v>
      </c>
      <c r="B39" s="1071"/>
      <c r="C39" s="1185">
        <v>2291</v>
      </c>
      <c r="D39" s="1185">
        <v>76</v>
      </c>
      <c r="E39" s="1185"/>
      <c r="F39" s="1185">
        <v>510</v>
      </c>
      <c r="G39" s="1185">
        <v>75</v>
      </c>
      <c r="H39" s="1185"/>
      <c r="I39" s="1185">
        <v>493</v>
      </c>
      <c r="J39" s="1185">
        <v>78</v>
      </c>
      <c r="K39" s="1185"/>
      <c r="L39" s="1185">
        <v>407</v>
      </c>
      <c r="M39" s="1185">
        <v>65</v>
      </c>
      <c r="N39" s="1185"/>
      <c r="O39" s="1185">
        <v>67</v>
      </c>
      <c r="P39" s="1185">
        <v>84</v>
      </c>
      <c r="Q39" s="1185"/>
      <c r="R39" s="1185">
        <v>4408</v>
      </c>
      <c r="S39" s="1185">
        <v>73</v>
      </c>
      <c r="T39" s="1161"/>
      <c r="U39" s="1196">
        <v>2099</v>
      </c>
      <c r="V39" s="1196">
        <v>78</v>
      </c>
      <c r="W39" s="1196"/>
      <c r="X39" s="1196">
        <v>2179</v>
      </c>
      <c r="Y39" s="1196">
        <v>70</v>
      </c>
      <c r="Z39" s="1196"/>
      <c r="AA39" s="1196">
        <v>4408</v>
      </c>
      <c r="AB39" s="1196">
        <v>73</v>
      </c>
      <c r="AC39" s="1161"/>
      <c r="AD39" s="1207">
        <v>548</v>
      </c>
      <c r="AE39" s="1207">
        <v>62</v>
      </c>
      <c r="AF39" s="1207"/>
      <c r="AG39" s="1207">
        <v>3860</v>
      </c>
      <c r="AH39" s="1207">
        <v>75</v>
      </c>
      <c r="AI39" s="1207"/>
      <c r="AJ39" s="1207">
        <v>4408</v>
      </c>
      <c r="AK39" s="1207">
        <v>73</v>
      </c>
      <c r="AL39" s="1161"/>
      <c r="AM39" s="1220">
        <v>3900</v>
      </c>
      <c r="AN39" s="1220">
        <v>79</v>
      </c>
      <c r="AO39" s="1220"/>
      <c r="AP39" s="1220" t="s">
        <v>240</v>
      </c>
      <c r="AQ39" s="1220" t="s">
        <v>240</v>
      </c>
      <c r="AR39" s="1220"/>
      <c r="AS39" s="1220" t="s">
        <v>240</v>
      </c>
      <c r="AT39" s="1220" t="s">
        <v>240</v>
      </c>
      <c r="AU39" s="1220"/>
      <c r="AV39" s="1220">
        <v>298</v>
      </c>
      <c r="AW39" s="1220">
        <v>32</v>
      </c>
      <c r="AX39" s="1220"/>
      <c r="AY39" s="1220">
        <v>82</v>
      </c>
      <c r="AZ39" s="1220" t="s">
        <v>237</v>
      </c>
      <c r="BA39" s="1220"/>
      <c r="BB39" s="1220">
        <v>4408</v>
      </c>
      <c r="BC39" s="1220">
        <v>73</v>
      </c>
      <c r="BD39" s="110"/>
      <c r="BE39" s="1161"/>
      <c r="BF39" s="1071" t="s">
        <v>260</v>
      </c>
      <c r="BG39" s="1071"/>
      <c r="BH39" s="111">
        <v>2489</v>
      </c>
      <c r="BI39" s="111">
        <v>75</v>
      </c>
      <c r="BJ39" s="111"/>
      <c r="BK39" s="111">
        <v>464</v>
      </c>
      <c r="BL39" s="111">
        <v>75</v>
      </c>
      <c r="BM39" s="111"/>
      <c r="BN39" s="111">
        <v>496</v>
      </c>
      <c r="BO39" s="111">
        <v>71</v>
      </c>
      <c r="BP39" s="111"/>
      <c r="BQ39" s="111">
        <v>438</v>
      </c>
      <c r="BR39" s="111">
        <v>69</v>
      </c>
      <c r="BS39" s="111"/>
      <c r="BT39" s="111">
        <v>70</v>
      </c>
      <c r="BU39" s="111">
        <v>83</v>
      </c>
      <c r="BV39" s="111"/>
      <c r="BW39" s="111">
        <v>4598</v>
      </c>
      <c r="BX39" s="111">
        <v>72</v>
      </c>
      <c r="BZ39" s="141">
        <v>2265</v>
      </c>
      <c r="CA39" s="141">
        <v>78</v>
      </c>
      <c r="CB39" s="141"/>
      <c r="CC39" s="141">
        <v>2192</v>
      </c>
      <c r="CD39" s="141">
        <v>67</v>
      </c>
      <c r="CE39" s="141"/>
      <c r="CF39" s="141">
        <v>4598</v>
      </c>
      <c r="CG39" s="141">
        <v>72</v>
      </c>
      <c r="CI39" s="111">
        <v>641</v>
      </c>
      <c r="CJ39" s="111">
        <v>60</v>
      </c>
      <c r="CK39" s="111"/>
      <c r="CL39" s="111">
        <v>3957</v>
      </c>
      <c r="CM39" s="111">
        <v>74</v>
      </c>
      <c r="CN39" s="111"/>
      <c r="CO39" s="111">
        <v>4598</v>
      </c>
      <c r="CP39" s="111">
        <v>72</v>
      </c>
      <c r="CR39" s="111">
        <v>4088</v>
      </c>
      <c r="CS39" s="111">
        <v>77</v>
      </c>
      <c r="CT39" s="111"/>
      <c r="CU39" s="111" t="s">
        <v>240</v>
      </c>
      <c r="CV39" s="111" t="s">
        <v>240</v>
      </c>
      <c r="CW39" s="111"/>
      <c r="CX39" s="111" t="s">
        <v>240</v>
      </c>
      <c r="CY39" s="111" t="s">
        <v>240</v>
      </c>
      <c r="CZ39" s="111"/>
      <c r="DA39" s="111">
        <v>304</v>
      </c>
      <c r="DB39" s="111">
        <v>26</v>
      </c>
      <c r="DC39" s="111"/>
      <c r="DD39" s="111">
        <v>69</v>
      </c>
      <c r="DE39" s="111" t="s">
        <v>237</v>
      </c>
      <c r="DF39" s="111"/>
      <c r="DG39" s="111">
        <v>4598</v>
      </c>
      <c r="DH39" s="111">
        <v>72</v>
      </c>
      <c r="DI39" s="110"/>
    </row>
    <row r="40" spans="1:113" s="1024" customFormat="1">
      <c r="A40" s="1071" t="s">
        <v>261</v>
      </c>
      <c r="B40" s="1071"/>
      <c r="C40" s="1185">
        <v>1949</v>
      </c>
      <c r="D40" s="1185">
        <v>75</v>
      </c>
      <c r="E40" s="1185"/>
      <c r="F40" s="1185">
        <v>253</v>
      </c>
      <c r="G40" s="1185">
        <v>77</v>
      </c>
      <c r="H40" s="1185"/>
      <c r="I40" s="1185">
        <v>310</v>
      </c>
      <c r="J40" s="1185">
        <v>78</v>
      </c>
      <c r="K40" s="1185"/>
      <c r="L40" s="1185">
        <v>478</v>
      </c>
      <c r="M40" s="1185">
        <v>75</v>
      </c>
      <c r="N40" s="1185"/>
      <c r="O40" s="1185">
        <v>48</v>
      </c>
      <c r="P40" s="1185">
        <v>77</v>
      </c>
      <c r="Q40" s="1185"/>
      <c r="R40" s="1185">
        <v>3136</v>
      </c>
      <c r="S40" s="1185">
        <v>75</v>
      </c>
      <c r="T40" s="1161"/>
      <c r="U40" s="1196">
        <v>2440</v>
      </c>
      <c r="V40" s="1196">
        <v>76</v>
      </c>
      <c r="W40" s="1196"/>
      <c r="X40" s="1196">
        <v>649</v>
      </c>
      <c r="Y40" s="1196">
        <v>73</v>
      </c>
      <c r="Z40" s="1196"/>
      <c r="AA40" s="1196">
        <v>3136</v>
      </c>
      <c r="AB40" s="1196">
        <v>75</v>
      </c>
      <c r="AC40" s="1161"/>
      <c r="AD40" s="1207">
        <v>379</v>
      </c>
      <c r="AE40" s="1207">
        <v>63</v>
      </c>
      <c r="AF40" s="1207"/>
      <c r="AG40" s="1207">
        <v>2757</v>
      </c>
      <c r="AH40" s="1207">
        <v>77</v>
      </c>
      <c r="AI40" s="1207"/>
      <c r="AJ40" s="1207">
        <v>3136</v>
      </c>
      <c r="AK40" s="1207">
        <v>75</v>
      </c>
      <c r="AL40" s="1161"/>
      <c r="AM40" s="1220">
        <v>2818</v>
      </c>
      <c r="AN40" s="1220">
        <v>80</v>
      </c>
      <c r="AO40" s="1220"/>
      <c r="AP40" s="1220" t="s">
        <v>240</v>
      </c>
      <c r="AQ40" s="1220" t="s">
        <v>240</v>
      </c>
      <c r="AR40" s="1220"/>
      <c r="AS40" s="1220" t="s">
        <v>240</v>
      </c>
      <c r="AT40" s="1220" t="s">
        <v>240</v>
      </c>
      <c r="AU40" s="1220"/>
      <c r="AV40" s="1220">
        <v>208</v>
      </c>
      <c r="AW40" s="1220">
        <v>34</v>
      </c>
      <c r="AX40" s="1220"/>
      <c r="AY40" s="1220">
        <v>63</v>
      </c>
      <c r="AZ40" s="1220">
        <v>5</v>
      </c>
      <c r="BA40" s="1220"/>
      <c r="BB40" s="1220">
        <v>3136</v>
      </c>
      <c r="BC40" s="1220">
        <v>75</v>
      </c>
      <c r="BD40" s="110"/>
      <c r="BE40" s="1161"/>
      <c r="BF40" s="1071" t="s">
        <v>261</v>
      </c>
      <c r="BG40" s="1071"/>
      <c r="BH40" s="111">
        <v>2117</v>
      </c>
      <c r="BI40" s="111">
        <v>76</v>
      </c>
      <c r="BJ40" s="111"/>
      <c r="BK40" s="111">
        <v>295</v>
      </c>
      <c r="BL40" s="111">
        <v>77</v>
      </c>
      <c r="BM40" s="111"/>
      <c r="BN40" s="111">
        <v>250</v>
      </c>
      <c r="BO40" s="111">
        <v>77</v>
      </c>
      <c r="BP40" s="111"/>
      <c r="BQ40" s="111">
        <v>502</v>
      </c>
      <c r="BR40" s="111">
        <v>77</v>
      </c>
      <c r="BS40" s="111"/>
      <c r="BT40" s="111">
        <v>58</v>
      </c>
      <c r="BU40" s="111">
        <v>72</v>
      </c>
      <c r="BV40" s="111"/>
      <c r="BW40" s="111">
        <v>3337</v>
      </c>
      <c r="BX40" s="111">
        <v>76</v>
      </c>
      <c r="BZ40" s="141">
        <v>2642</v>
      </c>
      <c r="CA40" s="141">
        <v>78</v>
      </c>
      <c r="CB40" s="141"/>
      <c r="CC40" s="141">
        <v>632</v>
      </c>
      <c r="CD40" s="141">
        <v>70</v>
      </c>
      <c r="CE40" s="141"/>
      <c r="CF40" s="141">
        <v>3337</v>
      </c>
      <c r="CG40" s="141">
        <v>76</v>
      </c>
      <c r="CI40" s="111">
        <v>352</v>
      </c>
      <c r="CJ40" s="111">
        <v>62</v>
      </c>
      <c r="CK40" s="111"/>
      <c r="CL40" s="111">
        <v>2985</v>
      </c>
      <c r="CM40" s="111">
        <v>78</v>
      </c>
      <c r="CN40" s="111"/>
      <c r="CO40" s="111">
        <v>3337</v>
      </c>
      <c r="CP40" s="111">
        <v>76</v>
      </c>
      <c r="CR40" s="111">
        <v>3000</v>
      </c>
      <c r="CS40" s="111">
        <v>81</v>
      </c>
      <c r="CT40" s="111"/>
      <c r="CU40" s="111" t="s">
        <v>240</v>
      </c>
      <c r="CV40" s="111" t="s">
        <v>240</v>
      </c>
      <c r="CW40" s="111"/>
      <c r="CX40" s="111" t="s">
        <v>240</v>
      </c>
      <c r="CY40" s="111" t="s">
        <v>240</v>
      </c>
      <c r="CZ40" s="111"/>
      <c r="DA40" s="111">
        <v>239</v>
      </c>
      <c r="DB40" s="111">
        <v>36</v>
      </c>
      <c r="DC40" s="111"/>
      <c r="DD40" s="111">
        <v>42</v>
      </c>
      <c r="DE40" s="111" t="s">
        <v>237</v>
      </c>
      <c r="DF40" s="111"/>
      <c r="DG40" s="111">
        <v>3337</v>
      </c>
      <c r="DH40" s="111">
        <v>76</v>
      </c>
      <c r="DI40" s="110"/>
    </row>
    <row r="41" spans="1:113" s="1024" customFormat="1">
      <c r="A41" s="1071" t="s">
        <v>262</v>
      </c>
      <c r="B41" s="1071"/>
      <c r="C41" s="1185">
        <v>1061</v>
      </c>
      <c r="D41" s="1185">
        <v>69</v>
      </c>
      <c r="E41" s="1185"/>
      <c r="F41" s="1185">
        <v>310</v>
      </c>
      <c r="G41" s="1185">
        <v>73</v>
      </c>
      <c r="H41" s="1185"/>
      <c r="I41" s="1185">
        <v>1080</v>
      </c>
      <c r="J41" s="1185">
        <v>74</v>
      </c>
      <c r="K41" s="1185"/>
      <c r="L41" s="1185">
        <v>761</v>
      </c>
      <c r="M41" s="1185">
        <v>67</v>
      </c>
      <c r="N41" s="1185"/>
      <c r="O41" s="1185">
        <v>10</v>
      </c>
      <c r="P41" s="1185">
        <v>100</v>
      </c>
      <c r="Q41" s="1185"/>
      <c r="R41" s="1185">
        <v>3757</v>
      </c>
      <c r="S41" s="1185">
        <v>69</v>
      </c>
      <c r="T41" s="1161"/>
      <c r="U41" s="1196">
        <v>1048</v>
      </c>
      <c r="V41" s="1196">
        <v>73</v>
      </c>
      <c r="W41" s="1196"/>
      <c r="X41" s="1196">
        <v>2583</v>
      </c>
      <c r="Y41" s="1196">
        <v>69</v>
      </c>
      <c r="Z41" s="1196"/>
      <c r="AA41" s="1196">
        <v>3757</v>
      </c>
      <c r="AB41" s="1196">
        <v>69</v>
      </c>
      <c r="AC41" s="1161"/>
      <c r="AD41" s="1207">
        <v>248</v>
      </c>
      <c r="AE41" s="1207">
        <v>60</v>
      </c>
      <c r="AF41" s="1207"/>
      <c r="AG41" s="1207">
        <v>3509</v>
      </c>
      <c r="AH41" s="1207">
        <v>69</v>
      </c>
      <c r="AI41" s="1207"/>
      <c r="AJ41" s="1207">
        <v>3757</v>
      </c>
      <c r="AK41" s="1207">
        <v>69</v>
      </c>
      <c r="AL41" s="1161"/>
      <c r="AM41" s="1220">
        <v>3244</v>
      </c>
      <c r="AN41" s="1220">
        <v>76</v>
      </c>
      <c r="AO41" s="1220"/>
      <c r="AP41" s="1220" t="s">
        <v>240</v>
      </c>
      <c r="AQ41" s="1220" t="s">
        <v>240</v>
      </c>
      <c r="AR41" s="1220"/>
      <c r="AS41" s="1220" t="s">
        <v>240</v>
      </c>
      <c r="AT41" s="1220" t="s">
        <v>240</v>
      </c>
      <c r="AU41" s="1220"/>
      <c r="AV41" s="1220">
        <v>313</v>
      </c>
      <c r="AW41" s="1220">
        <v>28</v>
      </c>
      <c r="AX41" s="1220"/>
      <c r="AY41" s="1220">
        <v>86</v>
      </c>
      <c r="AZ41" s="1220" t="s">
        <v>237</v>
      </c>
      <c r="BA41" s="1220"/>
      <c r="BB41" s="1220">
        <v>3757</v>
      </c>
      <c r="BC41" s="1220">
        <v>69</v>
      </c>
      <c r="BD41" s="110"/>
      <c r="BE41" s="1161"/>
      <c r="BF41" s="1071" t="s">
        <v>262</v>
      </c>
      <c r="BG41" s="1071"/>
      <c r="BH41" s="111">
        <v>1064</v>
      </c>
      <c r="BI41" s="111">
        <v>69</v>
      </c>
      <c r="BJ41" s="111"/>
      <c r="BK41" s="111">
        <v>340</v>
      </c>
      <c r="BL41" s="111">
        <v>76</v>
      </c>
      <c r="BM41" s="111"/>
      <c r="BN41" s="111">
        <v>1105</v>
      </c>
      <c r="BO41" s="111">
        <v>72</v>
      </c>
      <c r="BP41" s="111"/>
      <c r="BQ41" s="111">
        <v>856</v>
      </c>
      <c r="BR41" s="111">
        <v>66</v>
      </c>
      <c r="BS41" s="111"/>
      <c r="BT41" s="111">
        <v>13</v>
      </c>
      <c r="BU41" s="111">
        <v>69</v>
      </c>
      <c r="BV41" s="111"/>
      <c r="BW41" s="111">
        <v>3947</v>
      </c>
      <c r="BX41" s="111">
        <v>68</v>
      </c>
      <c r="BZ41" s="141">
        <v>1183</v>
      </c>
      <c r="CA41" s="141">
        <v>75</v>
      </c>
      <c r="CB41" s="141"/>
      <c r="CC41" s="141">
        <v>2601</v>
      </c>
      <c r="CD41" s="141">
        <v>67</v>
      </c>
      <c r="CE41" s="141"/>
      <c r="CF41" s="141">
        <v>3947</v>
      </c>
      <c r="CG41" s="141">
        <v>68</v>
      </c>
      <c r="CI41" s="111">
        <v>270</v>
      </c>
      <c r="CJ41" s="111">
        <v>57</v>
      </c>
      <c r="CK41" s="111"/>
      <c r="CL41" s="111">
        <v>3677</v>
      </c>
      <c r="CM41" s="111">
        <v>69</v>
      </c>
      <c r="CN41" s="111"/>
      <c r="CO41" s="111">
        <v>3947</v>
      </c>
      <c r="CP41" s="111">
        <v>68</v>
      </c>
      <c r="CR41" s="111">
        <v>3449</v>
      </c>
      <c r="CS41" s="111">
        <v>74</v>
      </c>
      <c r="CT41" s="111"/>
      <c r="CU41" s="111" t="s">
        <v>240</v>
      </c>
      <c r="CV41" s="111" t="s">
        <v>240</v>
      </c>
      <c r="CW41" s="111"/>
      <c r="CX41" s="111" t="s">
        <v>240</v>
      </c>
      <c r="CY41" s="111" t="s">
        <v>240</v>
      </c>
      <c r="CZ41" s="111"/>
      <c r="DA41" s="111">
        <v>288</v>
      </c>
      <c r="DB41" s="111">
        <v>31</v>
      </c>
      <c r="DC41" s="111"/>
      <c r="DD41" s="111">
        <v>85</v>
      </c>
      <c r="DE41" s="111" t="s">
        <v>237</v>
      </c>
      <c r="DF41" s="111"/>
      <c r="DG41" s="111">
        <v>3947</v>
      </c>
      <c r="DH41" s="111">
        <v>68</v>
      </c>
      <c r="DI41" s="110"/>
    </row>
    <row r="42" spans="1:113" s="1024" customFormat="1">
      <c r="A42" s="1071" t="s">
        <v>263</v>
      </c>
      <c r="B42" s="1071"/>
      <c r="C42" s="1185">
        <v>2678</v>
      </c>
      <c r="D42" s="1185">
        <v>77</v>
      </c>
      <c r="E42" s="1185"/>
      <c r="F42" s="1185">
        <v>503</v>
      </c>
      <c r="G42" s="1185">
        <v>77</v>
      </c>
      <c r="H42" s="1185"/>
      <c r="I42" s="1185">
        <v>266</v>
      </c>
      <c r="J42" s="1185">
        <v>83</v>
      </c>
      <c r="K42" s="1185"/>
      <c r="L42" s="1185">
        <v>298</v>
      </c>
      <c r="M42" s="1185">
        <v>69</v>
      </c>
      <c r="N42" s="1185"/>
      <c r="O42" s="1185">
        <v>74</v>
      </c>
      <c r="P42" s="1185">
        <v>89</v>
      </c>
      <c r="Q42" s="1185"/>
      <c r="R42" s="1185">
        <v>4046</v>
      </c>
      <c r="S42" s="1185">
        <v>77</v>
      </c>
      <c r="T42" s="1161"/>
      <c r="U42" s="1196">
        <v>3332</v>
      </c>
      <c r="V42" s="1196">
        <v>77</v>
      </c>
      <c r="W42" s="1196"/>
      <c r="X42" s="1196">
        <v>600</v>
      </c>
      <c r="Y42" s="1196">
        <v>75</v>
      </c>
      <c r="Z42" s="1196"/>
      <c r="AA42" s="1196">
        <v>4046</v>
      </c>
      <c r="AB42" s="1196">
        <v>77</v>
      </c>
      <c r="AC42" s="1161"/>
      <c r="AD42" s="1207">
        <v>346</v>
      </c>
      <c r="AE42" s="1207">
        <v>61</v>
      </c>
      <c r="AF42" s="1207"/>
      <c r="AG42" s="1207">
        <v>3700</v>
      </c>
      <c r="AH42" s="1207">
        <v>78</v>
      </c>
      <c r="AI42" s="1207"/>
      <c r="AJ42" s="1207">
        <v>4046</v>
      </c>
      <c r="AK42" s="1207">
        <v>77</v>
      </c>
      <c r="AL42" s="1161"/>
      <c r="AM42" s="1220">
        <v>3543</v>
      </c>
      <c r="AN42" s="1220">
        <v>82</v>
      </c>
      <c r="AO42" s="1220"/>
      <c r="AP42" s="1220" t="s">
        <v>240</v>
      </c>
      <c r="AQ42" s="1220" t="s">
        <v>240</v>
      </c>
      <c r="AR42" s="1220"/>
      <c r="AS42" s="1220" t="s">
        <v>240</v>
      </c>
      <c r="AT42" s="1220" t="s">
        <v>240</v>
      </c>
      <c r="AU42" s="1220"/>
      <c r="AV42" s="1220">
        <v>313</v>
      </c>
      <c r="AW42" s="1220">
        <v>37</v>
      </c>
      <c r="AX42" s="1220"/>
      <c r="AY42" s="1220">
        <v>81</v>
      </c>
      <c r="AZ42" s="1220" t="s">
        <v>237</v>
      </c>
      <c r="BA42" s="1220"/>
      <c r="BB42" s="1220">
        <v>4046</v>
      </c>
      <c r="BC42" s="1220">
        <v>77</v>
      </c>
      <c r="BD42" s="110"/>
      <c r="BE42" s="1161"/>
      <c r="BF42" s="1071" t="s">
        <v>263</v>
      </c>
      <c r="BG42" s="1071"/>
      <c r="BH42" s="111">
        <v>2739</v>
      </c>
      <c r="BI42" s="111">
        <v>78</v>
      </c>
      <c r="BJ42" s="111"/>
      <c r="BK42" s="111">
        <v>506</v>
      </c>
      <c r="BL42" s="111">
        <v>77</v>
      </c>
      <c r="BM42" s="111"/>
      <c r="BN42" s="111">
        <v>222</v>
      </c>
      <c r="BO42" s="111">
        <v>79</v>
      </c>
      <c r="BP42" s="111"/>
      <c r="BQ42" s="111">
        <v>301</v>
      </c>
      <c r="BR42" s="111">
        <v>69</v>
      </c>
      <c r="BS42" s="111"/>
      <c r="BT42" s="111">
        <v>73</v>
      </c>
      <c r="BU42" s="111">
        <v>81</v>
      </c>
      <c r="BV42" s="111"/>
      <c r="BW42" s="111">
        <v>4130</v>
      </c>
      <c r="BX42" s="111">
        <v>77</v>
      </c>
      <c r="BZ42" s="141">
        <v>3319</v>
      </c>
      <c r="CA42" s="141">
        <v>78</v>
      </c>
      <c r="CB42" s="141"/>
      <c r="CC42" s="141">
        <v>662</v>
      </c>
      <c r="CD42" s="141">
        <v>73</v>
      </c>
      <c r="CE42" s="141"/>
      <c r="CF42" s="141">
        <v>4130</v>
      </c>
      <c r="CG42" s="141">
        <v>77</v>
      </c>
      <c r="CI42" s="111">
        <v>334</v>
      </c>
      <c r="CJ42" s="111">
        <v>61</v>
      </c>
      <c r="CK42" s="111"/>
      <c r="CL42" s="111">
        <v>3796</v>
      </c>
      <c r="CM42" s="111">
        <v>78</v>
      </c>
      <c r="CN42" s="111"/>
      <c r="CO42" s="111">
        <v>4130</v>
      </c>
      <c r="CP42" s="111">
        <v>77</v>
      </c>
      <c r="CR42" s="111">
        <v>3659</v>
      </c>
      <c r="CS42" s="111">
        <v>82</v>
      </c>
      <c r="CT42" s="111"/>
      <c r="CU42" s="111" t="s">
        <v>240</v>
      </c>
      <c r="CV42" s="111" t="s">
        <v>240</v>
      </c>
      <c r="CW42" s="111"/>
      <c r="CX42" s="111" t="s">
        <v>240</v>
      </c>
      <c r="CY42" s="111" t="s">
        <v>240</v>
      </c>
      <c r="CZ42" s="111"/>
      <c r="DA42" s="111">
        <v>264</v>
      </c>
      <c r="DB42" s="111">
        <v>34</v>
      </c>
      <c r="DC42" s="111"/>
      <c r="DD42" s="111">
        <v>80</v>
      </c>
      <c r="DE42" s="111">
        <v>5</v>
      </c>
      <c r="DF42" s="111"/>
      <c r="DG42" s="111">
        <v>4130</v>
      </c>
      <c r="DH42" s="111">
        <v>77</v>
      </c>
      <c r="DI42" s="110"/>
    </row>
    <row r="43" spans="1:113" s="1024" customFormat="1">
      <c r="A43" s="1071" t="s">
        <v>264</v>
      </c>
      <c r="B43" s="1071"/>
      <c r="C43" s="1185">
        <v>1761</v>
      </c>
      <c r="D43" s="1185">
        <v>74</v>
      </c>
      <c r="E43" s="1185"/>
      <c r="F43" s="1185">
        <v>764</v>
      </c>
      <c r="G43" s="1185">
        <v>76</v>
      </c>
      <c r="H43" s="1185"/>
      <c r="I43" s="1185">
        <v>774</v>
      </c>
      <c r="J43" s="1185">
        <v>72</v>
      </c>
      <c r="K43" s="1185"/>
      <c r="L43" s="1185">
        <v>1166</v>
      </c>
      <c r="M43" s="1185">
        <v>68</v>
      </c>
      <c r="N43" s="1185"/>
      <c r="O43" s="1185">
        <v>31</v>
      </c>
      <c r="P43" s="1185">
        <v>71</v>
      </c>
      <c r="Q43" s="1185"/>
      <c r="R43" s="1185">
        <v>4800</v>
      </c>
      <c r="S43" s="1185">
        <v>72</v>
      </c>
      <c r="T43" s="1161"/>
      <c r="U43" s="1196">
        <v>2948</v>
      </c>
      <c r="V43" s="1196">
        <v>75</v>
      </c>
      <c r="W43" s="1196"/>
      <c r="X43" s="1196">
        <v>1704</v>
      </c>
      <c r="Y43" s="1196">
        <v>67</v>
      </c>
      <c r="Z43" s="1196"/>
      <c r="AA43" s="1196">
        <v>4800</v>
      </c>
      <c r="AB43" s="1196">
        <v>72</v>
      </c>
      <c r="AC43" s="1161"/>
      <c r="AD43" s="1207">
        <v>1036</v>
      </c>
      <c r="AE43" s="1207">
        <v>66</v>
      </c>
      <c r="AF43" s="1207"/>
      <c r="AG43" s="1207">
        <v>3764</v>
      </c>
      <c r="AH43" s="1207">
        <v>74</v>
      </c>
      <c r="AI43" s="1207"/>
      <c r="AJ43" s="1207">
        <v>4800</v>
      </c>
      <c r="AK43" s="1207">
        <v>72</v>
      </c>
      <c r="AL43" s="1161"/>
      <c r="AM43" s="1220">
        <v>4240</v>
      </c>
      <c r="AN43" s="1220">
        <v>78</v>
      </c>
      <c r="AO43" s="1220"/>
      <c r="AP43" s="1220" t="s">
        <v>240</v>
      </c>
      <c r="AQ43" s="1220" t="s">
        <v>240</v>
      </c>
      <c r="AR43" s="1220"/>
      <c r="AS43" s="1220" t="s">
        <v>240</v>
      </c>
      <c r="AT43" s="1220" t="s">
        <v>240</v>
      </c>
      <c r="AU43" s="1220"/>
      <c r="AV43" s="1220">
        <v>311</v>
      </c>
      <c r="AW43" s="1220">
        <v>26</v>
      </c>
      <c r="AX43" s="1220"/>
      <c r="AY43" s="1220">
        <v>114</v>
      </c>
      <c r="AZ43" s="1220">
        <v>4</v>
      </c>
      <c r="BA43" s="1220"/>
      <c r="BB43" s="1220">
        <v>4800</v>
      </c>
      <c r="BC43" s="1220">
        <v>72</v>
      </c>
      <c r="BD43" s="110"/>
      <c r="BE43" s="1161"/>
      <c r="BF43" s="1071" t="s">
        <v>264</v>
      </c>
      <c r="BG43" s="1071"/>
      <c r="BH43" s="111">
        <v>1859</v>
      </c>
      <c r="BI43" s="111">
        <v>72</v>
      </c>
      <c r="BJ43" s="111"/>
      <c r="BK43" s="111">
        <v>762</v>
      </c>
      <c r="BL43" s="111">
        <v>73</v>
      </c>
      <c r="BM43" s="111"/>
      <c r="BN43" s="111">
        <v>856</v>
      </c>
      <c r="BO43" s="111">
        <v>73</v>
      </c>
      <c r="BP43" s="111"/>
      <c r="BQ43" s="111">
        <v>1242</v>
      </c>
      <c r="BR43" s="111">
        <v>72</v>
      </c>
      <c r="BS43" s="111"/>
      <c r="BT43" s="111">
        <v>32</v>
      </c>
      <c r="BU43" s="111">
        <v>78</v>
      </c>
      <c r="BV43" s="111"/>
      <c r="BW43" s="111">
        <v>5052</v>
      </c>
      <c r="BX43" s="111">
        <v>72</v>
      </c>
      <c r="BZ43" s="141">
        <v>3118</v>
      </c>
      <c r="CA43" s="141">
        <v>74</v>
      </c>
      <c r="CB43" s="141"/>
      <c r="CC43" s="141">
        <v>1776</v>
      </c>
      <c r="CD43" s="141">
        <v>68</v>
      </c>
      <c r="CE43" s="141"/>
      <c r="CF43" s="141">
        <v>5052</v>
      </c>
      <c r="CG43" s="141">
        <v>72</v>
      </c>
      <c r="CI43" s="111">
        <v>800</v>
      </c>
      <c r="CJ43" s="111">
        <v>62</v>
      </c>
      <c r="CK43" s="111"/>
      <c r="CL43" s="111">
        <v>4252</v>
      </c>
      <c r="CM43" s="111">
        <v>74</v>
      </c>
      <c r="CN43" s="111"/>
      <c r="CO43" s="111">
        <v>5052</v>
      </c>
      <c r="CP43" s="111">
        <v>72</v>
      </c>
      <c r="CR43" s="111">
        <v>4495</v>
      </c>
      <c r="CS43" s="111">
        <v>77</v>
      </c>
      <c r="CT43" s="111"/>
      <c r="CU43" s="111" t="s">
        <v>240</v>
      </c>
      <c r="CV43" s="111" t="s">
        <v>240</v>
      </c>
      <c r="CW43" s="111"/>
      <c r="CX43" s="111" t="s">
        <v>240</v>
      </c>
      <c r="CY43" s="111" t="s">
        <v>240</v>
      </c>
      <c r="CZ43" s="111"/>
      <c r="DA43" s="111">
        <v>301</v>
      </c>
      <c r="DB43" s="111">
        <v>28</v>
      </c>
      <c r="DC43" s="111"/>
      <c r="DD43" s="111">
        <v>114</v>
      </c>
      <c r="DE43" s="111">
        <v>5</v>
      </c>
      <c r="DF43" s="111"/>
      <c r="DG43" s="111">
        <v>5052</v>
      </c>
      <c r="DH43" s="111">
        <v>72</v>
      </c>
      <c r="DI43" s="110"/>
    </row>
    <row r="44" spans="1:113" s="1024" customFormat="1">
      <c r="A44" s="1071" t="s">
        <v>265</v>
      </c>
      <c r="B44" s="1071"/>
      <c r="C44" s="1185">
        <v>1394</v>
      </c>
      <c r="D44" s="1185">
        <v>74</v>
      </c>
      <c r="E44" s="1185"/>
      <c r="F44" s="1185">
        <v>420</v>
      </c>
      <c r="G44" s="1185">
        <v>78</v>
      </c>
      <c r="H44" s="1185"/>
      <c r="I44" s="1185">
        <v>1272</v>
      </c>
      <c r="J44" s="1185">
        <v>73</v>
      </c>
      <c r="K44" s="1185"/>
      <c r="L44" s="1185">
        <v>542</v>
      </c>
      <c r="M44" s="1185">
        <v>67</v>
      </c>
      <c r="N44" s="1185"/>
      <c r="O44" s="1185">
        <v>17</v>
      </c>
      <c r="P44" s="1185" t="s">
        <v>237</v>
      </c>
      <c r="Q44" s="1185"/>
      <c r="R44" s="1185">
        <v>4387</v>
      </c>
      <c r="S44" s="1185">
        <v>71</v>
      </c>
      <c r="T44" s="1161"/>
      <c r="U44" s="1196">
        <v>1625</v>
      </c>
      <c r="V44" s="1196">
        <v>77</v>
      </c>
      <c r="W44" s="1196"/>
      <c r="X44" s="1196">
        <v>2633</v>
      </c>
      <c r="Y44" s="1196">
        <v>69</v>
      </c>
      <c r="Z44" s="1196"/>
      <c r="AA44" s="1196">
        <v>4387</v>
      </c>
      <c r="AB44" s="1196">
        <v>71</v>
      </c>
      <c r="AC44" s="1161"/>
      <c r="AD44" s="1207">
        <v>524</v>
      </c>
      <c r="AE44" s="1207">
        <v>58</v>
      </c>
      <c r="AF44" s="1207"/>
      <c r="AG44" s="1207">
        <v>3863</v>
      </c>
      <c r="AH44" s="1207">
        <v>73</v>
      </c>
      <c r="AI44" s="1207"/>
      <c r="AJ44" s="1207">
        <v>4387</v>
      </c>
      <c r="AK44" s="1207">
        <v>71</v>
      </c>
      <c r="AL44" s="1161"/>
      <c r="AM44" s="1220">
        <v>3807</v>
      </c>
      <c r="AN44" s="1220">
        <v>78</v>
      </c>
      <c r="AO44" s="1220"/>
      <c r="AP44" s="1220" t="s">
        <v>240</v>
      </c>
      <c r="AQ44" s="1220" t="s">
        <v>240</v>
      </c>
      <c r="AR44" s="1220"/>
      <c r="AS44" s="1220" t="s">
        <v>240</v>
      </c>
      <c r="AT44" s="1220" t="s">
        <v>240</v>
      </c>
      <c r="AU44" s="1220"/>
      <c r="AV44" s="1220">
        <v>367</v>
      </c>
      <c r="AW44" s="1220">
        <v>34</v>
      </c>
      <c r="AX44" s="1220"/>
      <c r="AY44" s="1220">
        <v>87</v>
      </c>
      <c r="AZ44" s="1220">
        <v>5</v>
      </c>
      <c r="BA44" s="1220"/>
      <c r="BB44" s="1220">
        <v>4387</v>
      </c>
      <c r="BC44" s="1220">
        <v>71</v>
      </c>
      <c r="BD44" s="110"/>
      <c r="BE44" s="1161"/>
      <c r="BF44" s="1071" t="s">
        <v>265</v>
      </c>
      <c r="BG44" s="1071"/>
      <c r="BH44" s="111">
        <v>1406</v>
      </c>
      <c r="BI44" s="111">
        <v>72</v>
      </c>
      <c r="BJ44" s="111"/>
      <c r="BK44" s="111">
        <v>453</v>
      </c>
      <c r="BL44" s="111">
        <v>77</v>
      </c>
      <c r="BM44" s="111"/>
      <c r="BN44" s="111">
        <v>1320</v>
      </c>
      <c r="BO44" s="111">
        <v>73</v>
      </c>
      <c r="BP44" s="111"/>
      <c r="BQ44" s="111">
        <v>569</v>
      </c>
      <c r="BR44" s="111">
        <v>65</v>
      </c>
      <c r="BS44" s="111"/>
      <c r="BT44" s="111">
        <v>22</v>
      </c>
      <c r="BU44" s="111">
        <v>73</v>
      </c>
      <c r="BV44" s="111"/>
      <c r="BW44" s="111">
        <v>4515</v>
      </c>
      <c r="BX44" s="111">
        <v>70</v>
      </c>
      <c r="BZ44" s="141">
        <v>1650</v>
      </c>
      <c r="CA44" s="141">
        <v>77</v>
      </c>
      <c r="CB44" s="141"/>
      <c r="CC44" s="141">
        <v>2741</v>
      </c>
      <c r="CD44" s="141">
        <v>68</v>
      </c>
      <c r="CE44" s="141"/>
      <c r="CF44" s="141">
        <v>4515</v>
      </c>
      <c r="CG44" s="141">
        <v>70</v>
      </c>
      <c r="CI44" s="111">
        <v>567</v>
      </c>
      <c r="CJ44" s="111">
        <v>62</v>
      </c>
      <c r="CK44" s="111"/>
      <c r="CL44" s="111">
        <v>3948</v>
      </c>
      <c r="CM44" s="111">
        <v>72</v>
      </c>
      <c r="CN44" s="111"/>
      <c r="CO44" s="111">
        <v>4515</v>
      </c>
      <c r="CP44" s="111">
        <v>70</v>
      </c>
      <c r="CR44" s="111">
        <v>3943</v>
      </c>
      <c r="CS44" s="111">
        <v>77</v>
      </c>
      <c r="CT44" s="111"/>
      <c r="CU44" s="111" t="s">
        <v>240</v>
      </c>
      <c r="CV44" s="111" t="s">
        <v>240</v>
      </c>
      <c r="CW44" s="111"/>
      <c r="CX44" s="111" t="s">
        <v>240</v>
      </c>
      <c r="CY44" s="111" t="s">
        <v>240</v>
      </c>
      <c r="CZ44" s="111"/>
      <c r="DA44" s="111">
        <v>342</v>
      </c>
      <c r="DB44" s="111">
        <v>29</v>
      </c>
      <c r="DC44" s="111"/>
      <c r="DD44" s="111">
        <v>106</v>
      </c>
      <c r="DE44" s="111" t="s">
        <v>237</v>
      </c>
      <c r="DF44" s="111"/>
      <c r="DG44" s="111">
        <v>4515</v>
      </c>
      <c r="DH44" s="111">
        <v>70</v>
      </c>
      <c r="DI44" s="110"/>
    </row>
    <row r="45" spans="1:113" s="1024" customFormat="1">
      <c r="A45" s="1071" t="s">
        <v>266</v>
      </c>
      <c r="B45" s="1071"/>
      <c r="C45" s="1185">
        <v>2144</v>
      </c>
      <c r="D45" s="1185">
        <v>66</v>
      </c>
      <c r="E45" s="1185"/>
      <c r="F45" s="1185">
        <v>518</v>
      </c>
      <c r="G45" s="1185">
        <v>75</v>
      </c>
      <c r="H45" s="1185"/>
      <c r="I45" s="1185">
        <v>342</v>
      </c>
      <c r="J45" s="1185">
        <v>76</v>
      </c>
      <c r="K45" s="1185"/>
      <c r="L45" s="1185">
        <v>922</v>
      </c>
      <c r="M45" s="1185">
        <v>66</v>
      </c>
      <c r="N45" s="1185"/>
      <c r="O45" s="1185">
        <v>21</v>
      </c>
      <c r="P45" s="1185">
        <v>76</v>
      </c>
      <c r="Q45" s="1185"/>
      <c r="R45" s="1185">
        <v>4438</v>
      </c>
      <c r="S45" s="1185">
        <v>68</v>
      </c>
      <c r="T45" s="1161"/>
      <c r="U45" s="1196">
        <v>2229</v>
      </c>
      <c r="V45" s="1196">
        <v>75</v>
      </c>
      <c r="W45" s="1196"/>
      <c r="X45" s="1196">
        <v>2101</v>
      </c>
      <c r="Y45" s="1196">
        <v>62</v>
      </c>
      <c r="Z45" s="1196"/>
      <c r="AA45" s="1196">
        <v>4438</v>
      </c>
      <c r="AB45" s="1196">
        <v>68</v>
      </c>
      <c r="AC45" s="1161"/>
      <c r="AD45" s="1207">
        <v>746</v>
      </c>
      <c r="AE45" s="1207">
        <v>60</v>
      </c>
      <c r="AF45" s="1207"/>
      <c r="AG45" s="1207">
        <v>3692</v>
      </c>
      <c r="AH45" s="1207">
        <v>70</v>
      </c>
      <c r="AI45" s="1207"/>
      <c r="AJ45" s="1207">
        <v>4438</v>
      </c>
      <c r="AK45" s="1207">
        <v>68</v>
      </c>
      <c r="AL45" s="1161"/>
      <c r="AM45" s="1220">
        <v>3898</v>
      </c>
      <c r="AN45" s="1220">
        <v>74</v>
      </c>
      <c r="AO45" s="1220"/>
      <c r="AP45" s="1220" t="s">
        <v>240</v>
      </c>
      <c r="AQ45" s="1220" t="s">
        <v>240</v>
      </c>
      <c r="AR45" s="1220"/>
      <c r="AS45" s="1220" t="s">
        <v>240</v>
      </c>
      <c r="AT45" s="1220" t="s">
        <v>240</v>
      </c>
      <c r="AU45" s="1220"/>
      <c r="AV45" s="1220">
        <v>374</v>
      </c>
      <c r="AW45" s="1220">
        <v>27</v>
      </c>
      <c r="AX45" s="1220"/>
      <c r="AY45" s="1220">
        <v>61</v>
      </c>
      <c r="AZ45" s="1220">
        <v>5</v>
      </c>
      <c r="BA45" s="1220"/>
      <c r="BB45" s="1220">
        <v>4438</v>
      </c>
      <c r="BC45" s="1220">
        <v>68</v>
      </c>
      <c r="BD45" s="110"/>
      <c r="BE45" s="1161"/>
      <c r="BF45" s="1071" t="s">
        <v>266</v>
      </c>
      <c r="BG45" s="1071"/>
      <c r="BH45" s="111">
        <v>2252</v>
      </c>
      <c r="BI45" s="111">
        <v>66</v>
      </c>
      <c r="BJ45" s="111"/>
      <c r="BK45" s="111">
        <v>527</v>
      </c>
      <c r="BL45" s="111">
        <v>77</v>
      </c>
      <c r="BM45" s="111"/>
      <c r="BN45" s="111">
        <v>391</v>
      </c>
      <c r="BO45" s="111">
        <v>71</v>
      </c>
      <c r="BP45" s="111"/>
      <c r="BQ45" s="111">
        <v>1007</v>
      </c>
      <c r="BR45" s="111">
        <v>65</v>
      </c>
      <c r="BS45" s="111"/>
      <c r="BT45" s="111">
        <v>28</v>
      </c>
      <c r="BU45" s="111">
        <v>71</v>
      </c>
      <c r="BV45" s="111"/>
      <c r="BW45" s="111">
        <v>4668</v>
      </c>
      <c r="BX45" s="111">
        <v>67</v>
      </c>
      <c r="BZ45" s="141">
        <v>2353</v>
      </c>
      <c r="CA45" s="141">
        <v>74</v>
      </c>
      <c r="CB45" s="141"/>
      <c r="CC45" s="141">
        <v>2218</v>
      </c>
      <c r="CD45" s="141">
        <v>60</v>
      </c>
      <c r="CE45" s="141"/>
      <c r="CF45" s="141">
        <v>4668</v>
      </c>
      <c r="CG45" s="141">
        <v>67</v>
      </c>
      <c r="CI45" s="111">
        <v>832</v>
      </c>
      <c r="CJ45" s="111">
        <v>60</v>
      </c>
      <c r="CK45" s="111"/>
      <c r="CL45" s="111">
        <v>3836</v>
      </c>
      <c r="CM45" s="111">
        <v>68</v>
      </c>
      <c r="CN45" s="111"/>
      <c r="CO45" s="111">
        <v>4668</v>
      </c>
      <c r="CP45" s="111">
        <v>67</v>
      </c>
      <c r="CR45" s="111">
        <v>4131</v>
      </c>
      <c r="CS45" s="111">
        <v>72</v>
      </c>
      <c r="CT45" s="111"/>
      <c r="CU45" s="111" t="s">
        <v>240</v>
      </c>
      <c r="CV45" s="111" t="s">
        <v>240</v>
      </c>
      <c r="CW45" s="111"/>
      <c r="CX45" s="111" t="s">
        <v>240</v>
      </c>
      <c r="CY45" s="111" t="s">
        <v>240</v>
      </c>
      <c r="CZ45" s="111"/>
      <c r="DA45" s="111">
        <v>382</v>
      </c>
      <c r="DB45" s="111">
        <v>23</v>
      </c>
      <c r="DC45" s="111"/>
      <c r="DD45" s="111">
        <v>54</v>
      </c>
      <c r="DE45" s="111">
        <v>6</v>
      </c>
      <c r="DF45" s="111"/>
      <c r="DG45" s="111">
        <v>4668</v>
      </c>
      <c r="DH45" s="111">
        <v>67</v>
      </c>
      <c r="DI45" s="110"/>
    </row>
    <row r="46" spans="1:113" s="1024" customFormat="1">
      <c r="A46" s="1071" t="s">
        <v>267</v>
      </c>
      <c r="B46" s="1071"/>
      <c r="C46" s="1185">
        <v>1570</v>
      </c>
      <c r="D46" s="1185">
        <v>76</v>
      </c>
      <c r="E46" s="1185"/>
      <c r="F46" s="1185">
        <v>455</v>
      </c>
      <c r="G46" s="1185">
        <v>79</v>
      </c>
      <c r="H46" s="1185"/>
      <c r="I46" s="1185">
        <v>353</v>
      </c>
      <c r="J46" s="1185">
        <v>77</v>
      </c>
      <c r="K46" s="1185"/>
      <c r="L46" s="1185">
        <v>1085</v>
      </c>
      <c r="M46" s="1185">
        <v>81</v>
      </c>
      <c r="N46" s="1185"/>
      <c r="O46" s="1185">
        <v>57</v>
      </c>
      <c r="P46" s="1185">
        <v>84</v>
      </c>
      <c r="Q46" s="1185"/>
      <c r="R46" s="1185">
        <v>3725</v>
      </c>
      <c r="S46" s="1185">
        <v>77</v>
      </c>
      <c r="T46" s="1161"/>
      <c r="U46" s="1196">
        <v>2301</v>
      </c>
      <c r="V46" s="1196">
        <v>79</v>
      </c>
      <c r="W46" s="1196"/>
      <c r="X46" s="1196">
        <v>1333</v>
      </c>
      <c r="Y46" s="1196">
        <v>76</v>
      </c>
      <c r="Z46" s="1196"/>
      <c r="AA46" s="1196">
        <v>3725</v>
      </c>
      <c r="AB46" s="1196">
        <v>77</v>
      </c>
      <c r="AC46" s="1161"/>
      <c r="AD46" s="1207">
        <v>613</v>
      </c>
      <c r="AE46" s="1207">
        <v>66</v>
      </c>
      <c r="AF46" s="1207"/>
      <c r="AG46" s="1207">
        <v>3112</v>
      </c>
      <c r="AH46" s="1207">
        <v>79</v>
      </c>
      <c r="AI46" s="1207"/>
      <c r="AJ46" s="1207">
        <v>3725</v>
      </c>
      <c r="AK46" s="1207">
        <v>77</v>
      </c>
      <c r="AL46" s="1161"/>
      <c r="AM46" s="1220">
        <v>3195</v>
      </c>
      <c r="AN46" s="1220">
        <v>84</v>
      </c>
      <c r="AO46" s="1220"/>
      <c r="AP46" s="1220" t="s">
        <v>240</v>
      </c>
      <c r="AQ46" s="1220" t="s">
        <v>240</v>
      </c>
      <c r="AR46" s="1220"/>
      <c r="AS46" s="1220" t="s">
        <v>240</v>
      </c>
      <c r="AT46" s="1220" t="s">
        <v>240</v>
      </c>
      <c r="AU46" s="1220"/>
      <c r="AV46" s="1220">
        <v>408</v>
      </c>
      <c r="AW46" s="1220">
        <v>36</v>
      </c>
      <c r="AX46" s="1220"/>
      <c r="AY46" s="1220">
        <v>36</v>
      </c>
      <c r="AZ46" s="1220" t="s">
        <v>237</v>
      </c>
      <c r="BA46" s="1220"/>
      <c r="BB46" s="1220">
        <v>3725</v>
      </c>
      <c r="BC46" s="1220">
        <v>77</v>
      </c>
      <c r="BD46" s="110"/>
      <c r="BE46" s="1161"/>
      <c r="BF46" s="1071" t="s">
        <v>267</v>
      </c>
      <c r="BG46" s="1071"/>
      <c r="BH46" s="111">
        <v>1560</v>
      </c>
      <c r="BI46" s="111">
        <v>77</v>
      </c>
      <c r="BJ46" s="111"/>
      <c r="BK46" s="111">
        <v>430</v>
      </c>
      <c r="BL46" s="111">
        <v>83</v>
      </c>
      <c r="BM46" s="111"/>
      <c r="BN46" s="111">
        <v>357</v>
      </c>
      <c r="BO46" s="111">
        <v>80</v>
      </c>
      <c r="BP46" s="111"/>
      <c r="BQ46" s="111">
        <v>1103</v>
      </c>
      <c r="BR46" s="111">
        <v>77</v>
      </c>
      <c r="BS46" s="111"/>
      <c r="BT46" s="111">
        <v>67</v>
      </c>
      <c r="BU46" s="111">
        <v>82</v>
      </c>
      <c r="BV46" s="111"/>
      <c r="BW46" s="111">
        <v>3730</v>
      </c>
      <c r="BX46" s="111">
        <v>77</v>
      </c>
      <c r="BZ46" s="141">
        <v>2216</v>
      </c>
      <c r="CA46" s="141">
        <v>78</v>
      </c>
      <c r="CB46" s="141"/>
      <c r="CC46" s="141">
        <v>1408</v>
      </c>
      <c r="CD46" s="141">
        <v>77</v>
      </c>
      <c r="CE46" s="141"/>
      <c r="CF46" s="141">
        <v>3730</v>
      </c>
      <c r="CG46" s="141">
        <v>77</v>
      </c>
      <c r="CI46" s="111">
        <v>678</v>
      </c>
      <c r="CJ46" s="111">
        <v>68</v>
      </c>
      <c r="CK46" s="111"/>
      <c r="CL46" s="111">
        <v>3052</v>
      </c>
      <c r="CM46" s="111">
        <v>79</v>
      </c>
      <c r="CN46" s="111"/>
      <c r="CO46" s="111">
        <v>3730</v>
      </c>
      <c r="CP46" s="111">
        <v>77</v>
      </c>
      <c r="CR46" s="111">
        <v>3123</v>
      </c>
      <c r="CS46" s="111">
        <v>85</v>
      </c>
      <c r="CT46" s="111"/>
      <c r="CU46" s="111" t="s">
        <v>240</v>
      </c>
      <c r="CV46" s="111" t="s">
        <v>240</v>
      </c>
      <c r="CW46" s="111"/>
      <c r="CX46" s="111" t="s">
        <v>240</v>
      </c>
      <c r="CY46" s="111" t="s">
        <v>240</v>
      </c>
      <c r="CZ46" s="111"/>
      <c r="DA46" s="111">
        <v>466</v>
      </c>
      <c r="DB46" s="111">
        <v>39</v>
      </c>
      <c r="DC46" s="111"/>
      <c r="DD46" s="111">
        <v>43</v>
      </c>
      <c r="DE46" s="111" t="s">
        <v>237</v>
      </c>
      <c r="DF46" s="111"/>
      <c r="DG46" s="111">
        <v>3730</v>
      </c>
      <c r="DH46" s="111">
        <v>77</v>
      </c>
      <c r="DI46" s="110"/>
    </row>
    <row r="47" spans="1:113" s="1024" customFormat="1">
      <c r="A47" s="1070" t="s">
        <v>268</v>
      </c>
      <c r="B47" s="1070"/>
      <c r="C47" s="1185">
        <v>977</v>
      </c>
      <c r="D47" s="1185">
        <v>69</v>
      </c>
      <c r="E47" s="1185"/>
      <c r="F47" s="1185">
        <v>290</v>
      </c>
      <c r="G47" s="1185">
        <v>73</v>
      </c>
      <c r="H47" s="1185"/>
      <c r="I47" s="1185">
        <v>1512</v>
      </c>
      <c r="J47" s="1185">
        <v>79</v>
      </c>
      <c r="K47" s="1185"/>
      <c r="L47" s="1185">
        <v>199</v>
      </c>
      <c r="M47" s="1185">
        <v>59</v>
      </c>
      <c r="N47" s="1185"/>
      <c r="O47" s="1185">
        <v>23</v>
      </c>
      <c r="P47" s="1185">
        <v>74</v>
      </c>
      <c r="Q47" s="1185"/>
      <c r="R47" s="1185">
        <v>3249</v>
      </c>
      <c r="S47" s="1185">
        <v>72</v>
      </c>
      <c r="T47" s="1161"/>
      <c r="U47" s="1196">
        <v>1239</v>
      </c>
      <c r="V47" s="1196">
        <v>78</v>
      </c>
      <c r="W47" s="1196"/>
      <c r="X47" s="1196">
        <v>1920</v>
      </c>
      <c r="Y47" s="1196">
        <v>70</v>
      </c>
      <c r="Z47" s="1196"/>
      <c r="AA47" s="1196">
        <v>3249</v>
      </c>
      <c r="AB47" s="1196">
        <v>72</v>
      </c>
      <c r="AC47" s="1161"/>
      <c r="AD47" s="1207">
        <v>188</v>
      </c>
      <c r="AE47" s="1207">
        <v>60</v>
      </c>
      <c r="AF47" s="1207"/>
      <c r="AG47" s="1207">
        <v>3061</v>
      </c>
      <c r="AH47" s="1207">
        <v>73</v>
      </c>
      <c r="AI47" s="1207"/>
      <c r="AJ47" s="1207">
        <v>3249</v>
      </c>
      <c r="AK47" s="1207">
        <v>72</v>
      </c>
      <c r="AL47" s="1161"/>
      <c r="AM47" s="1220">
        <v>2845</v>
      </c>
      <c r="AN47" s="1220">
        <v>78</v>
      </c>
      <c r="AO47" s="1220"/>
      <c r="AP47" s="1220" t="s">
        <v>240</v>
      </c>
      <c r="AQ47" s="1220" t="s">
        <v>240</v>
      </c>
      <c r="AR47" s="1220"/>
      <c r="AS47" s="1220" t="s">
        <v>240</v>
      </c>
      <c r="AT47" s="1220" t="s">
        <v>240</v>
      </c>
      <c r="AU47" s="1220"/>
      <c r="AV47" s="1220">
        <v>252</v>
      </c>
      <c r="AW47" s="1220">
        <v>31</v>
      </c>
      <c r="AX47" s="1220"/>
      <c r="AY47" s="1220">
        <v>61</v>
      </c>
      <c r="AZ47" s="1220" t="s">
        <v>237</v>
      </c>
      <c r="BA47" s="1220"/>
      <c r="BB47" s="1220">
        <v>3249</v>
      </c>
      <c r="BC47" s="1220">
        <v>72</v>
      </c>
      <c r="BD47" s="110"/>
      <c r="BE47" s="1161"/>
      <c r="BF47" s="1070" t="s">
        <v>268</v>
      </c>
      <c r="BG47" s="1070"/>
      <c r="BH47" s="111">
        <v>898</v>
      </c>
      <c r="BI47" s="111">
        <v>67</v>
      </c>
      <c r="BJ47" s="111"/>
      <c r="BK47" s="111">
        <v>268</v>
      </c>
      <c r="BL47" s="111">
        <v>70</v>
      </c>
      <c r="BM47" s="111"/>
      <c r="BN47" s="111">
        <v>1515</v>
      </c>
      <c r="BO47" s="111">
        <v>77</v>
      </c>
      <c r="BP47" s="111"/>
      <c r="BQ47" s="111">
        <v>250</v>
      </c>
      <c r="BR47" s="111">
        <v>65</v>
      </c>
      <c r="BS47" s="111"/>
      <c r="BT47" s="111">
        <v>10</v>
      </c>
      <c r="BU47" s="111" t="s">
        <v>237</v>
      </c>
      <c r="BV47" s="111"/>
      <c r="BW47" s="111">
        <v>3187</v>
      </c>
      <c r="BX47" s="111">
        <v>71</v>
      </c>
      <c r="BZ47" s="141">
        <v>1162</v>
      </c>
      <c r="CA47" s="141">
        <v>76</v>
      </c>
      <c r="CB47" s="141"/>
      <c r="CC47" s="141">
        <v>1951</v>
      </c>
      <c r="CD47" s="141">
        <v>69</v>
      </c>
      <c r="CE47" s="141"/>
      <c r="CF47" s="141">
        <v>3187</v>
      </c>
      <c r="CG47" s="141">
        <v>71</v>
      </c>
      <c r="CI47" s="111">
        <v>151</v>
      </c>
      <c r="CJ47" s="111">
        <v>62</v>
      </c>
      <c r="CK47" s="111"/>
      <c r="CL47" s="111">
        <v>3036</v>
      </c>
      <c r="CM47" s="111">
        <v>72</v>
      </c>
      <c r="CN47" s="111"/>
      <c r="CO47" s="111">
        <v>3187</v>
      </c>
      <c r="CP47" s="111">
        <v>71</v>
      </c>
      <c r="CR47" s="111">
        <v>2808</v>
      </c>
      <c r="CS47" s="111">
        <v>77</v>
      </c>
      <c r="CT47" s="111"/>
      <c r="CU47" s="111" t="s">
        <v>240</v>
      </c>
      <c r="CV47" s="111" t="s">
        <v>240</v>
      </c>
      <c r="CW47" s="111"/>
      <c r="CX47" s="111" t="s">
        <v>240</v>
      </c>
      <c r="CY47" s="111" t="s">
        <v>240</v>
      </c>
      <c r="CZ47" s="111"/>
      <c r="DA47" s="111">
        <v>239</v>
      </c>
      <c r="DB47" s="111">
        <v>25</v>
      </c>
      <c r="DC47" s="111"/>
      <c r="DD47" s="111">
        <v>65</v>
      </c>
      <c r="DE47" s="111">
        <v>5</v>
      </c>
      <c r="DF47" s="111"/>
      <c r="DG47" s="111">
        <v>3187</v>
      </c>
      <c r="DH47" s="111">
        <v>71</v>
      </c>
      <c r="DI47" s="110"/>
    </row>
    <row r="48" spans="1:113" s="1024" customFormat="1">
      <c r="A48" s="1071" t="s">
        <v>269</v>
      </c>
      <c r="B48" s="1071"/>
      <c r="C48" s="1185">
        <v>2232</v>
      </c>
      <c r="D48" s="1185">
        <v>71</v>
      </c>
      <c r="E48" s="1185"/>
      <c r="F48" s="1185">
        <v>269</v>
      </c>
      <c r="G48" s="1185">
        <v>70</v>
      </c>
      <c r="H48" s="1185"/>
      <c r="I48" s="1185">
        <v>314</v>
      </c>
      <c r="J48" s="1185">
        <v>74</v>
      </c>
      <c r="K48" s="1185"/>
      <c r="L48" s="1185">
        <v>302</v>
      </c>
      <c r="M48" s="1185">
        <v>68</v>
      </c>
      <c r="N48" s="1185"/>
      <c r="O48" s="1185">
        <v>27</v>
      </c>
      <c r="P48" s="1185" t="s">
        <v>237</v>
      </c>
      <c r="Q48" s="1185"/>
      <c r="R48" s="1185">
        <v>3314</v>
      </c>
      <c r="S48" s="1185">
        <v>71</v>
      </c>
      <c r="T48" s="1161"/>
      <c r="U48" s="1196">
        <v>2500</v>
      </c>
      <c r="V48" s="1196">
        <v>72</v>
      </c>
      <c r="W48" s="1196"/>
      <c r="X48" s="1196">
        <v>751</v>
      </c>
      <c r="Y48" s="1196">
        <v>68</v>
      </c>
      <c r="Z48" s="1196"/>
      <c r="AA48" s="1196">
        <v>3314</v>
      </c>
      <c r="AB48" s="1196">
        <v>71</v>
      </c>
      <c r="AC48" s="1161"/>
      <c r="AD48" s="1207">
        <v>403</v>
      </c>
      <c r="AE48" s="1207">
        <v>52</v>
      </c>
      <c r="AF48" s="1207"/>
      <c r="AG48" s="1207">
        <v>2911</v>
      </c>
      <c r="AH48" s="1207">
        <v>73</v>
      </c>
      <c r="AI48" s="1207"/>
      <c r="AJ48" s="1207">
        <v>3314</v>
      </c>
      <c r="AK48" s="1207">
        <v>71</v>
      </c>
      <c r="AL48" s="1161"/>
      <c r="AM48" s="1220">
        <v>3035</v>
      </c>
      <c r="AN48" s="1220">
        <v>75</v>
      </c>
      <c r="AO48" s="1220"/>
      <c r="AP48" s="1220" t="s">
        <v>240</v>
      </c>
      <c r="AQ48" s="1220" t="s">
        <v>240</v>
      </c>
      <c r="AR48" s="1220"/>
      <c r="AS48" s="1220" t="s">
        <v>240</v>
      </c>
      <c r="AT48" s="1220" t="s">
        <v>240</v>
      </c>
      <c r="AU48" s="1220"/>
      <c r="AV48" s="1220">
        <v>170</v>
      </c>
      <c r="AW48" s="1220">
        <v>25</v>
      </c>
      <c r="AX48" s="1220"/>
      <c r="AY48" s="1220">
        <v>52</v>
      </c>
      <c r="AZ48" s="1220" t="s">
        <v>237</v>
      </c>
      <c r="BA48" s="1220"/>
      <c r="BB48" s="1220">
        <v>3314</v>
      </c>
      <c r="BC48" s="1220">
        <v>71</v>
      </c>
      <c r="BD48" s="110"/>
      <c r="BE48" s="1161"/>
      <c r="BF48" s="1071" t="s">
        <v>269</v>
      </c>
      <c r="BG48" s="1071"/>
      <c r="BH48" s="111">
        <v>2305</v>
      </c>
      <c r="BI48" s="111">
        <v>72</v>
      </c>
      <c r="BJ48" s="111"/>
      <c r="BK48" s="111">
        <v>261</v>
      </c>
      <c r="BL48" s="111">
        <v>70</v>
      </c>
      <c r="BM48" s="111"/>
      <c r="BN48" s="111">
        <v>283</v>
      </c>
      <c r="BO48" s="111">
        <v>76</v>
      </c>
      <c r="BP48" s="111"/>
      <c r="BQ48" s="111">
        <v>320</v>
      </c>
      <c r="BR48" s="111">
        <v>67</v>
      </c>
      <c r="BS48" s="111"/>
      <c r="BT48" s="111">
        <v>26</v>
      </c>
      <c r="BU48" s="111">
        <v>85</v>
      </c>
      <c r="BV48" s="111"/>
      <c r="BW48" s="111">
        <v>3315</v>
      </c>
      <c r="BX48" s="111">
        <v>71</v>
      </c>
      <c r="BZ48" s="141">
        <v>2544</v>
      </c>
      <c r="CA48" s="141">
        <v>73</v>
      </c>
      <c r="CB48" s="141"/>
      <c r="CC48" s="141">
        <v>714</v>
      </c>
      <c r="CD48" s="141">
        <v>68</v>
      </c>
      <c r="CE48" s="141"/>
      <c r="CF48" s="141">
        <v>3315</v>
      </c>
      <c r="CG48" s="141">
        <v>71</v>
      </c>
      <c r="CI48" s="111">
        <v>444</v>
      </c>
      <c r="CJ48" s="111">
        <v>56</v>
      </c>
      <c r="CK48" s="111"/>
      <c r="CL48" s="111">
        <v>2871</v>
      </c>
      <c r="CM48" s="111">
        <v>73</v>
      </c>
      <c r="CN48" s="111"/>
      <c r="CO48" s="111">
        <v>3315</v>
      </c>
      <c r="CP48" s="111">
        <v>71</v>
      </c>
      <c r="CR48" s="111">
        <v>3090</v>
      </c>
      <c r="CS48" s="111">
        <v>74</v>
      </c>
      <c r="CT48" s="111"/>
      <c r="CU48" s="111" t="s">
        <v>240</v>
      </c>
      <c r="CV48" s="111" t="s">
        <v>240</v>
      </c>
      <c r="CW48" s="111"/>
      <c r="CX48" s="111" t="s">
        <v>240</v>
      </c>
      <c r="CY48" s="111" t="s">
        <v>240</v>
      </c>
      <c r="CZ48" s="111"/>
      <c r="DA48" s="111">
        <v>138</v>
      </c>
      <c r="DB48" s="111">
        <v>27</v>
      </c>
      <c r="DC48" s="111"/>
      <c r="DD48" s="111">
        <v>33</v>
      </c>
      <c r="DE48" s="111" t="s">
        <v>237</v>
      </c>
      <c r="DF48" s="111"/>
      <c r="DG48" s="111">
        <v>3315</v>
      </c>
      <c r="DH48" s="111">
        <v>71</v>
      </c>
      <c r="DI48" s="110"/>
    </row>
    <row r="49" spans="1:113" s="1024" customFormat="1">
      <c r="A49" s="1071" t="s">
        <v>270</v>
      </c>
      <c r="B49" s="1071"/>
      <c r="C49" s="1185">
        <v>1557</v>
      </c>
      <c r="D49" s="1185">
        <v>69</v>
      </c>
      <c r="E49" s="1185"/>
      <c r="F49" s="1185">
        <v>477</v>
      </c>
      <c r="G49" s="1185">
        <v>79</v>
      </c>
      <c r="H49" s="1185"/>
      <c r="I49" s="1185">
        <v>1216</v>
      </c>
      <c r="J49" s="1185">
        <v>77</v>
      </c>
      <c r="K49" s="1185"/>
      <c r="L49" s="1185">
        <v>344</v>
      </c>
      <c r="M49" s="1185">
        <v>69</v>
      </c>
      <c r="N49" s="1185"/>
      <c r="O49" s="1185">
        <v>6</v>
      </c>
      <c r="P49" s="1185">
        <v>100</v>
      </c>
      <c r="Q49" s="1185"/>
      <c r="R49" s="1185">
        <v>4082</v>
      </c>
      <c r="S49" s="1185">
        <v>72</v>
      </c>
      <c r="T49" s="1161"/>
      <c r="U49" s="1196">
        <v>2028</v>
      </c>
      <c r="V49" s="1196">
        <v>73</v>
      </c>
      <c r="W49" s="1196"/>
      <c r="X49" s="1196">
        <v>1915</v>
      </c>
      <c r="Y49" s="1196">
        <v>72</v>
      </c>
      <c r="Z49" s="1196"/>
      <c r="AA49" s="1196">
        <v>4082</v>
      </c>
      <c r="AB49" s="1196">
        <v>72</v>
      </c>
      <c r="AC49" s="1161"/>
      <c r="AD49" s="1207">
        <v>449</v>
      </c>
      <c r="AE49" s="1207">
        <v>60</v>
      </c>
      <c r="AF49" s="1207"/>
      <c r="AG49" s="1207">
        <v>3633</v>
      </c>
      <c r="AH49" s="1207">
        <v>74</v>
      </c>
      <c r="AI49" s="1207"/>
      <c r="AJ49" s="1207">
        <v>4082</v>
      </c>
      <c r="AK49" s="1207">
        <v>72</v>
      </c>
      <c r="AL49" s="1161"/>
      <c r="AM49" s="1220">
        <v>3458</v>
      </c>
      <c r="AN49" s="1220">
        <v>79</v>
      </c>
      <c r="AO49" s="1220"/>
      <c r="AP49" s="1220" t="s">
        <v>240</v>
      </c>
      <c r="AQ49" s="1220" t="s">
        <v>240</v>
      </c>
      <c r="AR49" s="1220"/>
      <c r="AS49" s="1220" t="s">
        <v>240</v>
      </c>
      <c r="AT49" s="1220" t="s">
        <v>240</v>
      </c>
      <c r="AU49" s="1220"/>
      <c r="AV49" s="1220">
        <v>398</v>
      </c>
      <c r="AW49" s="1220">
        <v>35</v>
      </c>
      <c r="AX49" s="1220"/>
      <c r="AY49" s="1220">
        <v>83</v>
      </c>
      <c r="AZ49" s="1220" t="s">
        <v>237</v>
      </c>
      <c r="BA49" s="1220"/>
      <c r="BB49" s="1220">
        <v>4082</v>
      </c>
      <c r="BC49" s="1220">
        <v>72</v>
      </c>
      <c r="BD49" s="110"/>
      <c r="BE49" s="1161"/>
      <c r="BF49" s="1071" t="s">
        <v>270</v>
      </c>
      <c r="BG49" s="1071"/>
      <c r="BH49" s="111">
        <v>1619</v>
      </c>
      <c r="BI49" s="111">
        <v>70</v>
      </c>
      <c r="BJ49" s="111"/>
      <c r="BK49" s="111">
        <v>464</v>
      </c>
      <c r="BL49" s="111">
        <v>72</v>
      </c>
      <c r="BM49" s="111"/>
      <c r="BN49" s="111">
        <v>1285</v>
      </c>
      <c r="BO49" s="111">
        <v>75</v>
      </c>
      <c r="BP49" s="111"/>
      <c r="BQ49" s="111">
        <v>388</v>
      </c>
      <c r="BR49" s="111">
        <v>70</v>
      </c>
      <c r="BS49" s="111"/>
      <c r="BT49" s="111">
        <v>10</v>
      </c>
      <c r="BU49" s="111" t="s">
        <v>237</v>
      </c>
      <c r="BV49" s="111"/>
      <c r="BW49" s="111">
        <v>4278</v>
      </c>
      <c r="BX49" s="111">
        <v>71</v>
      </c>
      <c r="BZ49" s="141">
        <v>2054</v>
      </c>
      <c r="CA49" s="141">
        <v>73</v>
      </c>
      <c r="CB49" s="141"/>
      <c r="CC49" s="141">
        <v>2079</v>
      </c>
      <c r="CD49" s="141">
        <v>69</v>
      </c>
      <c r="CE49" s="141"/>
      <c r="CF49" s="141">
        <v>4278</v>
      </c>
      <c r="CG49" s="141">
        <v>71</v>
      </c>
      <c r="CI49" s="111">
        <v>499</v>
      </c>
      <c r="CJ49" s="111">
        <v>58</v>
      </c>
      <c r="CK49" s="111"/>
      <c r="CL49" s="111">
        <v>3779</v>
      </c>
      <c r="CM49" s="111">
        <v>72</v>
      </c>
      <c r="CN49" s="111"/>
      <c r="CO49" s="111">
        <v>4278</v>
      </c>
      <c r="CP49" s="111">
        <v>71</v>
      </c>
      <c r="CR49" s="111">
        <v>3710</v>
      </c>
      <c r="CS49" s="111">
        <v>76</v>
      </c>
      <c r="CT49" s="111"/>
      <c r="CU49" s="111" t="s">
        <v>240</v>
      </c>
      <c r="CV49" s="111" t="s">
        <v>240</v>
      </c>
      <c r="CW49" s="111"/>
      <c r="CX49" s="111" t="s">
        <v>240</v>
      </c>
      <c r="CY49" s="111" t="s">
        <v>240</v>
      </c>
      <c r="CZ49" s="111"/>
      <c r="DA49" s="111">
        <v>362</v>
      </c>
      <c r="DB49" s="111">
        <v>32</v>
      </c>
      <c r="DC49" s="111"/>
      <c r="DD49" s="111">
        <v>76</v>
      </c>
      <c r="DE49" s="111">
        <v>7</v>
      </c>
      <c r="DF49" s="111"/>
      <c r="DG49" s="111">
        <v>4278</v>
      </c>
      <c r="DH49" s="111">
        <v>71</v>
      </c>
      <c r="DI49" s="110"/>
    </row>
    <row r="50" spans="1:113" s="1024" customFormat="1">
      <c r="A50" s="1071" t="s">
        <v>271</v>
      </c>
      <c r="B50" s="1071"/>
      <c r="C50" s="1185">
        <v>1199</v>
      </c>
      <c r="D50" s="1185">
        <v>70</v>
      </c>
      <c r="E50" s="1185"/>
      <c r="F50" s="1185">
        <v>289</v>
      </c>
      <c r="G50" s="1185">
        <v>72</v>
      </c>
      <c r="H50" s="1185"/>
      <c r="I50" s="1185">
        <v>1211</v>
      </c>
      <c r="J50" s="1185">
        <v>75</v>
      </c>
      <c r="K50" s="1185"/>
      <c r="L50" s="1185">
        <v>353</v>
      </c>
      <c r="M50" s="1185">
        <v>66</v>
      </c>
      <c r="N50" s="1185"/>
      <c r="O50" s="1185">
        <v>16</v>
      </c>
      <c r="P50" s="1185">
        <v>81</v>
      </c>
      <c r="Q50" s="1185"/>
      <c r="R50" s="1185">
        <v>3582</v>
      </c>
      <c r="S50" s="1185">
        <v>70</v>
      </c>
      <c r="T50" s="1161"/>
      <c r="U50" s="1196">
        <v>1211</v>
      </c>
      <c r="V50" s="1196">
        <v>73</v>
      </c>
      <c r="W50" s="1196"/>
      <c r="X50" s="1196">
        <v>2225</v>
      </c>
      <c r="Y50" s="1196">
        <v>69</v>
      </c>
      <c r="Z50" s="1196"/>
      <c r="AA50" s="1196">
        <v>3582</v>
      </c>
      <c r="AB50" s="1196">
        <v>70</v>
      </c>
      <c r="AC50" s="1161"/>
      <c r="AD50" s="1207">
        <v>452</v>
      </c>
      <c r="AE50" s="1207">
        <v>61</v>
      </c>
      <c r="AF50" s="1207"/>
      <c r="AG50" s="1207">
        <v>3130</v>
      </c>
      <c r="AH50" s="1207">
        <v>71</v>
      </c>
      <c r="AI50" s="1207"/>
      <c r="AJ50" s="1207">
        <v>3582</v>
      </c>
      <c r="AK50" s="1207">
        <v>70</v>
      </c>
      <c r="AL50" s="1161"/>
      <c r="AM50" s="1220">
        <v>2954</v>
      </c>
      <c r="AN50" s="1220">
        <v>78</v>
      </c>
      <c r="AO50" s="1220"/>
      <c r="AP50" s="1220" t="s">
        <v>240</v>
      </c>
      <c r="AQ50" s="1220" t="s">
        <v>240</v>
      </c>
      <c r="AR50" s="1220"/>
      <c r="AS50" s="1220" t="s">
        <v>240</v>
      </c>
      <c r="AT50" s="1220" t="s">
        <v>240</v>
      </c>
      <c r="AU50" s="1220"/>
      <c r="AV50" s="1220">
        <v>419</v>
      </c>
      <c r="AW50" s="1220">
        <v>30</v>
      </c>
      <c r="AX50" s="1220"/>
      <c r="AY50" s="1220">
        <v>71</v>
      </c>
      <c r="AZ50" s="1220" t="s">
        <v>237</v>
      </c>
      <c r="BA50" s="1220"/>
      <c r="BB50" s="1220">
        <v>3582</v>
      </c>
      <c r="BC50" s="1220">
        <v>70</v>
      </c>
      <c r="BD50" s="110"/>
      <c r="BE50" s="1161"/>
      <c r="BF50" s="1071" t="s">
        <v>271</v>
      </c>
      <c r="BG50" s="1071"/>
      <c r="BH50" s="111">
        <v>1245</v>
      </c>
      <c r="BI50" s="111">
        <v>69</v>
      </c>
      <c r="BJ50" s="111"/>
      <c r="BK50" s="111">
        <v>281</v>
      </c>
      <c r="BL50" s="111">
        <v>77</v>
      </c>
      <c r="BM50" s="111"/>
      <c r="BN50" s="111">
        <v>1265</v>
      </c>
      <c r="BO50" s="111">
        <v>73</v>
      </c>
      <c r="BP50" s="111"/>
      <c r="BQ50" s="111">
        <v>354</v>
      </c>
      <c r="BR50" s="111">
        <v>62</v>
      </c>
      <c r="BS50" s="111"/>
      <c r="BT50" s="111">
        <v>21</v>
      </c>
      <c r="BU50" s="111">
        <v>86</v>
      </c>
      <c r="BV50" s="111"/>
      <c r="BW50" s="111">
        <v>3641</v>
      </c>
      <c r="BX50" s="111">
        <v>69</v>
      </c>
      <c r="BZ50" s="141">
        <v>1264</v>
      </c>
      <c r="CA50" s="141">
        <v>73</v>
      </c>
      <c r="CB50" s="141"/>
      <c r="CC50" s="141">
        <v>2271</v>
      </c>
      <c r="CD50" s="141">
        <v>68</v>
      </c>
      <c r="CE50" s="141"/>
      <c r="CF50" s="141">
        <v>3641</v>
      </c>
      <c r="CG50" s="141">
        <v>69</v>
      </c>
      <c r="CI50" s="111">
        <v>443</v>
      </c>
      <c r="CJ50" s="111">
        <v>59</v>
      </c>
      <c r="CK50" s="111"/>
      <c r="CL50" s="111">
        <v>3198</v>
      </c>
      <c r="CM50" s="111">
        <v>70</v>
      </c>
      <c r="CN50" s="111"/>
      <c r="CO50" s="111">
        <v>3641</v>
      </c>
      <c r="CP50" s="111">
        <v>69</v>
      </c>
      <c r="CR50" s="111">
        <v>3085</v>
      </c>
      <c r="CS50" s="111">
        <v>76</v>
      </c>
      <c r="CT50" s="111"/>
      <c r="CU50" s="111" t="s">
        <v>240</v>
      </c>
      <c r="CV50" s="111" t="s">
        <v>240</v>
      </c>
      <c r="CW50" s="111"/>
      <c r="CX50" s="111" t="s">
        <v>240</v>
      </c>
      <c r="CY50" s="111" t="s">
        <v>240</v>
      </c>
      <c r="CZ50" s="111"/>
      <c r="DA50" s="111">
        <v>375</v>
      </c>
      <c r="DB50" s="111">
        <v>30</v>
      </c>
      <c r="DC50" s="111"/>
      <c r="DD50" s="111">
        <v>78</v>
      </c>
      <c r="DE50" s="111" t="s">
        <v>237</v>
      </c>
      <c r="DF50" s="111"/>
      <c r="DG50" s="111">
        <v>3641</v>
      </c>
      <c r="DH50" s="111">
        <v>69</v>
      </c>
      <c r="DI50" s="110"/>
    </row>
    <row r="51" spans="1:113" s="1024" customFormat="1">
      <c r="A51" s="1071" t="s">
        <v>272</v>
      </c>
      <c r="B51" s="1071"/>
      <c r="C51" s="1185">
        <v>1253</v>
      </c>
      <c r="D51" s="1185">
        <v>79</v>
      </c>
      <c r="E51" s="1185"/>
      <c r="F51" s="1185">
        <v>223</v>
      </c>
      <c r="G51" s="1185">
        <v>80</v>
      </c>
      <c r="H51" s="1185"/>
      <c r="I51" s="1185">
        <v>250</v>
      </c>
      <c r="J51" s="1185">
        <v>68</v>
      </c>
      <c r="K51" s="1185"/>
      <c r="L51" s="1185">
        <v>55</v>
      </c>
      <c r="M51" s="1185">
        <v>64</v>
      </c>
      <c r="N51" s="1185"/>
      <c r="O51" s="1185">
        <v>38</v>
      </c>
      <c r="P51" s="1185">
        <v>89</v>
      </c>
      <c r="Q51" s="1185"/>
      <c r="R51" s="1185">
        <v>1987</v>
      </c>
      <c r="S51" s="1185">
        <v>76</v>
      </c>
      <c r="T51" s="1161"/>
      <c r="U51" s="1196">
        <v>1266</v>
      </c>
      <c r="V51" s="1196">
        <v>80</v>
      </c>
      <c r="W51" s="1196"/>
      <c r="X51" s="1196">
        <v>685</v>
      </c>
      <c r="Y51" s="1196">
        <v>72</v>
      </c>
      <c r="Z51" s="1196"/>
      <c r="AA51" s="1196">
        <v>1987</v>
      </c>
      <c r="AB51" s="1196">
        <v>76</v>
      </c>
      <c r="AC51" s="1161"/>
      <c r="AD51" s="1207">
        <v>149</v>
      </c>
      <c r="AE51" s="1207">
        <v>58</v>
      </c>
      <c r="AF51" s="1207"/>
      <c r="AG51" s="1207">
        <v>1838</v>
      </c>
      <c r="AH51" s="1207">
        <v>78</v>
      </c>
      <c r="AI51" s="1207"/>
      <c r="AJ51" s="1207">
        <v>1987</v>
      </c>
      <c r="AK51" s="1207">
        <v>76</v>
      </c>
      <c r="AL51" s="1161"/>
      <c r="AM51" s="1220">
        <v>1808</v>
      </c>
      <c r="AN51" s="1220">
        <v>82</v>
      </c>
      <c r="AO51" s="1220"/>
      <c r="AP51" s="1220" t="s">
        <v>240</v>
      </c>
      <c r="AQ51" s="1220" t="s">
        <v>240</v>
      </c>
      <c r="AR51" s="1220"/>
      <c r="AS51" s="1220" t="s">
        <v>240</v>
      </c>
      <c r="AT51" s="1220" t="s">
        <v>240</v>
      </c>
      <c r="AU51" s="1220"/>
      <c r="AV51" s="1220">
        <v>114</v>
      </c>
      <c r="AW51" s="1220">
        <v>25</v>
      </c>
      <c r="AX51" s="1220"/>
      <c r="AY51" s="1220">
        <v>27</v>
      </c>
      <c r="AZ51" s="1220" t="s">
        <v>237</v>
      </c>
      <c r="BA51" s="1220"/>
      <c r="BB51" s="1220">
        <v>1987</v>
      </c>
      <c r="BC51" s="1220">
        <v>76</v>
      </c>
      <c r="BD51" s="110"/>
      <c r="BE51" s="1161"/>
      <c r="BF51" s="1071" t="s">
        <v>272</v>
      </c>
      <c r="BG51" s="1071"/>
      <c r="BH51" s="111">
        <v>1287</v>
      </c>
      <c r="BI51" s="111">
        <v>77</v>
      </c>
      <c r="BJ51" s="111"/>
      <c r="BK51" s="111">
        <v>239</v>
      </c>
      <c r="BL51" s="111">
        <v>84</v>
      </c>
      <c r="BM51" s="111"/>
      <c r="BN51" s="111">
        <v>228</v>
      </c>
      <c r="BO51" s="111">
        <v>73</v>
      </c>
      <c r="BP51" s="111"/>
      <c r="BQ51" s="111">
        <v>44</v>
      </c>
      <c r="BR51" s="111">
        <v>64</v>
      </c>
      <c r="BS51" s="111"/>
      <c r="BT51" s="111">
        <v>42</v>
      </c>
      <c r="BU51" s="111">
        <v>79</v>
      </c>
      <c r="BV51" s="111"/>
      <c r="BW51" s="111">
        <v>2029</v>
      </c>
      <c r="BX51" s="111">
        <v>76</v>
      </c>
      <c r="BZ51" s="141">
        <v>1344</v>
      </c>
      <c r="CA51" s="141">
        <v>79</v>
      </c>
      <c r="CB51" s="141"/>
      <c r="CC51" s="141">
        <v>628</v>
      </c>
      <c r="CD51" s="141">
        <v>70</v>
      </c>
      <c r="CE51" s="141"/>
      <c r="CF51" s="141">
        <v>2029</v>
      </c>
      <c r="CG51" s="141">
        <v>76</v>
      </c>
      <c r="CI51" s="111">
        <v>167</v>
      </c>
      <c r="CJ51" s="111">
        <v>64</v>
      </c>
      <c r="CK51" s="111"/>
      <c r="CL51" s="111">
        <v>1862</v>
      </c>
      <c r="CM51" s="111">
        <v>77</v>
      </c>
      <c r="CN51" s="111"/>
      <c r="CO51" s="111">
        <v>2029</v>
      </c>
      <c r="CP51" s="111">
        <v>76</v>
      </c>
      <c r="CR51" s="111">
        <v>1837</v>
      </c>
      <c r="CS51" s="111">
        <v>80</v>
      </c>
      <c r="CT51" s="111"/>
      <c r="CU51" s="111" t="s">
        <v>240</v>
      </c>
      <c r="CV51" s="111" t="s">
        <v>240</v>
      </c>
      <c r="CW51" s="111"/>
      <c r="CX51" s="111" t="s">
        <v>240</v>
      </c>
      <c r="CY51" s="111" t="s">
        <v>240</v>
      </c>
      <c r="CZ51" s="111"/>
      <c r="DA51" s="111">
        <v>127</v>
      </c>
      <c r="DB51" s="111">
        <v>27</v>
      </c>
      <c r="DC51" s="111"/>
      <c r="DD51" s="111">
        <v>11</v>
      </c>
      <c r="DE51" s="111" t="s">
        <v>237</v>
      </c>
      <c r="DF51" s="111"/>
      <c r="DG51" s="111">
        <v>2029</v>
      </c>
      <c r="DH51" s="111">
        <v>76</v>
      </c>
      <c r="DI51" s="110"/>
    </row>
    <row r="52" spans="1:113" s="1024" customFormat="1">
      <c r="A52" s="1071" t="s">
        <v>273</v>
      </c>
      <c r="B52" s="1071"/>
      <c r="C52" s="1185">
        <v>1254</v>
      </c>
      <c r="D52" s="1185">
        <v>74</v>
      </c>
      <c r="E52" s="1185"/>
      <c r="F52" s="1185">
        <v>311</v>
      </c>
      <c r="G52" s="1185">
        <v>75</v>
      </c>
      <c r="H52" s="1185"/>
      <c r="I52" s="1185">
        <v>496</v>
      </c>
      <c r="J52" s="1185">
        <v>71</v>
      </c>
      <c r="K52" s="1185"/>
      <c r="L52" s="1185">
        <v>230</v>
      </c>
      <c r="M52" s="1185">
        <v>67</v>
      </c>
      <c r="N52" s="1185"/>
      <c r="O52" s="1185">
        <v>24</v>
      </c>
      <c r="P52" s="1185">
        <v>83</v>
      </c>
      <c r="Q52" s="1185"/>
      <c r="R52" s="1185">
        <v>2478</v>
      </c>
      <c r="S52" s="1185">
        <v>73</v>
      </c>
      <c r="T52" s="1161"/>
      <c r="U52" s="1196">
        <v>1329</v>
      </c>
      <c r="V52" s="1196">
        <v>75</v>
      </c>
      <c r="W52" s="1196"/>
      <c r="X52" s="1196">
        <v>1080</v>
      </c>
      <c r="Y52" s="1196">
        <v>70</v>
      </c>
      <c r="Z52" s="1196"/>
      <c r="AA52" s="1196">
        <v>2478</v>
      </c>
      <c r="AB52" s="1196">
        <v>73</v>
      </c>
      <c r="AC52" s="1161"/>
      <c r="AD52" s="1207">
        <v>334</v>
      </c>
      <c r="AE52" s="1207">
        <v>63</v>
      </c>
      <c r="AF52" s="1207"/>
      <c r="AG52" s="1207">
        <v>2144</v>
      </c>
      <c r="AH52" s="1207">
        <v>74</v>
      </c>
      <c r="AI52" s="1207"/>
      <c r="AJ52" s="1207">
        <v>2478</v>
      </c>
      <c r="AK52" s="1207">
        <v>73</v>
      </c>
      <c r="AL52" s="1161"/>
      <c r="AM52" s="1220">
        <v>2179</v>
      </c>
      <c r="AN52" s="1220">
        <v>79</v>
      </c>
      <c r="AO52" s="1220"/>
      <c r="AP52" s="1220" t="s">
        <v>240</v>
      </c>
      <c r="AQ52" s="1220" t="s">
        <v>240</v>
      </c>
      <c r="AR52" s="1220"/>
      <c r="AS52" s="1220" t="s">
        <v>240</v>
      </c>
      <c r="AT52" s="1220" t="s">
        <v>240</v>
      </c>
      <c r="AU52" s="1220"/>
      <c r="AV52" s="1220">
        <v>179</v>
      </c>
      <c r="AW52" s="1220">
        <v>25</v>
      </c>
      <c r="AX52" s="1220"/>
      <c r="AY52" s="1220">
        <v>49</v>
      </c>
      <c r="AZ52" s="1220">
        <v>6</v>
      </c>
      <c r="BA52" s="1220"/>
      <c r="BB52" s="1220">
        <v>2478</v>
      </c>
      <c r="BC52" s="1220">
        <v>73</v>
      </c>
      <c r="BD52" s="110"/>
      <c r="BE52" s="1161"/>
      <c r="BF52" s="1071" t="s">
        <v>273</v>
      </c>
      <c r="BG52" s="1071"/>
      <c r="BH52" s="111">
        <v>1314</v>
      </c>
      <c r="BI52" s="111">
        <v>73</v>
      </c>
      <c r="BJ52" s="111"/>
      <c r="BK52" s="111">
        <v>305</v>
      </c>
      <c r="BL52" s="111">
        <v>76</v>
      </c>
      <c r="BM52" s="111"/>
      <c r="BN52" s="111">
        <v>461</v>
      </c>
      <c r="BO52" s="111">
        <v>74</v>
      </c>
      <c r="BP52" s="111"/>
      <c r="BQ52" s="111">
        <v>297</v>
      </c>
      <c r="BR52" s="111">
        <v>68</v>
      </c>
      <c r="BS52" s="111"/>
      <c r="BT52" s="111">
        <v>24</v>
      </c>
      <c r="BU52" s="111">
        <v>75</v>
      </c>
      <c r="BV52" s="111"/>
      <c r="BW52" s="111">
        <v>2549</v>
      </c>
      <c r="BX52" s="111">
        <v>73</v>
      </c>
      <c r="BZ52" s="141">
        <v>1343</v>
      </c>
      <c r="CA52" s="141">
        <v>76</v>
      </c>
      <c r="CB52" s="141"/>
      <c r="CC52" s="141">
        <v>1136</v>
      </c>
      <c r="CD52" s="141">
        <v>70</v>
      </c>
      <c r="CE52" s="141"/>
      <c r="CF52" s="141">
        <v>2549</v>
      </c>
      <c r="CG52" s="141">
        <v>73</v>
      </c>
      <c r="CI52" s="111">
        <v>324</v>
      </c>
      <c r="CJ52" s="111">
        <v>64</v>
      </c>
      <c r="CK52" s="111"/>
      <c r="CL52" s="111">
        <v>2225</v>
      </c>
      <c r="CM52" s="111">
        <v>74</v>
      </c>
      <c r="CN52" s="111"/>
      <c r="CO52" s="111">
        <v>2549</v>
      </c>
      <c r="CP52" s="111">
        <v>73</v>
      </c>
      <c r="CR52" s="111">
        <v>2238</v>
      </c>
      <c r="CS52" s="111">
        <v>79</v>
      </c>
      <c r="CT52" s="111"/>
      <c r="CU52" s="111" t="s">
        <v>240</v>
      </c>
      <c r="CV52" s="111" t="s">
        <v>240</v>
      </c>
      <c r="CW52" s="111"/>
      <c r="CX52" s="111" t="s">
        <v>240</v>
      </c>
      <c r="CY52" s="111" t="s">
        <v>240</v>
      </c>
      <c r="CZ52" s="111"/>
      <c r="DA52" s="111">
        <v>204</v>
      </c>
      <c r="DB52" s="111">
        <v>24</v>
      </c>
      <c r="DC52" s="111"/>
      <c r="DD52" s="111">
        <v>39</v>
      </c>
      <c r="DE52" s="111" t="s">
        <v>237</v>
      </c>
      <c r="DF52" s="111"/>
      <c r="DG52" s="111">
        <v>2549</v>
      </c>
      <c r="DH52" s="111">
        <v>73</v>
      </c>
      <c r="DI52" s="110"/>
    </row>
    <row r="53" spans="1:113" s="1024" customFormat="1">
      <c r="A53" s="1071" t="s">
        <v>274</v>
      </c>
      <c r="B53" s="1071"/>
      <c r="C53" s="1185">
        <v>1045</v>
      </c>
      <c r="D53" s="1185">
        <v>70</v>
      </c>
      <c r="E53" s="1185"/>
      <c r="F53" s="1185">
        <v>340</v>
      </c>
      <c r="G53" s="1185">
        <v>74</v>
      </c>
      <c r="H53" s="1185"/>
      <c r="I53" s="1185">
        <v>2321</v>
      </c>
      <c r="J53" s="1185">
        <v>78</v>
      </c>
      <c r="K53" s="1185"/>
      <c r="L53" s="1185">
        <v>355</v>
      </c>
      <c r="M53" s="1185">
        <v>66</v>
      </c>
      <c r="N53" s="1185"/>
      <c r="O53" s="1185">
        <v>33</v>
      </c>
      <c r="P53" s="1185">
        <v>70</v>
      </c>
      <c r="Q53" s="1185"/>
      <c r="R53" s="1185">
        <v>4348</v>
      </c>
      <c r="S53" s="1185">
        <v>74</v>
      </c>
      <c r="T53" s="1161"/>
      <c r="U53" s="1196">
        <v>1427</v>
      </c>
      <c r="V53" s="1196">
        <v>76</v>
      </c>
      <c r="W53" s="1196"/>
      <c r="X53" s="1196">
        <v>2758</v>
      </c>
      <c r="Y53" s="1196">
        <v>74</v>
      </c>
      <c r="Z53" s="1196"/>
      <c r="AA53" s="1196">
        <v>4348</v>
      </c>
      <c r="AB53" s="1196">
        <v>74</v>
      </c>
      <c r="AC53" s="1161"/>
      <c r="AD53" s="1207">
        <v>283</v>
      </c>
      <c r="AE53" s="1207">
        <v>67</v>
      </c>
      <c r="AF53" s="1207"/>
      <c r="AG53" s="1207">
        <v>4065</v>
      </c>
      <c r="AH53" s="1207">
        <v>74</v>
      </c>
      <c r="AI53" s="1207"/>
      <c r="AJ53" s="1207">
        <v>4348</v>
      </c>
      <c r="AK53" s="1207">
        <v>74</v>
      </c>
      <c r="AL53" s="1161"/>
      <c r="AM53" s="1220">
        <v>3925</v>
      </c>
      <c r="AN53" s="1220">
        <v>79</v>
      </c>
      <c r="AO53" s="1220"/>
      <c r="AP53" s="1220" t="s">
        <v>240</v>
      </c>
      <c r="AQ53" s="1220" t="s">
        <v>240</v>
      </c>
      <c r="AR53" s="1220"/>
      <c r="AS53" s="1220" t="s">
        <v>240</v>
      </c>
      <c r="AT53" s="1220" t="s">
        <v>240</v>
      </c>
      <c r="AU53" s="1220"/>
      <c r="AV53" s="1220">
        <v>212</v>
      </c>
      <c r="AW53" s="1220">
        <v>23</v>
      </c>
      <c r="AX53" s="1220"/>
      <c r="AY53" s="1220">
        <v>62</v>
      </c>
      <c r="AZ53" s="1220" t="s">
        <v>237</v>
      </c>
      <c r="BA53" s="1220"/>
      <c r="BB53" s="1220">
        <v>4348</v>
      </c>
      <c r="BC53" s="1220">
        <v>74</v>
      </c>
      <c r="BD53" s="110"/>
      <c r="BE53" s="1161"/>
      <c r="BF53" s="1071" t="s">
        <v>274</v>
      </c>
      <c r="BG53" s="1071"/>
      <c r="BH53" s="111">
        <v>1049</v>
      </c>
      <c r="BI53" s="111">
        <v>70</v>
      </c>
      <c r="BJ53" s="111"/>
      <c r="BK53" s="111">
        <v>354</v>
      </c>
      <c r="BL53" s="111">
        <v>75</v>
      </c>
      <c r="BM53" s="111"/>
      <c r="BN53" s="111">
        <v>2415</v>
      </c>
      <c r="BO53" s="111">
        <v>75</v>
      </c>
      <c r="BP53" s="111"/>
      <c r="BQ53" s="111">
        <v>384</v>
      </c>
      <c r="BR53" s="111">
        <v>65</v>
      </c>
      <c r="BS53" s="111"/>
      <c r="BT53" s="111">
        <v>24</v>
      </c>
      <c r="BU53" s="111">
        <v>71</v>
      </c>
      <c r="BV53" s="111"/>
      <c r="BW53" s="111">
        <v>4527</v>
      </c>
      <c r="BX53" s="111">
        <v>72</v>
      </c>
      <c r="BZ53" s="141">
        <v>1440</v>
      </c>
      <c r="CA53" s="141">
        <v>77</v>
      </c>
      <c r="CB53" s="141"/>
      <c r="CC53" s="141">
        <v>2890</v>
      </c>
      <c r="CD53" s="141">
        <v>71</v>
      </c>
      <c r="CE53" s="141"/>
      <c r="CF53" s="141">
        <v>4527</v>
      </c>
      <c r="CG53" s="141">
        <v>72</v>
      </c>
      <c r="CI53" s="111">
        <v>375</v>
      </c>
      <c r="CJ53" s="111">
        <v>65</v>
      </c>
      <c r="CK53" s="111"/>
      <c r="CL53" s="111">
        <v>4152</v>
      </c>
      <c r="CM53" s="111">
        <v>72</v>
      </c>
      <c r="CN53" s="111"/>
      <c r="CO53" s="111">
        <v>4527</v>
      </c>
      <c r="CP53" s="111">
        <v>72</v>
      </c>
      <c r="CR53" s="111">
        <v>4005</v>
      </c>
      <c r="CS53" s="111">
        <v>77</v>
      </c>
      <c r="CT53" s="111"/>
      <c r="CU53" s="111" t="s">
        <v>240</v>
      </c>
      <c r="CV53" s="111" t="s">
        <v>240</v>
      </c>
      <c r="CW53" s="111"/>
      <c r="CX53" s="111" t="s">
        <v>240</v>
      </c>
      <c r="CY53" s="111" t="s">
        <v>240</v>
      </c>
      <c r="CZ53" s="111"/>
      <c r="DA53" s="111">
        <v>238</v>
      </c>
      <c r="DB53" s="111">
        <v>19</v>
      </c>
      <c r="DC53" s="111"/>
      <c r="DD53" s="111">
        <v>87</v>
      </c>
      <c r="DE53" s="111">
        <v>3</v>
      </c>
      <c r="DF53" s="111"/>
      <c r="DG53" s="111">
        <v>4527</v>
      </c>
      <c r="DH53" s="111">
        <v>72</v>
      </c>
      <c r="DI53" s="110"/>
    </row>
    <row r="54" spans="1:113" s="1024" customFormat="1">
      <c r="A54" s="1071" t="s">
        <v>275</v>
      </c>
      <c r="B54" s="1071"/>
      <c r="C54" s="1185">
        <v>1762</v>
      </c>
      <c r="D54" s="1185">
        <v>83</v>
      </c>
      <c r="E54" s="1185"/>
      <c r="F54" s="1185">
        <v>283</v>
      </c>
      <c r="G54" s="1185">
        <v>81</v>
      </c>
      <c r="H54" s="1185"/>
      <c r="I54" s="1185">
        <v>185</v>
      </c>
      <c r="J54" s="1185">
        <v>74</v>
      </c>
      <c r="K54" s="1185"/>
      <c r="L54" s="1185">
        <v>49</v>
      </c>
      <c r="M54" s="1185">
        <v>61</v>
      </c>
      <c r="N54" s="1185"/>
      <c r="O54" s="1185">
        <v>26</v>
      </c>
      <c r="P54" s="1185">
        <v>77</v>
      </c>
      <c r="Q54" s="1185"/>
      <c r="R54" s="1185">
        <v>2595</v>
      </c>
      <c r="S54" s="1185">
        <v>80</v>
      </c>
      <c r="T54" s="1161"/>
      <c r="U54" s="1196">
        <v>1860</v>
      </c>
      <c r="V54" s="1196">
        <v>83</v>
      </c>
      <c r="W54" s="1196"/>
      <c r="X54" s="1196">
        <v>579</v>
      </c>
      <c r="Y54" s="1196">
        <v>75</v>
      </c>
      <c r="Z54" s="1196"/>
      <c r="AA54" s="1196">
        <v>2595</v>
      </c>
      <c r="AB54" s="1196">
        <v>80</v>
      </c>
      <c r="AC54" s="1161"/>
      <c r="AD54" s="1207">
        <v>163</v>
      </c>
      <c r="AE54" s="1207">
        <v>57</v>
      </c>
      <c r="AF54" s="1207"/>
      <c r="AG54" s="1207">
        <v>2432</v>
      </c>
      <c r="AH54" s="1207">
        <v>82</v>
      </c>
      <c r="AI54" s="1207"/>
      <c r="AJ54" s="1207">
        <v>2595</v>
      </c>
      <c r="AK54" s="1207">
        <v>80</v>
      </c>
      <c r="AL54" s="1161"/>
      <c r="AM54" s="1220">
        <v>2318</v>
      </c>
      <c r="AN54" s="1220">
        <v>84</v>
      </c>
      <c r="AO54" s="1220"/>
      <c r="AP54" s="1220" t="s">
        <v>240</v>
      </c>
      <c r="AQ54" s="1220" t="s">
        <v>240</v>
      </c>
      <c r="AR54" s="1220"/>
      <c r="AS54" s="1220" t="s">
        <v>240</v>
      </c>
      <c r="AT54" s="1220" t="s">
        <v>240</v>
      </c>
      <c r="AU54" s="1220"/>
      <c r="AV54" s="1220">
        <v>85</v>
      </c>
      <c r="AW54" s="1220">
        <v>35</v>
      </c>
      <c r="AX54" s="1220"/>
      <c r="AY54" s="1220">
        <v>40</v>
      </c>
      <c r="AZ54" s="1220">
        <v>20</v>
      </c>
      <c r="BA54" s="1220"/>
      <c r="BB54" s="1220">
        <v>2595</v>
      </c>
      <c r="BC54" s="1220">
        <v>80</v>
      </c>
      <c r="BD54" s="110"/>
      <c r="BE54" s="1161"/>
      <c r="BF54" s="1071" t="s">
        <v>275</v>
      </c>
      <c r="BG54" s="1071"/>
      <c r="BH54" s="111">
        <v>1834</v>
      </c>
      <c r="BI54" s="111">
        <v>79</v>
      </c>
      <c r="BJ54" s="111"/>
      <c r="BK54" s="111">
        <v>280</v>
      </c>
      <c r="BL54" s="111">
        <v>80</v>
      </c>
      <c r="BM54" s="111"/>
      <c r="BN54" s="111">
        <v>185</v>
      </c>
      <c r="BO54" s="111">
        <v>78</v>
      </c>
      <c r="BP54" s="111"/>
      <c r="BQ54" s="111">
        <v>45</v>
      </c>
      <c r="BR54" s="111">
        <v>64</v>
      </c>
      <c r="BS54" s="111"/>
      <c r="BT54" s="111">
        <v>23</v>
      </c>
      <c r="BU54" s="111">
        <v>87</v>
      </c>
      <c r="BV54" s="111"/>
      <c r="BW54" s="111">
        <v>2689</v>
      </c>
      <c r="BX54" s="111">
        <v>78</v>
      </c>
      <c r="BZ54" s="141">
        <v>1895</v>
      </c>
      <c r="CA54" s="141">
        <v>79</v>
      </c>
      <c r="CB54" s="141"/>
      <c r="CC54" s="141">
        <v>614</v>
      </c>
      <c r="CD54" s="141">
        <v>74</v>
      </c>
      <c r="CE54" s="141"/>
      <c r="CF54" s="141">
        <v>2689</v>
      </c>
      <c r="CG54" s="141">
        <v>78</v>
      </c>
      <c r="CI54" s="111">
        <v>188</v>
      </c>
      <c r="CJ54" s="111">
        <v>61</v>
      </c>
      <c r="CK54" s="111"/>
      <c r="CL54" s="111">
        <v>2501</v>
      </c>
      <c r="CM54" s="111">
        <v>79</v>
      </c>
      <c r="CN54" s="111"/>
      <c r="CO54" s="111">
        <v>2689</v>
      </c>
      <c r="CP54" s="111">
        <v>78</v>
      </c>
      <c r="CR54" s="111">
        <v>2340</v>
      </c>
      <c r="CS54" s="111">
        <v>82</v>
      </c>
      <c r="CT54" s="111"/>
      <c r="CU54" s="111" t="s">
        <v>240</v>
      </c>
      <c r="CV54" s="111" t="s">
        <v>240</v>
      </c>
      <c r="CW54" s="111"/>
      <c r="CX54" s="111" t="s">
        <v>240</v>
      </c>
      <c r="CY54" s="111" t="s">
        <v>240</v>
      </c>
      <c r="CZ54" s="111"/>
      <c r="DA54" s="111">
        <v>104</v>
      </c>
      <c r="DB54" s="111">
        <v>31</v>
      </c>
      <c r="DC54" s="111"/>
      <c r="DD54" s="111">
        <v>64</v>
      </c>
      <c r="DE54" s="111">
        <v>8</v>
      </c>
      <c r="DF54" s="111"/>
      <c r="DG54" s="111">
        <v>2689</v>
      </c>
      <c r="DH54" s="111">
        <v>78</v>
      </c>
      <c r="DI54" s="110"/>
    </row>
    <row r="55" spans="1:113" s="1024" customFormat="1">
      <c r="A55" s="1071" t="s">
        <v>276</v>
      </c>
      <c r="B55" s="1071"/>
      <c r="C55" s="1185">
        <v>1533</v>
      </c>
      <c r="D55" s="1185">
        <v>71</v>
      </c>
      <c r="E55" s="1185"/>
      <c r="F55" s="1185">
        <v>253</v>
      </c>
      <c r="G55" s="1185">
        <v>70</v>
      </c>
      <c r="H55" s="1185"/>
      <c r="I55" s="1185">
        <v>400</v>
      </c>
      <c r="J55" s="1185">
        <v>72</v>
      </c>
      <c r="K55" s="1185"/>
      <c r="L55" s="1185">
        <v>147</v>
      </c>
      <c r="M55" s="1185">
        <v>69</v>
      </c>
      <c r="N55" s="1185"/>
      <c r="O55" s="1185">
        <v>60</v>
      </c>
      <c r="P55" s="1185">
        <v>85</v>
      </c>
      <c r="Q55" s="1185"/>
      <c r="R55" s="1185">
        <v>2506</v>
      </c>
      <c r="S55" s="1185">
        <v>71</v>
      </c>
      <c r="T55" s="1161"/>
      <c r="U55" s="1196">
        <v>1708</v>
      </c>
      <c r="V55" s="1196">
        <v>72</v>
      </c>
      <c r="W55" s="1196"/>
      <c r="X55" s="1196">
        <v>773</v>
      </c>
      <c r="Y55" s="1196">
        <v>66</v>
      </c>
      <c r="Z55" s="1196"/>
      <c r="AA55" s="1196">
        <v>2506</v>
      </c>
      <c r="AB55" s="1196">
        <v>71</v>
      </c>
      <c r="AC55" s="1161"/>
      <c r="AD55" s="1207">
        <v>243</v>
      </c>
      <c r="AE55" s="1207">
        <v>55</v>
      </c>
      <c r="AF55" s="1207"/>
      <c r="AG55" s="1207">
        <v>2263</v>
      </c>
      <c r="AH55" s="1207">
        <v>72</v>
      </c>
      <c r="AI55" s="1207"/>
      <c r="AJ55" s="1207">
        <v>2506</v>
      </c>
      <c r="AK55" s="1207">
        <v>71</v>
      </c>
      <c r="AL55" s="1161"/>
      <c r="AM55" s="1220">
        <v>2274</v>
      </c>
      <c r="AN55" s="1220">
        <v>76</v>
      </c>
      <c r="AO55" s="1220"/>
      <c r="AP55" s="1220" t="s">
        <v>240</v>
      </c>
      <c r="AQ55" s="1220" t="s">
        <v>240</v>
      </c>
      <c r="AR55" s="1220"/>
      <c r="AS55" s="1220" t="s">
        <v>240</v>
      </c>
      <c r="AT55" s="1220" t="s">
        <v>240</v>
      </c>
      <c r="AU55" s="1220"/>
      <c r="AV55" s="1220">
        <v>167</v>
      </c>
      <c r="AW55" s="1220">
        <v>17</v>
      </c>
      <c r="AX55" s="1220"/>
      <c r="AY55" s="1220">
        <v>50</v>
      </c>
      <c r="AZ55" s="1220" t="s">
        <v>237</v>
      </c>
      <c r="BA55" s="1220"/>
      <c r="BB55" s="1220">
        <v>2506</v>
      </c>
      <c r="BC55" s="1220">
        <v>71</v>
      </c>
      <c r="BD55" s="110"/>
      <c r="BE55" s="1161"/>
      <c r="BF55" s="1071" t="s">
        <v>276</v>
      </c>
      <c r="BG55" s="1071"/>
      <c r="BH55" s="111">
        <v>1630</v>
      </c>
      <c r="BI55" s="111">
        <v>69</v>
      </c>
      <c r="BJ55" s="111"/>
      <c r="BK55" s="111">
        <v>264</v>
      </c>
      <c r="BL55" s="111">
        <v>70</v>
      </c>
      <c r="BM55" s="111"/>
      <c r="BN55" s="111">
        <v>427</v>
      </c>
      <c r="BO55" s="111">
        <v>69</v>
      </c>
      <c r="BP55" s="111"/>
      <c r="BQ55" s="111">
        <v>156</v>
      </c>
      <c r="BR55" s="111">
        <v>63</v>
      </c>
      <c r="BS55" s="111"/>
      <c r="BT55" s="111">
        <v>57</v>
      </c>
      <c r="BU55" s="111">
        <v>82</v>
      </c>
      <c r="BV55" s="111"/>
      <c r="BW55" s="111">
        <v>2634</v>
      </c>
      <c r="BX55" s="111">
        <v>68</v>
      </c>
      <c r="BZ55" s="141">
        <v>1798</v>
      </c>
      <c r="CA55" s="141">
        <v>70</v>
      </c>
      <c r="CB55" s="141"/>
      <c r="CC55" s="141">
        <v>787</v>
      </c>
      <c r="CD55" s="141">
        <v>65</v>
      </c>
      <c r="CE55" s="141"/>
      <c r="CF55" s="141">
        <v>2634</v>
      </c>
      <c r="CG55" s="141">
        <v>68</v>
      </c>
      <c r="CI55" s="111">
        <v>260</v>
      </c>
      <c r="CJ55" s="111">
        <v>52</v>
      </c>
      <c r="CK55" s="111"/>
      <c r="CL55" s="111">
        <v>2374</v>
      </c>
      <c r="CM55" s="111">
        <v>70</v>
      </c>
      <c r="CN55" s="111"/>
      <c r="CO55" s="111">
        <v>2634</v>
      </c>
      <c r="CP55" s="111">
        <v>68</v>
      </c>
      <c r="CR55" s="111">
        <v>2391</v>
      </c>
      <c r="CS55" s="111">
        <v>73</v>
      </c>
      <c r="CT55" s="111"/>
      <c r="CU55" s="111" t="s">
        <v>240</v>
      </c>
      <c r="CV55" s="111" t="s">
        <v>240</v>
      </c>
      <c r="CW55" s="111"/>
      <c r="CX55" s="111" t="s">
        <v>240</v>
      </c>
      <c r="CY55" s="111" t="s">
        <v>240</v>
      </c>
      <c r="CZ55" s="111"/>
      <c r="DA55" s="111">
        <v>147</v>
      </c>
      <c r="DB55" s="111">
        <v>16</v>
      </c>
      <c r="DC55" s="111"/>
      <c r="DD55" s="111">
        <v>58</v>
      </c>
      <c r="DE55" s="111" t="s">
        <v>237</v>
      </c>
      <c r="DF55" s="111"/>
      <c r="DG55" s="111">
        <v>2634</v>
      </c>
      <c r="DH55" s="111">
        <v>68</v>
      </c>
      <c r="DI55" s="110"/>
    </row>
    <row r="56" spans="1:113" s="1024" customFormat="1">
      <c r="A56" s="1071" t="s">
        <v>277</v>
      </c>
      <c r="B56" s="1071"/>
      <c r="C56" s="1185">
        <v>1568</v>
      </c>
      <c r="D56" s="1185">
        <v>76</v>
      </c>
      <c r="E56" s="1185"/>
      <c r="F56" s="1185">
        <v>446</v>
      </c>
      <c r="G56" s="1185">
        <v>78</v>
      </c>
      <c r="H56" s="1185"/>
      <c r="I56" s="1185">
        <v>867</v>
      </c>
      <c r="J56" s="1185">
        <v>74</v>
      </c>
      <c r="K56" s="1185"/>
      <c r="L56" s="1185">
        <v>515</v>
      </c>
      <c r="M56" s="1185">
        <v>71</v>
      </c>
      <c r="N56" s="1185"/>
      <c r="O56" s="1185">
        <v>27</v>
      </c>
      <c r="P56" s="1185">
        <v>74</v>
      </c>
      <c r="Q56" s="1185"/>
      <c r="R56" s="1185">
        <v>3689</v>
      </c>
      <c r="S56" s="1185">
        <v>74</v>
      </c>
      <c r="T56" s="1161"/>
      <c r="U56" s="1196">
        <v>1926</v>
      </c>
      <c r="V56" s="1196">
        <v>79</v>
      </c>
      <c r="W56" s="1196"/>
      <c r="X56" s="1196">
        <v>1675</v>
      </c>
      <c r="Y56" s="1196">
        <v>70</v>
      </c>
      <c r="Z56" s="1196"/>
      <c r="AA56" s="1196">
        <v>3689</v>
      </c>
      <c r="AB56" s="1196">
        <v>74</v>
      </c>
      <c r="AC56" s="1161"/>
      <c r="AD56" s="1207">
        <v>393</v>
      </c>
      <c r="AE56" s="1207">
        <v>63</v>
      </c>
      <c r="AF56" s="1207"/>
      <c r="AG56" s="1207">
        <v>3296</v>
      </c>
      <c r="AH56" s="1207">
        <v>76</v>
      </c>
      <c r="AI56" s="1207"/>
      <c r="AJ56" s="1207">
        <v>3689</v>
      </c>
      <c r="AK56" s="1207">
        <v>74</v>
      </c>
      <c r="AL56" s="1161"/>
      <c r="AM56" s="1220">
        <v>3174</v>
      </c>
      <c r="AN56" s="1220">
        <v>80</v>
      </c>
      <c r="AO56" s="1220"/>
      <c r="AP56" s="1220" t="s">
        <v>240</v>
      </c>
      <c r="AQ56" s="1220" t="s">
        <v>240</v>
      </c>
      <c r="AR56" s="1220"/>
      <c r="AS56" s="1220" t="s">
        <v>240</v>
      </c>
      <c r="AT56" s="1220" t="s">
        <v>240</v>
      </c>
      <c r="AU56" s="1220"/>
      <c r="AV56" s="1220">
        <v>349</v>
      </c>
      <c r="AW56" s="1220">
        <v>42</v>
      </c>
      <c r="AX56" s="1220"/>
      <c r="AY56" s="1220">
        <v>86</v>
      </c>
      <c r="AZ56" s="1220">
        <v>12</v>
      </c>
      <c r="BA56" s="1220"/>
      <c r="BB56" s="1220">
        <v>3689</v>
      </c>
      <c r="BC56" s="1220">
        <v>74</v>
      </c>
      <c r="BD56" s="110"/>
      <c r="BE56" s="1161"/>
      <c r="BF56" s="1071" t="s">
        <v>277</v>
      </c>
      <c r="BG56" s="1071"/>
      <c r="BH56" s="111">
        <v>1534</v>
      </c>
      <c r="BI56" s="111">
        <v>74</v>
      </c>
      <c r="BJ56" s="111"/>
      <c r="BK56" s="111">
        <v>471</v>
      </c>
      <c r="BL56" s="111">
        <v>76</v>
      </c>
      <c r="BM56" s="111"/>
      <c r="BN56" s="111">
        <v>917</v>
      </c>
      <c r="BO56" s="111">
        <v>73</v>
      </c>
      <c r="BP56" s="111"/>
      <c r="BQ56" s="111">
        <v>596</v>
      </c>
      <c r="BR56" s="111">
        <v>72</v>
      </c>
      <c r="BS56" s="111"/>
      <c r="BT56" s="111">
        <v>36</v>
      </c>
      <c r="BU56" s="111">
        <v>67</v>
      </c>
      <c r="BV56" s="111"/>
      <c r="BW56" s="111">
        <v>3820</v>
      </c>
      <c r="BX56" s="111">
        <v>72</v>
      </c>
      <c r="BZ56" s="141">
        <v>1864</v>
      </c>
      <c r="CA56" s="141">
        <v>77</v>
      </c>
      <c r="CB56" s="141"/>
      <c r="CC56" s="141">
        <v>1854</v>
      </c>
      <c r="CD56" s="141">
        <v>69</v>
      </c>
      <c r="CE56" s="141"/>
      <c r="CF56" s="141">
        <v>3820</v>
      </c>
      <c r="CG56" s="141">
        <v>72</v>
      </c>
      <c r="CI56" s="111">
        <v>489</v>
      </c>
      <c r="CJ56" s="111">
        <v>66</v>
      </c>
      <c r="CK56" s="111"/>
      <c r="CL56" s="111">
        <v>3331</v>
      </c>
      <c r="CM56" s="111">
        <v>73</v>
      </c>
      <c r="CN56" s="111"/>
      <c r="CO56" s="111">
        <v>3820</v>
      </c>
      <c r="CP56" s="111">
        <v>72</v>
      </c>
      <c r="CR56" s="111">
        <v>3304</v>
      </c>
      <c r="CS56" s="111">
        <v>79</v>
      </c>
      <c r="CT56" s="111"/>
      <c r="CU56" s="111" t="s">
        <v>240</v>
      </c>
      <c r="CV56" s="111" t="s">
        <v>240</v>
      </c>
      <c r="CW56" s="111"/>
      <c r="CX56" s="111" t="s">
        <v>240</v>
      </c>
      <c r="CY56" s="111" t="s">
        <v>240</v>
      </c>
      <c r="CZ56" s="111"/>
      <c r="DA56" s="111">
        <v>355</v>
      </c>
      <c r="DB56" s="111">
        <v>35</v>
      </c>
      <c r="DC56" s="111"/>
      <c r="DD56" s="111">
        <v>66</v>
      </c>
      <c r="DE56" s="111">
        <v>15</v>
      </c>
      <c r="DF56" s="111"/>
      <c r="DG56" s="111">
        <v>3820</v>
      </c>
      <c r="DH56" s="111">
        <v>72</v>
      </c>
      <c r="DI56" s="110"/>
    </row>
    <row r="57" spans="1:113" s="1024" customFormat="1">
      <c r="A57" s="1071"/>
      <c r="B57" s="1071"/>
      <c r="C57" s="107"/>
      <c r="D57" s="107"/>
      <c r="E57" s="107"/>
      <c r="F57" s="107"/>
      <c r="G57" s="107"/>
      <c r="H57" s="107"/>
      <c r="I57" s="107"/>
      <c r="J57" s="107"/>
      <c r="K57" s="107"/>
      <c r="L57" s="107"/>
      <c r="M57" s="107"/>
      <c r="N57" s="107"/>
      <c r="O57" s="107"/>
      <c r="P57" s="107"/>
      <c r="Q57" s="107"/>
      <c r="R57" s="107"/>
      <c r="S57" s="107"/>
      <c r="T57" s="1161"/>
      <c r="U57" s="140"/>
      <c r="V57" s="140"/>
      <c r="W57" s="140"/>
      <c r="X57" s="140"/>
      <c r="Y57" s="140"/>
      <c r="Z57" s="140"/>
      <c r="AA57" s="140"/>
      <c r="AB57" s="140"/>
      <c r="AC57" s="1161"/>
      <c r="AD57" s="107"/>
      <c r="AE57" s="107"/>
      <c r="AF57" s="107"/>
      <c r="AG57" s="107"/>
      <c r="AH57" s="107"/>
      <c r="AI57" s="107"/>
      <c r="AJ57" s="107"/>
      <c r="AK57" s="107"/>
      <c r="AL57" s="1161"/>
      <c r="AM57" s="107"/>
      <c r="AN57" s="107"/>
      <c r="AO57" s="107"/>
      <c r="AP57" s="111"/>
      <c r="AQ57" s="111"/>
      <c r="AR57" s="111"/>
      <c r="AS57" s="111"/>
      <c r="AT57" s="111"/>
      <c r="AU57" s="111"/>
      <c r="AV57" s="107"/>
      <c r="AW57" s="107"/>
      <c r="AX57" s="107"/>
      <c r="AY57" s="107"/>
      <c r="AZ57" s="107"/>
      <c r="BA57" s="107"/>
      <c r="BB57" s="107"/>
      <c r="BC57" s="107"/>
      <c r="BD57" s="108"/>
      <c r="BE57" s="1161"/>
      <c r="BF57" s="1071"/>
      <c r="BG57" s="1071"/>
      <c r="BH57" s="107"/>
      <c r="BI57" s="107"/>
      <c r="BJ57" s="107"/>
      <c r="BK57" s="107"/>
      <c r="BL57" s="107"/>
      <c r="BM57" s="107"/>
      <c r="BN57" s="107"/>
      <c r="BO57" s="107"/>
      <c r="BP57" s="107"/>
      <c r="BQ57" s="107"/>
      <c r="BR57" s="107"/>
      <c r="BS57" s="107"/>
      <c r="BT57" s="107"/>
      <c r="BU57" s="107"/>
      <c r="BV57" s="107"/>
      <c r="BW57" s="107"/>
      <c r="BX57" s="107"/>
      <c r="BZ57" s="140"/>
      <c r="CA57" s="140"/>
      <c r="CB57" s="140"/>
      <c r="CC57" s="140"/>
      <c r="CD57" s="140"/>
      <c r="CE57" s="140"/>
      <c r="CF57" s="140"/>
      <c r="CG57" s="140"/>
      <c r="CI57" s="107"/>
      <c r="CJ57" s="107"/>
      <c r="CK57" s="107"/>
      <c r="CL57" s="107"/>
      <c r="CM57" s="107"/>
      <c r="CN57" s="107"/>
      <c r="CO57" s="107"/>
      <c r="CP57" s="107"/>
      <c r="CR57" s="107"/>
      <c r="CS57" s="107"/>
      <c r="CT57" s="107"/>
      <c r="CU57" s="111"/>
      <c r="CV57" s="111"/>
      <c r="CW57" s="111"/>
      <c r="CX57" s="111"/>
      <c r="CY57" s="111"/>
      <c r="CZ57" s="111"/>
      <c r="DA57" s="107"/>
      <c r="DB57" s="107"/>
      <c r="DC57" s="107"/>
      <c r="DD57" s="107"/>
      <c r="DE57" s="107"/>
      <c r="DF57" s="107"/>
      <c r="DG57" s="107"/>
      <c r="DH57" s="107"/>
      <c r="DI57" s="108"/>
    </row>
    <row r="59" spans="1:113">
      <c r="A59" s="106"/>
      <c r="B59" s="106"/>
      <c r="C59" s="112"/>
      <c r="D59" s="112"/>
      <c r="E59" s="112"/>
      <c r="F59" s="112"/>
      <c r="G59" s="113"/>
      <c r="H59" s="113"/>
      <c r="I59" s="113"/>
      <c r="J59" s="113"/>
      <c r="K59" s="113"/>
      <c r="L59" s="113"/>
      <c r="M59" s="113"/>
      <c r="N59" s="113"/>
      <c r="O59" s="113"/>
      <c r="P59" s="113"/>
      <c r="Q59" s="114"/>
      <c r="R59" s="114"/>
      <c r="S59" s="115" t="s">
        <v>280</v>
      </c>
      <c r="T59" s="98"/>
      <c r="BF59" s="106"/>
      <c r="BG59" s="106"/>
      <c r="BH59" s="112"/>
      <c r="BI59" s="112"/>
      <c r="BJ59" s="112"/>
      <c r="BK59" s="112"/>
      <c r="BL59" s="113"/>
      <c r="BM59" s="113"/>
      <c r="BN59" s="113"/>
      <c r="BO59" s="113"/>
      <c r="BP59" s="113"/>
      <c r="BQ59" s="113"/>
      <c r="BR59" s="113"/>
      <c r="BS59" s="113"/>
      <c r="BT59" s="113"/>
      <c r="BU59" s="113"/>
      <c r="BV59" s="114"/>
      <c r="BW59" s="114"/>
      <c r="BX59" s="115" t="s">
        <v>280</v>
      </c>
      <c r="BY59" s="98"/>
    </row>
    <row r="60" spans="1:113">
      <c r="A60" s="116" t="s">
        <v>49</v>
      </c>
      <c r="B60" s="118"/>
      <c r="C60" s="118"/>
      <c r="D60" s="118"/>
      <c r="E60" s="119"/>
      <c r="F60" s="119"/>
      <c r="G60" s="119"/>
      <c r="H60" s="119"/>
      <c r="I60" s="120"/>
      <c r="J60" s="120"/>
      <c r="K60" s="120"/>
      <c r="L60" s="121"/>
      <c r="M60" s="121"/>
      <c r="N60" s="121"/>
      <c r="O60" s="110"/>
      <c r="P60" s="118"/>
      <c r="Q60" s="118"/>
      <c r="R60" s="118"/>
      <c r="S60" s="117"/>
      <c r="T60" s="117"/>
      <c r="BF60" s="116" t="s">
        <v>49</v>
      </c>
      <c r="BG60" s="118"/>
      <c r="BH60" s="118"/>
      <c r="BI60" s="118"/>
      <c r="BJ60" s="119"/>
      <c r="BK60" s="119"/>
      <c r="BL60" s="119"/>
      <c r="BM60" s="119"/>
      <c r="BN60" s="120"/>
      <c r="BO60" s="120"/>
      <c r="BP60" s="120"/>
      <c r="BQ60" s="121"/>
      <c r="BR60" s="121"/>
      <c r="BS60" s="121"/>
      <c r="BT60" s="110"/>
      <c r="BU60" s="118"/>
      <c r="BV60" s="118"/>
      <c r="BW60" s="118"/>
      <c r="BX60" s="117"/>
      <c r="BY60" s="117"/>
    </row>
    <row r="61" spans="1:113">
      <c r="A61" s="122" t="s">
        <v>281</v>
      </c>
      <c r="B61" s="123"/>
      <c r="C61" s="123"/>
      <c r="D61" s="123"/>
      <c r="E61" s="123"/>
      <c r="F61" s="123"/>
      <c r="G61" s="123"/>
      <c r="H61" s="123"/>
      <c r="I61" s="123"/>
      <c r="J61" s="123"/>
      <c r="K61" s="124"/>
      <c r="L61" s="124"/>
      <c r="M61" s="124"/>
      <c r="N61" s="98"/>
      <c r="O61" s="98"/>
      <c r="P61" s="98"/>
      <c r="Q61" s="98"/>
      <c r="R61" s="98"/>
      <c r="S61" s="98"/>
      <c r="T61" s="98"/>
      <c r="BF61" s="122" t="s">
        <v>281</v>
      </c>
      <c r="BG61" s="123"/>
      <c r="BH61" s="123"/>
      <c r="BI61" s="123"/>
      <c r="BJ61" s="123"/>
      <c r="BK61" s="123"/>
      <c r="BL61" s="123"/>
      <c r="BM61" s="123"/>
      <c r="BN61" s="123"/>
      <c r="BO61" s="123"/>
      <c r="BP61" s="124"/>
      <c r="BQ61" s="124"/>
      <c r="BR61" s="124"/>
      <c r="BS61" s="98"/>
      <c r="BT61" s="98"/>
      <c r="BU61" s="98"/>
      <c r="BV61" s="98"/>
      <c r="BW61" s="98"/>
      <c r="BX61" s="98"/>
      <c r="BY61" s="98"/>
    </row>
    <row r="62" spans="1:113">
      <c r="A62" s="122" t="s">
        <v>282</v>
      </c>
      <c r="B62" s="123"/>
      <c r="C62" s="123"/>
      <c r="D62" s="123"/>
      <c r="E62" s="123"/>
      <c r="F62" s="123"/>
      <c r="G62" s="123"/>
      <c r="H62" s="123"/>
      <c r="I62" s="123"/>
      <c r="J62" s="123"/>
      <c r="K62" s="124"/>
      <c r="L62" s="124"/>
      <c r="M62" s="124"/>
      <c r="N62" s="98"/>
      <c r="O62" s="98"/>
      <c r="P62" s="98"/>
      <c r="Q62" s="98"/>
      <c r="R62" s="98"/>
      <c r="S62" s="98"/>
      <c r="T62" s="98"/>
      <c r="BF62" s="122" t="s">
        <v>282</v>
      </c>
      <c r="BG62" s="123"/>
      <c r="BH62" s="123"/>
      <c r="BI62" s="123"/>
      <c r="BJ62" s="123"/>
      <c r="BK62" s="123"/>
      <c r="BL62" s="123"/>
      <c r="BM62" s="123"/>
      <c r="BN62" s="123"/>
      <c r="BO62" s="123"/>
      <c r="BP62" s="124"/>
      <c r="BQ62" s="124"/>
      <c r="BR62" s="124"/>
      <c r="BS62" s="98"/>
      <c r="BT62" s="98"/>
      <c r="BU62" s="98"/>
      <c r="BV62" s="98"/>
      <c r="BW62" s="98"/>
      <c r="BX62" s="98"/>
      <c r="BY62" s="98"/>
    </row>
    <row r="63" spans="1:113" ht="15" customHeight="1">
      <c r="A63" s="135" t="s">
        <v>283</v>
      </c>
      <c r="B63" s="134"/>
      <c r="C63" s="134"/>
      <c r="D63" s="134"/>
      <c r="E63" s="134"/>
      <c r="F63" s="134"/>
      <c r="G63" s="134"/>
      <c r="H63" s="134"/>
      <c r="I63" s="134"/>
      <c r="J63" s="134"/>
      <c r="K63" s="134"/>
      <c r="L63" s="134"/>
      <c r="M63" s="134"/>
      <c r="N63" s="134"/>
      <c r="O63" s="134"/>
      <c r="P63" s="134"/>
      <c r="Q63" s="134"/>
      <c r="R63" s="134"/>
      <c r="S63" s="134"/>
      <c r="T63" s="98"/>
      <c r="BF63" s="135" t="s">
        <v>283</v>
      </c>
      <c r="BG63" s="134"/>
      <c r="BH63" s="134"/>
      <c r="BI63" s="134"/>
      <c r="BJ63" s="134"/>
      <c r="BK63" s="134"/>
      <c r="BL63" s="134"/>
      <c r="BM63" s="134"/>
      <c r="BN63" s="134"/>
      <c r="BO63" s="134"/>
      <c r="BP63" s="134"/>
      <c r="BQ63" s="134"/>
      <c r="BR63" s="134"/>
      <c r="BS63" s="134"/>
      <c r="BT63" s="134"/>
      <c r="BU63" s="134"/>
      <c r="BV63" s="134"/>
      <c r="BW63" s="134"/>
      <c r="BX63" s="134"/>
      <c r="BY63" s="98"/>
    </row>
    <row r="64" spans="1:113">
      <c r="A64" s="125" t="s">
        <v>284</v>
      </c>
      <c r="B64" s="126"/>
      <c r="C64" s="126"/>
      <c r="D64" s="126"/>
      <c r="E64" s="126"/>
      <c r="F64" s="126"/>
      <c r="G64" s="126"/>
      <c r="H64" s="126"/>
      <c r="I64" s="126"/>
      <c r="J64" s="126"/>
      <c r="K64" s="126"/>
      <c r="L64" s="126"/>
      <c r="M64" s="126"/>
      <c r="N64" s="126"/>
      <c r="O64" s="126"/>
      <c r="P64" s="126"/>
      <c r="Q64" s="126"/>
      <c r="R64" s="126"/>
      <c r="S64" s="126"/>
      <c r="T64" s="98"/>
      <c r="BF64" s="125" t="s">
        <v>284</v>
      </c>
      <c r="BG64" s="126"/>
      <c r="BH64" s="126"/>
      <c r="BI64" s="126"/>
      <c r="BJ64" s="126"/>
      <c r="BK64" s="126"/>
      <c r="BL64" s="126"/>
      <c r="BM64" s="126"/>
      <c r="BN64" s="126"/>
      <c r="BO64" s="126"/>
      <c r="BP64" s="126"/>
      <c r="BQ64" s="126"/>
      <c r="BR64" s="126"/>
      <c r="BS64" s="126"/>
      <c r="BT64" s="126"/>
      <c r="BU64" s="126"/>
      <c r="BV64" s="126"/>
      <c r="BW64" s="126"/>
      <c r="BX64" s="126"/>
      <c r="BY64" s="98"/>
    </row>
    <row r="65" spans="1:77">
      <c r="A65" s="135" t="s">
        <v>285</v>
      </c>
      <c r="B65" s="135"/>
      <c r="C65" s="135"/>
      <c r="D65" s="135"/>
      <c r="E65" s="135"/>
      <c r="F65" s="135"/>
      <c r="G65" s="135"/>
      <c r="H65" s="1124"/>
      <c r="I65" s="1124"/>
      <c r="J65" s="1124"/>
      <c r="K65" s="1124"/>
      <c r="L65" s="1124"/>
      <c r="M65" s="1124"/>
      <c r="N65" s="1124"/>
      <c r="O65" s="1124"/>
      <c r="P65" s="1124"/>
      <c r="Q65" s="1124"/>
      <c r="R65" s="1124"/>
      <c r="S65" s="1124"/>
      <c r="T65" s="1124"/>
      <c r="BF65" s="135" t="s">
        <v>285</v>
      </c>
      <c r="BG65" s="135"/>
      <c r="BH65" s="135"/>
      <c r="BI65" s="135"/>
      <c r="BJ65" s="135"/>
      <c r="BK65" s="135"/>
      <c r="BL65" s="135"/>
      <c r="BM65" s="15"/>
      <c r="BN65" s="15"/>
      <c r="BO65" s="15"/>
      <c r="BP65" s="15"/>
      <c r="BQ65" s="15"/>
      <c r="BR65" s="15"/>
      <c r="BS65" s="15"/>
      <c r="BT65" s="15"/>
      <c r="BU65" s="15"/>
      <c r="BV65" s="15"/>
      <c r="BW65" s="15"/>
      <c r="BX65" s="15"/>
      <c r="BY65" s="15"/>
    </row>
    <row r="66" spans="1:77">
      <c r="A66" s="135" t="s">
        <v>286</v>
      </c>
      <c r="B66" s="1124"/>
      <c r="C66" s="1124"/>
      <c r="D66" s="1124"/>
      <c r="E66" s="1124"/>
      <c r="F66" s="1124"/>
      <c r="G66" s="1124"/>
      <c r="H66" s="1124"/>
      <c r="I66" s="1124"/>
      <c r="J66" s="1124"/>
      <c r="K66" s="1124"/>
      <c r="L66" s="1124"/>
      <c r="M66" s="1124"/>
      <c r="N66" s="1124"/>
      <c r="O66" s="1124"/>
      <c r="P66" s="1124"/>
      <c r="Q66" s="1124"/>
      <c r="R66" s="1124"/>
      <c r="S66" s="1124"/>
      <c r="T66" s="1124"/>
      <c r="BF66" s="135" t="s">
        <v>286</v>
      </c>
      <c r="BG66" s="15"/>
      <c r="BH66" s="15"/>
      <c r="BI66" s="15"/>
      <c r="BJ66" s="15"/>
      <c r="BK66" s="15"/>
      <c r="BL66" s="15"/>
      <c r="BM66" s="15"/>
      <c r="BN66" s="15"/>
      <c r="BO66" s="15"/>
      <c r="BP66" s="15"/>
      <c r="BQ66" s="15"/>
      <c r="BR66" s="15"/>
      <c r="BS66" s="15"/>
      <c r="BT66" s="15"/>
      <c r="BU66" s="15"/>
      <c r="BV66" s="15"/>
      <c r="BW66" s="15"/>
      <c r="BX66" s="15"/>
      <c r="BY66" s="15"/>
    </row>
    <row r="67" spans="1:77">
      <c r="A67" s="135" t="s">
        <v>287</v>
      </c>
      <c r="B67" s="1124"/>
      <c r="C67" s="1124"/>
      <c r="D67" s="1124"/>
      <c r="E67" s="1124"/>
      <c r="F67" s="1124"/>
      <c r="G67" s="1124"/>
      <c r="H67" s="1124"/>
      <c r="I67" s="1124"/>
      <c r="J67" s="1124"/>
      <c r="K67" s="1124"/>
      <c r="L67" s="1124"/>
      <c r="M67" s="1124"/>
      <c r="N67" s="1124"/>
      <c r="O67" s="1124"/>
      <c r="P67" s="1124"/>
      <c r="Q67" s="1124"/>
      <c r="R67" s="1124"/>
      <c r="S67" s="1124"/>
      <c r="T67" s="1124"/>
      <c r="BF67" s="135" t="s">
        <v>287</v>
      </c>
      <c r="BG67" s="15"/>
      <c r="BH67" s="15"/>
      <c r="BI67" s="15"/>
      <c r="BJ67" s="15"/>
      <c r="BK67" s="15"/>
      <c r="BL67" s="15"/>
      <c r="BM67" s="15"/>
      <c r="BN67" s="15"/>
      <c r="BO67" s="15"/>
      <c r="BP67" s="15"/>
      <c r="BQ67" s="15"/>
      <c r="BR67" s="15"/>
      <c r="BS67" s="15"/>
      <c r="BT67" s="15"/>
      <c r="BU67" s="15"/>
      <c r="BV67" s="15"/>
      <c r="BW67" s="15"/>
      <c r="BX67" s="15"/>
      <c r="BY67" s="15"/>
    </row>
    <row r="68" spans="1:77">
      <c r="A68" s="98"/>
      <c r="B68" s="123"/>
      <c r="C68" s="123"/>
      <c r="D68" s="123"/>
      <c r="E68" s="123"/>
      <c r="F68" s="123"/>
      <c r="G68" s="123"/>
      <c r="H68" s="123"/>
      <c r="I68" s="123"/>
      <c r="J68" s="123"/>
      <c r="K68" s="124"/>
      <c r="L68" s="124"/>
      <c r="M68" s="124"/>
      <c r="N68" s="98"/>
      <c r="O68" s="98"/>
      <c r="P68" s="98"/>
      <c r="Q68" s="98"/>
      <c r="R68" s="98"/>
      <c r="S68" s="98"/>
      <c r="T68" s="98"/>
      <c r="BF68" s="98"/>
      <c r="BG68" s="123"/>
      <c r="BH68" s="123"/>
      <c r="BI68" s="123"/>
      <c r="BJ68" s="123"/>
      <c r="BK68" s="123"/>
      <c r="BL68" s="123"/>
      <c r="BM68" s="123"/>
      <c r="BN68" s="123"/>
      <c r="BO68" s="123"/>
      <c r="BP68" s="124"/>
      <c r="BQ68" s="124"/>
      <c r="BR68" s="124"/>
      <c r="BS68" s="98"/>
      <c r="BT68" s="98"/>
      <c r="BU68" s="98"/>
      <c r="BV68" s="98"/>
      <c r="BW68" s="98"/>
      <c r="BX68" s="98"/>
      <c r="BY68" s="98"/>
    </row>
    <row r="69" spans="1:77">
      <c r="A69" s="125"/>
      <c r="B69" s="123"/>
      <c r="C69" s="123"/>
      <c r="D69" s="123"/>
      <c r="E69" s="123"/>
      <c r="F69" s="123"/>
      <c r="G69" s="123"/>
      <c r="H69" s="123"/>
      <c r="I69" s="123"/>
      <c r="J69" s="123"/>
      <c r="K69" s="124"/>
      <c r="L69" s="124"/>
      <c r="M69" s="124"/>
      <c r="N69" s="98"/>
      <c r="O69" s="98"/>
      <c r="P69" s="98"/>
      <c r="Q69" s="98"/>
      <c r="R69" s="98"/>
      <c r="S69" s="98"/>
      <c r="T69" s="98"/>
      <c r="BF69" s="125"/>
      <c r="BG69" s="123"/>
      <c r="BH69" s="123"/>
      <c r="BI69" s="123"/>
      <c r="BJ69" s="123"/>
      <c r="BK69" s="123"/>
      <c r="BL69" s="123"/>
      <c r="BM69" s="123"/>
      <c r="BN69" s="123"/>
      <c r="BO69" s="123"/>
      <c r="BP69" s="124"/>
      <c r="BQ69" s="124"/>
      <c r="BR69" s="124"/>
      <c r="BS69" s="98"/>
      <c r="BT69" s="98"/>
      <c r="BU69" s="98"/>
      <c r="BV69" s="98"/>
      <c r="BW69" s="98"/>
      <c r="BX69" s="98"/>
      <c r="BY69" s="98"/>
    </row>
    <row r="70" spans="1:77">
      <c r="A70" s="127" t="s">
        <v>288</v>
      </c>
      <c r="B70" s="128"/>
      <c r="C70" s="128"/>
      <c r="D70" s="128"/>
      <c r="E70" s="128"/>
      <c r="F70" s="128"/>
      <c r="G70" s="128"/>
      <c r="H70" s="128"/>
      <c r="I70" s="128"/>
      <c r="J70" s="128"/>
      <c r="K70" s="128"/>
      <c r="L70" s="128"/>
      <c r="M70" s="128"/>
      <c r="N70" s="128"/>
      <c r="O70" s="128"/>
      <c r="P70" s="128"/>
      <c r="Q70" s="128"/>
      <c r="R70" s="128"/>
      <c r="S70" s="128"/>
      <c r="T70" s="128"/>
      <c r="BF70" s="127" t="s">
        <v>288</v>
      </c>
      <c r="BG70" s="128"/>
      <c r="BH70" s="128"/>
      <c r="BI70" s="128"/>
      <c r="BJ70" s="128"/>
      <c r="BK70" s="128"/>
      <c r="BL70" s="128"/>
      <c r="BM70" s="128"/>
      <c r="BN70" s="128"/>
      <c r="BO70" s="128"/>
      <c r="BP70" s="128"/>
      <c r="BQ70" s="128"/>
      <c r="BR70" s="128"/>
      <c r="BS70" s="128"/>
      <c r="BT70" s="128"/>
      <c r="BU70" s="128"/>
      <c r="BV70" s="128"/>
      <c r="BW70" s="128"/>
      <c r="BX70" s="128"/>
      <c r="BY70" s="128"/>
    </row>
    <row r="71" spans="1:77">
      <c r="A71" s="125" t="s">
        <v>289</v>
      </c>
      <c r="B71" s="122"/>
      <c r="C71" s="122"/>
      <c r="D71" s="122"/>
      <c r="E71" s="122"/>
      <c r="F71" s="122"/>
      <c r="G71" s="122"/>
      <c r="H71" s="122"/>
      <c r="I71" s="122"/>
      <c r="J71" s="122"/>
      <c r="K71" s="129"/>
      <c r="L71" s="129"/>
      <c r="M71" s="129"/>
      <c r="N71" s="129"/>
      <c r="O71" s="129"/>
      <c r="P71" s="129"/>
      <c r="Q71" s="129"/>
      <c r="R71" s="129"/>
      <c r="S71" s="98"/>
      <c r="T71" s="98"/>
      <c r="BF71" s="125" t="s">
        <v>289</v>
      </c>
      <c r="BG71" s="122"/>
      <c r="BH71" s="122"/>
      <c r="BI71" s="122"/>
      <c r="BJ71" s="122"/>
      <c r="BK71" s="122"/>
      <c r="BL71" s="122"/>
      <c r="BM71" s="122"/>
      <c r="BN71" s="122"/>
      <c r="BO71" s="122"/>
      <c r="BP71" s="129"/>
      <c r="BQ71" s="129"/>
      <c r="BR71" s="129"/>
      <c r="BS71" s="129"/>
      <c r="BT71" s="129"/>
      <c r="BU71" s="129"/>
      <c r="BV71" s="129"/>
      <c r="BW71" s="129"/>
      <c r="BX71" s="98"/>
      <c r="BY71" s="98"/>
    </row>
    <row r="72" spans="1:77">
      <c r="A72" s="136" t="s">
        <v>290</v>
      </c>
      <c r="B72" s="136"/>
      <c r="C72" s="136"/>
      <c r="D72" s="136"/>
      <c r="E72" s="136"/>
      <c r="F72" s="136"/>
      <c r="G72" s="136"/>
      <c r="H72" s="136"/>
      <c r="I72" s="136"/>
      <c r="J72" s="136"/>
      <c r="K72" s="136"/>
      <c r="L72" s="136"/>
      <c r="M72" s="136"/>
      <c r="N72" s="136"/>
      <c r="O72" s="136"/>
      <c r="P72" s="136"/>
      <c r="Q72" s="136"/>
      <c r="R72" s="136"/>
      <c r="S72" s="136"/>
      <c r="T72" s="98"/>
      <c r="BF72" s="136" t="s">
        <v>290</v>
      </c>
      <c r="BG72" s="136"/>
      <c r="BH72" s="136"/>
      <c r="BI72" s="136"/>
      <c r="BJ72" s="136"/>
      <c r="BK72" s="136"/>
      <c r="BL72" s="136"/>
      <c r="BM72" s="136"/>
      <c r="BN72" s="136"/>
      <c r="BO72" s="136"/>
      <c r="BP72" s="136"/>
      <c r="BQ72" s="136"/>
      <c r="BR72" s="136"/>
      <c r="BS72" s="136"/>
      <c r="BT72" s="136"/>
      <c r="BU72" s="136"/>
      <c r="BV72" s="136"/>
      <c r="BW72" s="136"/>
      <c r="BX72" s="136"/>
      <c r="BY72" s="98"/>
    </row>
    <row r="73" spans="1:77">
      <c r="A73" s="98" t="s">
        <v>291</v>
      </c>
      <c r="B73" s="136"/>
      <c r="C73" s="136"/>
      <c r="D73" s="136"/>
      <c r="E73" s="136"/>
      <c r="F73" s="136"/>
      <c r="G73" s="136"/>
      <c r="H73" s="136"/>
      <c r="I73" s="136"/>
      <c r="J73" s="136"/>
      <c r="K73" s="136"/>
      <c r="L73" s="136"/>
      <c r="M73" s="136"/>
      <c r="N73" s="136"/>
      <c r="O73" s="136"/>
      <c r="P73" s="136"/>
      <c r="Q73" s="136"/>
      <c r="R73" s="136"/>
      <c r="S73" s="136"/>
      <c r="T73" s="98"/>
      <c r="BF73" s="98" t="s">
        <v>291</v>
      </c>
      <c r="BG73" s="136"/>
      <c r="BH73" s="136"/>
      <c r="BI73" s="136"/>
      <c r="BJ73" s="136"/>
      <c r="BK73" s="136"/>
      <c r="BL73" s="136"/>
      <c r="BM73" s="136"/>
      <c r="BN73" s="136"/>
      <c r="BO73" s="136"/>
      <c r="BP73" s="136"/>
      <c r="BQ73" s="136"/>
      <c r="BR73" s="136"/>
      <c r="BS73" s="136"/>
      <c r="BT73" s="136"/>
      <c r="BU73" s="136"/>
      <c r="BV73" s="136"/>
      <c r="BW73" s="136"/>
      <c r="BX73" s="136"/>
      <c r="BY73" s="98"/>
    </row>
    <row r="74" spans="1:77">
      <c r="A74" s="136"/>
      <c r="B74" s="136"/>
      <c r="C74" s="136"/>
      <c r="D74" s="136"/>
      <c r="E74" s="136"/>
      <c r="F74" s="136"/>
      <c r="G74" s="136"/>
      <c r="H74" s="136"/>
      <c r="I74" s="136"/>
      <c r="J74" s="136"/>
      <c r="K74" s="136"/>
      <c r="L74" s="136"/>
      <c r="M74" s="136"/>
      <c r="N74" s="136"/>
      <c r="O74" s="136"/>
      <c r="P74" s="136"/>
      <c r="Q74" s="136"/>
      <c r="R74" s="136"/>
      <c r="S74" s="136"/>
      <c r="T74" s="98"/>
      <c r="BF74" s="136"/>
      <c r="BG74" s="136"/>
      <c r="BH74" s="136"/>
      <c r="BI74" s="136"/>
      <c r="BJ74" s="136"/>
      <c r="BK74" s="136"/>
      <c r="BL74" s="136"/>
      <c r="BM74" s="136"/>
      <c r="BN74" s="136"/>
      <c r="BO74" s="136"/>
      <c r="BP74" s="136"/>
      <c r="BQ74" s="136"/>
      <c r="BR74" s="136"/>
      <c r="BS74" s="136"/>
      <c r="BT74" s="136"/>
      <c r="BU74" s="136"/>
      <c r="BV74" s="136"/>
      <c r="BW74" s="136"/>
      <c r="BX74" s="136"/>
      <c r="BY74" s="98"/>
    </row>
    <row r="75" spans="1:77">
      <c r="A75" s="1161" t="s">
        <v>1072</v>
      </c>
      <c r="BF75" s="136"/>
      <c r="BG75" s="136"/>
      <c r="BH75" s="136"/>
      <c r="BI75" s="136"/>
      <c r="BJ75" s="136"/>
      <c r="BK75" s="136"/>
      <c r="BL75" s="136"/>
      <c r="BM75" s="136"/>
      <c r="BN75" s="136"/>
      <c r="BO75" s="136"/>
      <c r="BP75" s="136"/>
      <c r="BQ75" s="136"/>
      <c r="BR75" s="136"/>
      <c r="BS75" s="136"/>
      <c r="BT75" s="136"/>
      <c r="BU75" s="136"/>
      <c r="BV75" s="136"/>
      <c r="BW75" s="136"/>
      <c r="BX75" s="136"/>
      <c r="BY75" s="98"/>
    </row>
    <row r="78" spans="1:77">
      <c r="A78" s="1073" t="s">
        <v>1090</v>
      </c>
      <c r="B78" s="1099"/>
      <c r="C78" s="1099"/>
      <c r="D78" s="1099"/>
      <c r="E78" s="1073"/>
      <c r="F78" s="1063"/>
      <c r="G78" s="1063"/>
      <c r="H78" s="1064"/>
      <c r="I78" s="1064"/>
      <c r="J78" s="1064"/>
      <c r="K78" s="1064"/>
      <c r="L78" s="1064"/>
      <c r="M78" s="1064"/>
      <c r="N78" s="1064"/>
      <c r="O78" s="1064"/>
      <c r="P78" s="1064"/>
      <c r="Q78" s="1064"/>
      <c r="R78" s="1064"/>
      <c r="S78" s="1064"/>
      <c r="BF78" s="1024"/>
    </row>
    <row r="79" spans="1:77">
      <c r="A79" s="1065" t="s">
        <v>1074</v>
      </c>
      <c r="B79" s="1065"/>
      <c r="C79" s="1066"/>
      <c r="D79" s="1074"/>
      <c r="E79" s="1075"/>
      <c r="F79" s="1063"/>
      <c r="G79" s="1063"/>
      <c r="H79" s="1064"/>
      <c r="I79" s="1064"/>
      <c r="J79" s="1064"/>
      <c r="K79" s="1064"/>
      <c r="L79" s="1064"/>
      <c r="M79" s="1064"/>
      <c r="N79" s="1064"/>
      <c r="O79" s="1064"/>
      <c r="P79" s="1064"/>
      <c r="Q79" s="1064"/>
      <c r="R79" s="1064"/>
      <c r="S79" s="1064"/>
    </row>
    <row r="80" spans="1:77">
      <c r="A80" s="1076"/>
      <c r="B80" s="1076"/>
      <c r="C80" s="1064"/>
      <c r="D80" s="1077"/>
      <c r="E80" s="1063"/>
      <c r="F80" s="1063"/>
      <c r="G80" s="1063"/>
      <c r="H80" s="1064"/>
      <c r="I80" s="1064"/>
      <c r="J80" s="1064"/>
      <c r="K80" s="1064"/>
      <c r="L80" s="1064"/>
      <c r="M80" s="1064"/>
      <c r="N80" s="1064"/>
      <c r="O80" s="1064"/>
      <c r="P80" s="1064"/>
      <c r="Q80" s="1064"/>
      <c r="R80" s="1064"/>
      <c r="S80" s="1064"/>
    </row>
    <row r="81" spans="1:77">
      <c r="A81" s="1064"/>
      <c r="B81" s="1064"/>
      <c r="C81" s="1064"/>
      <c r="D81" s="1077"/>
      <c r="E81" s="1063"/>
      <c r="F81" s="1063"/>
      <c r="G81" s="1063"/>
      <c r="H81" s="1064"/>
      <c r="I81" s="1064"/>
      <c r="J81" s="1064"/>
      <c r="K81" s="1064"/>
      <c r="L81" s="1064"/>
      <c r="M81" s="1064"/>
      <c r="N81" s="1064"/>
      <c r="O81" s="1064"/>
      <c r="P81" s="1064"/>
      <c r="Q81" s="1064"/>
      <c r="R81" s="1064"/>
      <c r="S81" s="1064"/>
    </row>
    <row r="82" spans="1:77">
      <c r="A82" s="2544" t="s">
        <v>1075</v>
      </c>
      <c r="B82" s="2544"/>
      <c r="C82" s="2544"/>
      <c r="D82" s="2544"/>
      <c r="E82" s="2545" t="s">
        <v>1076</v>
      </c>
      <c r="F82" s="2546"/>
      <c r="G82" s="2547"/>
      <c r="H82" s="2548" t="s">
        <v>1077</v>
      </c>
      <c r="I82" s="2549"/>
      <c r="J82" s="2549"/>
      <c r="K82" s="2550"/>
      <c r="L82" s="2548" t="s">
        <v>1078</v>
      </c>
      <c r="M82" s="2549"/>
      <c r="N82" s="2549"/>
      <c r="O82" s="2550"/>
      <c r="P82" s="2549" t="s">
        <v>1079</v>
      </c>
      <c r="Q82" s="2549"/>
      <c r="R82" s="2549"/>
      <c r="S82" s="2550"/>
    </row>
    <row r="83" spans="1:77" ht="25.5">
      <c r="A83" s="1162" t="s">
        <v>1080</v>
      </c>
      <c r="B83" s="1163" t="s">
        <v>1081</v>
      </c>
      <c r="C83" s="1163" t="s">
        <v>1082</v>
      </c>
      <c r="D83" s="1163" t="s">
        <v>41</v>
      </c>
      <c r="E83" s="1165" t="s">
        <v>1083</v>
      </c>
      <c r="F83" s="1166" t="s">
        <v>692</v>
      </c>
      <c r="G83" s="1167" t="s">
        <v>691</v>
      </c>
      <c r="H83" s="1165" t="s">
        <v>1083</v>
      </c>
      <c r="I83" s="1166" t="s">
        <v>692</v>
      </c>
      <c r="J83" s="1166" t="s">
        <v>691</v>
      </c>
      <c r="K83" s="1164" t="s">
        <v>1084</v>
      </c>
      <c r="L83" s="1165" t="s">
        <v>1083</v>
      </c>
      <c r="M83" s="1166" t="s">
        <v>692</v>
      </c>
      <c r="N83" s="1166" t="s">
        <v>691</v>
      </c>
      <c r="O83" s="1164" t="s">
        <v>1084</v>
      </c>
      <c r="P83" s="1165" t="s">
        <v>1083</v>
      </c>
      <c r="Q83" s="1166" t="s">
        <v>692</v>
      </c>
      <c r="R83" s="1166" t="s">
        <v>691</v>
      </c>
      <c r="S83" s="1164" t="s">
        <v>1084</v>
      </c>
      <c r="BF83" s="1064"/>
      <c r="BG83" s="1064"/>
      <c r="BH83" s="1096"/>
      <c r="BI83" s="1077"/>
      <c r="BJ83" s="1063"/>
      <c r="BK83" s="1063"/>
      <c r="BL83" s="1063"/>
      <c r="BM83" s="1097"/>
      <c r="BN83" s="1097"/>
      <c r="BO83" s="1097"/>
      <c r="BP83" s="1097"/>
      <c r="BQ83" s="1097"/>
      <c r="BR83" s="1097"/>
      <c r="BS83" s="1097"/>
      <c r="BT83" s="1097"/>
      <c r="BU83" s="1097"/>
      <c r="BV83" s="1097"/>
      <c r="BW83" s="1097"/>
      <c r="BX83" s="1097"/>
    </row>
    <row r="84" spans="1:77">
      <c r="A84" s="1078" t="s">
        <v>1085</v>
      </c>
      <c r="B84" s="1079" t="s">
        <v>316</v>
      </c>
      <c r="C84" s="1079" t="s">
        <v>1086</v>
      </c>
      <c r="D84" s="1079">
        <v>2013</v>
      </c>
      <c r="E84" s="1080">
        <v>643552</v>
      </c>
      <c r="F84" s="1081">
        <v>314225</v>
      </c>
      <c r="G84" s="1082">
        <v>329327</v>
      </c>
      <c r="H84" s="1083">
        <v>32.799999999999997</v>
      </c>
      <c r="I84" s="1084">
        <v>34.1</v>
      </c>
      <c r="J84" s="1084">
        <v>31.6</v>
      </c>
      <c r="K84" s="1085">
        <v>2.5</v>
      </c>
      <c r="L84" s="1083">
        <v>48.9</v>
      </c>
      <c r="M84" s="1084">
        <v>57.6</v>
      </c>
      <c r="N84" s="1084">
        <v>40.6</v>
      </c>
      <c r="O84" s="1085">
        <v>17.100000000000001</v>
      </c>
      <c r="P84" s="1083">
        <v>51.7</v>
      </c>
      <c r="Q84" s="1084">
        <v>59.9</v>
      </c>
      <c r="R84" s="1084">
        <v>43.9</v>
      </c>
      <c r="S84" s="1085">
        <v>16</v>
      </c>
      <c r="BF84" s="1064"/>
      <c r="BG84" s="1064"/>
      <c r="BH84" s="1096"/>
      <c r="BI84" s="1077"/>
      <c r="BJ84" s="1063"/>
      <c r="BK84" s="1063"/>
      <c r="BL84" s="1063"/>
      <c r="BM84" s="1097"/>
      <c r="BN84" s="1097"/>
      <c r="BO84" s="1097"/>
      <c r="BP84" s="1097"/>
      <c r="BQ84" s="1097"/>
      <c r="BR84" s="1097"/>
      <c r="BS84" s="1097"/>
      <c r="BT84" s="1097"/>
      <c r="BU84" s="1097"/>
      <c r="BV84" s="1097"/>
      <c r="BW84" s="1097"/>
      <c r="BX84" s="1097"/>
    </row>
    <row r="85" spans="1:77" ht="15" customHeight="1">
      <c r="A85" s="1078" t="s">
        <v>1085</v>
      </c>
      <c r="B85" s="1079" t="s">
        <v>316</v>
      </c>
      <c r="C85" s="1079" t="s">
        <v>1086</v>
      </c>
      <c r="D85" s="1079">
        <v>2014</v>
      </c>
      <c r="E85" s="1080">
        <v>641508</v>
      </c>
      <c r="F85" s="1081">
        <v>313061</v>
      </c>
      <c r="G85" s="1082">
        <v>328447</v>
      </c>
      <c r="H85" s="1083">
        <v>33.799999999999997</v>
      </c>
      <c r="I85" s="1084">
        <v>35.1</v>
      </c>
      <c r="J85" s="1084">
        <v>32.6</v>
      </c>
      <c r="K85" s="1085">
        <v>2.5</v>
      </c>
      <c r="L85" s="1083">
        <v>58</v>
      </c>
      <c r="M85" s="1084">
        <v>66.8</v>
      </c>
      <c r="N85" s="1084">
        <v>49.6</v>
      </c>
      <c r="O85" s="1085">
        <v>17.3</v>
      </c>
      <c r="P85" s="1083">
        <v>60.4</v>
      </c>
      <c r="Q85" s="1084">
        <v>68.7</v>
      </c>
      <c r="R85" s="1084">
        <v>52.4</v>
      </c>
      <c r="S85" s="1085">
        <v>16.3</v>
      </c>
      <c r="BF85" s="1064"/>
      <c r="BG85" s="1064"/>
      <c r="BH85" s="1096"/>
      <c r="BI85" s="1077"/>
      <c r="BJ85" s="1063"/>
      <c r="BK85" s="1063"/>
      <c r="BL85" s="1063"/>
      <c r="BM85" s="1097"/>
      <c r="BN85" s="1097"/>
      <c r="BO85" s="1097"/>
      <c r="BP85" s="1097"/>
      <c r="BQ85" s="1097"/>
      <c r="BR85" s="1097"/>
      <c r="BS85" s="1097"/>
      <c r="BT85" s="1097"/>
      <c r="BU85" s="1097"/>
      <c r="BV85" s="1097"/>
      <c r="BW85" s="1097"/>
      <c r="BX85" s="1097"/>
    </row>
    <row r="86" spans="1:77">
      <c r="A86" s="1078" t="s">
        <v>1085</v>
      </c>
      <c r="B86" s="1079" t="s">
        <v>316</v>
      </c>
      <c r="C86" s="1079" t="s">
        <v>1086</v>
      </c>
      <c r="D86" s="1079">
        <v>2015</v>
      </c>
      <c r="E86" s="1080">
        <v>655016</v>
      </c>
      <c r="F86" s="1081">
        <v>319286</v>
      </c>
      <c r="G86" s="1082">
        <v>335730</v>
      </c>
      <c r="H86" s="1083">
        <v>34.299999999999997</v>
      </c>
      <c r="I86" s="1084">
        <v>35.700000000000003</v>
      </c>
      <c r="J86" s="1084">
        <v>33.1</v>
      </c>
      <c r="K86" s="1085">
        <v>2.6</v>
      </c>
      <c r="L86" s="1083">
        <v>64.099999999999994</v>
      </c>
      <c r="M86" s="1084">
        <v>72.599999999999994</v>
      </c>
      <c r="N86" s="1084">
        <v>56</v>
      </c>
      <c r="O86" s="1085">
        <v>16.600000000000001</v>
      </c>
      <c r="P86" s="1083">
        <v>66.3</v>
      </c>
      <c r="Q86" s="1084">
        <v>74.3</v>
      </c>
      <c r="R86" s="1084">
        <v>58.6</v>
      </c>
      <c r="S86" s="1085">
        <v>15.6</v>
      </c>
      <c r="BF86" s="1064"/>
      <c r="BG86" s="1064"/>
      <c r="BH86" s="1096"/>
      <c r="BI86" s="1077"/>
      <c r="BJ86" s="1063"/>
      <c r="BK86" s="1063"/>
      <c r="BL86" s="1063"/>
      <c r="BM86" s="1097"/>
      <c r="BN86" s="1097"/>
      <c r="BO86" s="1097"/>
      <c r="BP86" s="1097"/>
      <c r="BQ86" s="1097"/>
      <c r="BR86" s="1097"/>
      <c r="BS86" s="1097"/>
      <c r="BT86" s="1097"/>
      <c r="BU86" s="1097"/>
      <c r="BV86" s="1097"/>
      <c r="BW86" s="1097"/>
      <c r="BX86" s="1097"/>
    </row>
    <row r="87" spans="1:77">
      <c r="A87" s="1078" t="s">
        <v>1085</v>
      </c>
      <c r="B87" s="1079" t="s">
        <v>316</v>
      </c>
      <c r="C87" s="1079" t="s">
        <v>1086</v>
      </c>
      <c r="D87" s="1079">
        <v>2016</v>
      </c>
      <c r="E87" s="1080">
        <v>669151</v>
      </c>
      <c r="F87" s="1081">
        <v>326156</v>
      </c>
      <c r="G87" s="1082">
        <v>342995</v>
      </c>
      <c r="H87" s="1083">
        <v>34.5</v>
      </c>
      <c r="I87" s="1084">
        <v>35.700000000000003</v>
      </c>
      <c r="J87" s="1084">
        <v>33.200000000000003</v>
      </c>
      <c r="K87" s="1085">
        <v>2.5</v>
      </c>
      <c r="L87" s="1083">
        <v>67.3</v>
      </c>
      <c r="M87" s="1084">
        <v>75.400000000000006</v>
      </c>
      <c r="N87" s="1084">
        <v>59.7</v>
      </c>
      <c r="O87" s="1085">
        <v>15.7</v>
      </c>
      <c r="P87" s="1083">
        <v>69.3</v>
      </c>
      <c r="Q87" s="1084">
        <v>76.8</v>
      </c>
      <c r="R87" s="1084">
        <v>62.1</v>
      </c>
      <c r="S87" s="1085">
        <v>14.7</v>
      </c>
      <c r="BF87" s="1064"/>
      <c r="BG87" s="1064"/>
      <c r="BH87" s="1096"/>
      <c r="BI87" s="1077"/>
      <c r="BJ87" s="1063"/>
      <c r="BK87" s="1063"/>
      <c r="BL87" s="1063"/>
      <c r="BM87" s="1097"/>
      <c r="BN87" s="1097"/>
      <c r="BO87" s="1097"/>
      <c r="BP87" s="1097"/>
      <c r="BQ87" s="1097"/>
      <c r="BR87" s="1097"/>
      <c r="BS87" s="1097"/>
      <c r="BT87" s="1097"/>
      <c r="BU87" s="1097"/>
      <c r="BV87" s="1097"/>
      <c r="BW87" s="1097"/>
      <c r="BX87" s="1097"/>
    </row>
    <row r="88" spans="1:77">
      <c r="A88" s="1078" t="s">
        <v>1085</v>
      </c>
      <c r="B88" s="1079" t="s">
        <v>316</v>
      </c>
      <c r="C88" s="1079" t="s">
        <v>1086</v>
      </c>
      <c r="D88" s="1079">
        <v>2017</v>
      </c>
      <c r="E88" s="1080">
        <v>669919</v>
      </c>
      <c r="F88" s="1081">
        <v>326859</v>
      </c>
      <c r="G88" s="1082">
        <v>343060</v>
      </c>
      <c r="H88" s="1083">
        <v>34.5</v>
      </c>
      <c r="I88" s="1084">
        <v>35.700000000000003</v>
      </c>
      <c r="J88" s="1084">
        <v>33.299999999999997</v>
      </c>
      <c r="K88" s="1085">
        <v>2.4</v>
      </c>
      <c r="L88" s="1083">
        <v>69</v>
      </c>
      <c r="M88" s="1084">
        <v>76.5</v>
      </c>
      <c r="N88" s="1084">
        <v>61.8</v>
      </c>
      <c r="O88" s="1085">
        <v>14.7</v>
      </c>
      <c r="P88" s="1083">
        <v>70.7</v>
      </c>
      <c r="Q88" s="1084">
        <v>77.7</v>
      </c>
      <c r="R88" s="1084">
        <v>64</v>
      </c>
      <c r="S88" s="1085">
        <v>13.7</v>
      </c>
      <c r="BF88" s="1064"/>
      <c r="BG88" s="1064"/>
      <c r="BH88" s="1096"/>
      <c r="BI88" s="1077"/>
      <c r="BJ88" s="1063"/>
      <c r="BK88" s="1063"/>
      <c r="BL88" s="1063"/>
      <c r="BM88" s="1097"/>
      <c r="BN88" s="1097"/>
      <c r="BO88" s="1097"/>
      <c r="BP88" s="1097"/>
      <c r="BQ88" s="1097"/>
      <c r="BR88" s="1097"/>
      <c r="BS88" s="1097"/>
      <c r="BT88" s="1097"/>
      <c r="BU88" s="1097"/>
      <c r="BV88" s="1097"/>
      <c r="BW88" s="1097"/>
      <c r="BX88" s="1097"/>
    </row>
    <row r="89" spans="1:77">
      <c r="A89" s="1221" t="s">
        <v>1085</v>
      </c>
      <c r="B89" s="1227" t="s">
        <v>1202</v>
      </c>
      <c r="C89" s="1227" t="s">
        <v>1086</v>
      </c>
      <c r="D89" s="1227">
        <v>2018</v>
      </c>
      <c r="E89" s="1226">
        <v>652400</v>
      </c>
      <c r="F89" s="1226">
        <v>318293</v>
      </c>
      <c r="G89" s="1225">
        <v>334107</v>
      </c>
      <c r="H89" s="1222">
        <v>34.6</v>
      </c>
      <c r="I89" s="1223">
        <v>35.799999999999997</v>
      </c>
      <c r="J89" s="1223">
        <v>33.4</v>
      </c>
      <c r="K89" s="1224">
        <v>2.2999999999999998</v>
      </c>
      <c r="L89" s="1222">
        <v>70.2</v>
      </c>
      <c r="M89" s="1223">
        <v>77.5</v>
      </c>
      <c r="N89" s="1223">
        <v>63.2</v>
      </c>
      <c r="O89" s="1224">
        <v>14.3</v>
      </c>
      <c r="P89" s="1222">
        <v>71.5</v>
      </c>
      <c r="Q89" s="1223">
        <v>78.400000000000006</v>
      </c>
      <c r="R89" s="1223">
        <v>65</v>
      </c>
      <c r="S89" s="1224">
        <v>13.5</v>
      </c>
      <c r="BF89" s="1064"/>
      <c r="BG89" s="1064"/>
      <c r="BH89" s="1096"/>
      <c r="BI89" s="1077"/>
      <c r="BJ89" s="1063"/>
      <c r="BK89" s="1063"/>
      <c r="BL89" s="1063"/>
      <c r="BM89" s="1097"/>
      <c r="BN89" s="1097"/>
      <c r="BO89" s="1097"/>
      <c r="BP89" s="1097"/>
      <c r="BQ89" s="1097"/>
      <c r="BR89" s="1097"/>
      <c r="BS89" s="1097"/>
      <c r="BT89" s="1097"/>
      <c r="BU89" s="1097"/>
      <c r="BV89" s="1097"/>
      <c r="BW89" s="1097"/>
      <c r="BX89" s="1097"/>
    </row>
    <row r="90" spans="1:77">
      <c r="A90" s="1229" t="s">
        <v>329</v>
      </c>
      <c r="B90" s="1218" t="s">
        <v>330</v>
      </c>
      <c r="C90" s="1218" t="s">
        <v>1087</v>
      </c>
      <c r="D90" s="1175">
        <v>2013</v>
      </c>
      <c r="E90" s="1080">
        <v>105289</v>
      </c>
      <c r="F90" s="1081">
        <v>51796</v>
      </c>
      <c r="G90" s="1082">
        <v>53493</v>
      </c>
      <c r="H90" s="1083">
        <v>32.799999999999997</v>
      </c>
      <c r="I90" s="1084">
        <v>34</v>
      </c>
      <c r="J90" s="1084">
        <v>31.6</v>
      </c>
      <c r="K90" s="1085">
        <v>2.2999999999999998</v>
      </c>
      <c r="L90" s="1083">
        <v>49.8</v>
      </c>
      <c r="M90" s="1084">
        <v>58</v>
      </c>
      <c r="N90" s="1084">
        <v>41.8</v>
      </c>
      <c r="O90" s="1085">
        <v>16.2</v>
      </c>
      <c r="P90" s="1083">
        <v>52.8</v>
      </c>
      <c r="Q90" s="1084">
        <v>60.4</v>
      </c>
      <c r="R90" s="1084">
        <v>45.4</v>
      </c>
      <c r="S90" s="1085">
        <v>15</v>
      </c>
      <c r="BF90" s="1064"/>
      <c r="BG90" s="1064"/>
      <c r="BH90" s="1096"/>
      <c r="BI90" s="1077"/>
      <c r="BJ90" s="1063"/>
      <c r="BK90" s="1063"/>
      <c r="BL90" s="1063"/>
      <c r="BM90" s="1097"/>
      <c r="BN90" s="1097"/>
      <c r="BO90" s="1097"/>
      <c r="BP90" s="1097"/>
      <c r="BQ90" s="1097"/>
      <c r="BR90" s="1097"/>
      <c r="BS90" s="1097"/>
      <c r="BT90" s="1097"/>
      <c r="BU90" s="1097"/>
      <c r="BV90" s="1097"/>
      <c r="BW90" s="1097"/>
      <c r="BX90" s="1097"/>
    </row>
    <row r="91" spans="1:77">
      <c r="A91" s="1078" t="s">
        <v>329</v>
      </c>
      <c r="B91" s="1079" t="s">
        <v>330</v>
      </c>
      <c r="C91" s="1079" t="s">
        <v>1087</v>
      </c>
      <c r="D91" s="1079">
        <v>2014</v>
      </c>
      <c r="E91" s="1080">
        <v>104567</v>
      </c>
      <c r="F91" s="1081">
        <v>51131</v>
      </c>
      <c r="G91" s="1082">
        <v>53436</v>
      </c>
      <c r="H91" s="1083">
        <v>33.9</v>
      </c>
      <c r="I91" s="1084">
        <v>35.1</v>
      </c>
      <c r="J91" s="1084">
        <v>32.799999999999997</v>
      </c>
      <c r="K91" s="1085">
        <v>2.4</v>
      </c>
      <c r="L91" s="1083">
        <v>60</v>
      </c>
      <c r="M91" s="1084">
        <v>68.099999999999994</v>
      </c>
      <c r="N91" s="1084">
        <v>52.2</v>
      </c>
      <c r="O91" s="1085">
        <v>15.9</v>
      </c>
      <c r="P91" s="1083">
        <v>62.2</v>
      </c>
      <c r="Q91" s="1084">
        <v>69.900000000000006</v>
      </c>
      <c r="R91" s="1084">
        <v>54.9</v>
      </c>
      <c r="S91" s="1085">
        <v>15</v>
      </c>
      <c r="BF91" s="1064"/>
      <c r="BG91" s="1064"/>
      <c r="BH91" s="1096"/>
      <c r="BI91" s="1077"/>
      <c r="BJ91" s="1063"/>
      <c r="BK91" s="1063"/>
      <c r="BL91" s="1063"/>
      <c r="BM91" s="1097"/>
      <c r="BN91" s="1097"/>
      <c r="BO91" s="1097"/>
      <c r="BP91" s="1097"/>
      <c r="BQ91" s="1097"/>
      <c r="BR91" s="1097"/>
      <c r="BS91" s="1097"/>
      <c r="BT91" s="1097"/>
      <c r="BU91" s="1097"/>
      <c r="BV91" s="1097"/>
      <c r="BW91" s="1097"/>
      <c r="BX91" s="1097"/>
    </row>
    <row r="92" spans="1:77">
      <c r="A92" s="1078" t="s">
        <v>329</v>
      </c>
      <c r="B92" s="1079" t="s">
        <v>330</v>
      </c>
      <c r="C92" s="1079" t="s">
        <v>1087</v>
      </c>
      <c r="D92" s="1079">
        <v>2015</v>
      </c>
      <c r="E92" s="1080">
        <v>107109</v>
      </c>
      <c r="F92" s="1081">
        <v>52108</v>
      </c>
      <c r="G92" s="1082">
        <v>55001</v>
      </c>
      <c r="H92" s="1083">
        <v>34.5</v>
      </c>
      <c r="I92" s="1084">
        <v>35.799999999999997</v>
      </c>
      <c r="J92" s="1084">
        <v>33.299999999999997</v>
      </c>
      <c r="K92" s="1085">
        <v>2.5</v>
      </c>
      <c r="L92" s="1083">
        <v>66.099999999999994</v>
      </c>
      <c r="M92" s="1084">
        <v>74</v>
      </c>
      <c r="N92" s="1084">
        <v>58.6</v>
      </c>
      <c r="O92" s="1085">
        <v>15.5</v>
      </c>
      <c r="P92" s="1083">
        <v>68.099999999999994</v>
      </c>
      <c r="Q92" s="1084">
        <v>75.599999999999994</v>
      </c>
      <c r="R92" s="1084">
        <v>61.1</v>
      </c>
      <c r="S92" s="1085">
        <v>14.5</v>
      </c>
      <c r="BF92" s="1064"/>
      <c r="BG92" s="1064"/>
      <c r="BH92" s="1096"/>
      <c r="BI92" s="1077"/>
      <c r="BJ92" s="1063"/>
      <c r="BK92" s="1063"/>
      <c r="BL92" s="1063"/>
      <c r="BM92" s="1097"/>
      <c r="BN92" s="1097"/>
      <c r="BO92" s="1097"/>
      <c r="BP92" s="1097"/>
      <c r="BQ92" s="1097"/>
      <c r="BR92" s="1097"/>
      <c r="BS92" s="1097"/>
      <c r="BT92" s="1097"/>
      <c r="BU92" s="1097"/>
      <c r="BV92" s="1097"/>
      <c r="BW92" s="1097"/>
      <c r="BX92" s="1097"/>
    </row>
    <row r="93" spans="1:77">
      <c r="A93" s="1078" t="s">
        <v>329</v>
      </c>
      <c r="B93" s="1079" t="s">
        <v>330</v>
      </c>
      <c r="C93" s="1079" t="s">
        <v>1087</v>
      </c>
      <c r="D93" s="1079">
        <v>2016</v>
      </c>
      <c r="E93" s="1080">
        <v>107935</v>
      </c>
      <c r="F93" s="1081">
        <v>52600</v>
      </c>
      <c r="G93" s="1082">
        <v>55335</v>
      </c>
      <c r="H93" s="1083">
        <v>34.700000000000003</v>
      </c>
      <c r="I93" s="1084">
        <v>35.9</v>
      </c>
      <c r="J93" s="1084">
        <v>33.5</v>
      </c>
      <c r="K93" s="1085">
        <v>2.4</v>
      </c>
      <c r="L93" s="1083">
        <v>69.599999999999994</v>
      </c>
      <c r="M93" s="1084">
        <v>76.900000000000006</v>
      </c>
      <c r="N93" s="1084">
        <v>62.7</v>
      </c>
      <c r="O93" s="1085">
        <v>14.2</v>
      </c>
      <c r="P93" s="1083">
        <v>71.2</v>
      </c>
      <c r="Q93" s="1084">
        <v>78</v>
      </c>
      <c r="R93" s="1084">
        <v>64.7</v>
      </c>
      <c r="S93" s="1085">
        <v>13.4</v>
      </c>
      <c r="BF93" s="1064"/>
      <c r="BG93" s="1064"/>
      <c r="BH93" s="1096"/>
      <c r="BI93" s="1077"/>
      <c r="BJ93" s="1063"/>
      <c r="BK93" s="1063"/>
      <c r="BL93" s="1063"/>
      <c r="BM93" s="1097"/>
      <c r="BN93" s="1097"/>
      <c r="BO93" s="1097"/>
      <c r="BP93" s="1097"/>
      <c r="BQ93" s="1097"/>
      <c r="BR93" s="1097"/>
      <c r="BS93" s="1097"/>
      <c r="BT93" s="1097" t="s">
        <v>1089</v>
      </c>
      <c r="BU93" s="1097"/>
      <c r="BV93" s="1097"/>
      <c r="BW93" s="1097"/>
      <c r="BX93" s="1097"/>
    </row>
    <row r="94" spans="1:77">
      <c r="A94" s="1078" t="s">
        <v>329</v>
      </c>
      <c r="B94" s="1079" t="s">
        <v>330</v>
      </c>
      <c r="C94" s="1079" t="s">
        <v>1087</v>
      </c>
      <c r="D94" s="1079">
        <v>2017</v>
      </c>
      <c r="E94" s="1080">
        <v>107164</v>
      </c>
      <c r="F94" s="1081">
        <v>52364</v>
      </c>
      <c r="G94" s="1082">
        <v>54800</v>
      </c>
      <c r="H94" s="1083">
        <v>34.799999999999997</v>
      </c>
      <c r="I94" s="1084">
        <v>36</v>
      </c>
      <c r="J94" s="1084">
        <v>33.6</v>
      </c>
      <c r="K94" s="1085">
        <v>2.4</v>
      </c>
      <c r="L94" s="1083">
        <v>71.599999999999994</v>
      </c>
      <c r="M94" s="1084">
        <v>78.5</v>
      </c>
      <c r="N94" s="1084">
        <v>64.900000000000006</v>
      </c>
      <c r="O94" s="1085">
        <v>13.6</v>
      </c>
      <c r="P94" s="1083">
        <v>73</v>
      </c>
      <c r="Q94" s="1084">
        <v>79.5</v>
      </c>
      <c r="R94" s="1084">
        <v>66.8</v>
      </c>
      <c r="S94" s="1085">
        <v>12.7</v>
      </c>
      <c r="BF94" s="1064"/>
      <c r="BG94" s="1064"/>
      <c r="BH94" s="1096"/>
      <c r="BI94" s="1077"/>
      <c r="BJ94" s="1063"/>
      <c r="BK94" s="1063"/>
      <c r="BL94" s="1063"/>
      <c r="BM94" s="1097"/>
      <c r="BN94" s="1097"/>
      <c r="BO94" s="1097"/>
      <c r="BP94" s="1097"/>
      <c r="BQ94" s="1097"/>
      <c r="BR94" s="1097"/>
      <c r="BS94" s="1097"/>
      <c r="BT94" s="1097"/>
      <c r="BU94" s="1097"/>
      <c r="BV94" s="1097"/>
      <c r="BW94" s="1097"/>
      <c r="BX94" s="1097"/>
      <c r="BY94" s="1161"/>
    </row>
    <row r="95" spans="1:77">
      <c r="A95" s="1228" t="s">
        <v>329</v>
      </c>
      <c r="B95" s="1230" t="s">
        <v>330</v>
      </c>
      <c r="C95" s="1230" t="s">
        <v>1087</v>
      </c>
      <c r="D95" s="1230">
        <v>2018</v>
      </c>
      <c r="E95" s="1231">
        <v>103743</v>
      </c>
      <c r="F95" s="1232">
        <v>50874</v>
      </c>
      <c r="G95" s="1235">
        <v>52869</v>
      </c>
      <c r="H95" s="1233">
        <v>34.9</v>
      </c>
      <c r="I95" s="1234">
        <v>36.1</v>
      </c>
      <c r="J95" s="1234">
        <v>33.700000000000003</v>
      </c>
      <c r="K95" s="1236">
        <v>2.2999999999999998</v>
      </c>
      <c r="L95" s="1233">
        <v>72.599999999999994</v>
      </c>
      <c r="M95" s="1234">
        <v>79.5</v>
      </c>
      <c r="N95" s="1234">
        <v>65.900000000000006</v>
      </c>
      <c r="O95" s="1236">
        <v>13.6</v>
      </c>
      <c r="P95" s="1233">
        <v>73.8</v>
      </c>
      <c r="Q95" s="1234">
        <v>80.3</v>
      </c>
      <c r="R95" s="1234">
        <v>67.5</v>
      </c>
      <c r="S95" s="1236">
        <v>12.8</v>
      </c>
      <c r="BF95" s="1064"/>
      <c r="BG95" s="1064"/>
      <c r="BH95" s="1096"/>
      <c r="BI95" s="1077"/>
      <c r="BJ95" s="1063"/>
      <c r="BK95" s="1063"/>
      <c r="BL95" s="1063"/>
      <c r="BM95" s="1097"/>
      <c r="BN95" s="1097"/>
      <c r="BO95" s="1097"/>
      <c r="BP95" s="1097"/>
      <c r="BQ95" s="1097"/>
      <c r="BR95" s="1097"/>
      <c r="BS95" s="1097"/>
      <c r="BT95" s="1097"/>
      <c r="BU95" s="1097"/>
      <c r="BV95" s="1097"/>
      <c r="BW95" s="1097"/>
      <c r="BX95" s="1097"/>
    </row>
    <row r="96" spans="1:77" s="1161" customFormat="1">
      <c r="A96" s="1086"/>
      <c r="B96" s="1087"/>
      <c r="C96" s="1088"/>
      <c r="D96" s="1089"/>
      <c r="E96" s="1090"/>
      <c r="F96" s="1091"/>
      <c r="G96" s="1092"/>
      <c r="H96" s="1093"/>
      <c r="I96" s="1094"/>
      <c r="J96" s="1094"/>
      <c r="K96" s="1095"/>
      <c r="L96" s="1093"/>
      <c r="M96" s="1094"/>
      <c r="N96" s="1094"/>
      <c r="O96" s="1095"/>
      <c r="P96" s="1093"/>
      <c r="Q96" s="1094"/>
      <c r="R96" s="1094"/>
      <c r="S96" s="1095"/>
      <c r="BF96" s="1064"/>
      <c r="BG96" s="1064"/>
      <c r="BH96" s="1096"/>
      <c r="BI96" s="1077"/>
      <c r="BJ96" s="1063"/>
      <c r="BK96" s="1063"/>
      <c r="BL96" s="1063"/>
      <c r="BM96" s="1097"/>
      <c r="BN96" s="1097"/>
      <c r="BO96" s="1097"/>
      <c r="BP96" s="1097"/>
      <c r="BQ96" s="1097"/>
      <c r="BR96" s="1097"/>
      <c r="BS96" s="1097"/>
      <c r="BT96" s="1097"/>
      <c r="BU96" s="1097"/>
      <c r="BV96" s="1097"/>
      <c r="BW96" s="1097"/>
      <c r="BX96" s="1097"/>
      <c r="BY96"/>
    </row>
    <row r="97" spans="1:77">
      <c r="A97" s="1064"/>
      <c r="B97" s="1064"/>
      <c r="C97" s="1096"/>
      <c r="D97" s="1077"/>
      <c r="E97" s="1063"/>
      <c r="F97" s="1063"/>
      <c r="G97" s="1063"/>
      <c r="H97" s="1097"/>
      <c r="I97" s="1097"/>
      <c r="J97" s="1097"/>
      <c r="K97" s="1097"/>
      <c r="L97" s="1097"/>
      <c r="M97" s="1097"/>
      <c r="N97" s="1097"/>
      <c r="O97" s="1097"/>
      <c r="P97" s="1097"/>
      <c r="Q97" s="1097"/>
      <c r="R97" s="1097"/>
      <c r="S97" s="1098" t="s">
        <v>1088</v>
      </c>
      <c r="BF97" s="1064"/>
      <c r="BG97" s="1064"/>
      <c r="BH97" s="1096"/>
      <c r="BI97" s="1077"/>
      <c r="BJ97" s="1063"/>
      <c r="BK97" s="1063"/>
      <c r="BL97" s="1063"/>
      <c r="BM97" s="1097"/>
      <c r="BN97" s="1097"/>
      <c r="BO97" s="1097"/>
      <c r="BP97" s="1097"/>
      <c r="BQ97" s="1097"/>
      <c r="BR97" s="1097"/>
      <c r="BS97" s="1097"/>
      <c r="BT97" s="1097"/>
      <c r="BU97" s="1097"/>
      <c r="BV97" s="1097"/>
      <c r="BW97" s="1097"/>
      <c r="BX97" s="1097"/>
    </row>
    <row r="100" spans="1:77">
      <c r="BY100" s="1161"/>
    </row>
    <row r="102" spans="1:77" s="1161" customFormat="1">
      <c r="BF102"/>
      <c r="BG102"/>
      <c r="BH102"/>
      <c r="BI102"/>
      <c r="BJ102"/>
      <c r="BK102"/>
      <c r="BL102"/>
      <c r="BM102"/>
      <c r="BN102"/>
      <c r="BO102"/>
      <c r="BP102"/>
      <c r="BQ102"/>
      <c r="BR102"/>
      <c r="BS102"/>
      <c r="BT102"/>
      <c r="BU102"/>
      <c r="BV102"/>
      <c r="BW102"/>
      <c r="BX102"/>
      <c r="BY102"/>
    </row>
    <row r="103" spans="1:77" ht="14.25" customHeight="1"/>
  </sheetData>
  <mergeCells count="41">
    <mergeCell ref="CR7:CS7"/>
    <mergeCell ref="BZ7:CA7"/>
    <mergeCell ref="BW7:BX7"/>
    <mergeCell ref="BH7:BI7"/>
    <mergeCell ref="BK7:BL7"/>
    <mergeCell ref="BN7:BO7"/>
    <mergeCell ref="BQ7:BR7"/>
    <mergeCell ref="BT7:BU7"/>
    <mergeCell ref="CC7:CD7"/>
    <mergeCell ref="CF7:CG7"/>
    <mergeCell ref="CI7:CJ7"/>
    <mergeCell ref="CL7:CM7"/>
    <mergeCell ref="CO7:CP7"/>
    <mergeCell ref="CU7:CV7"/>
    <mergeCell ref="CX7:CY7"/>
    <mergeCell ref="DA7:DB7"/>
    <mergeCell ref="DD7:DE7"/>
    <mergeCell ref="DG7:DH7"/>
    <mergeCell ref="AA7:AB7"/>
    <mergeCell ref="AD7:AE7"/>
    <mergeCell ref="C7:D7"/>
    <mergeCell ref="F7:G7"/>
    <mergeCell ref="I7:J7"/>
    <mergeCell ref="L7:M7"/>
    <mergeCell ref="O7:P7"/>
    <mergeCell ref="AV7:AW7"/>
    <mergeCell ref="AY7:AZ7"/>
    <mergeCell ref="BB7:BC7"/>
    <mergeCell ref="A82:D82"/>
    <mergeCell ref="E82:G82"/>
    <mergeCell ref="H82:K82"/>
    <mergeCell ref="L82:O82"/>
    <mergeCell ref="P82:S82"/>
    <mergeCell ref="AG7:AH7"/>
    <mergeCell ref="AJ7:AK7"/>
    <mergeCell ref="AM7:AN7"/>
    <mergeCell ref="AP7:AQ7"/>
    <mergeCell ref="AS7:AT7"/>
    <mergeCell ref="R7:S7"/>
    <mergeCell ref="U7:V7"/>
    <mergeCell ref="X7:Y7"/>
  </mergeCells>
  <conditionalFormatting sqref="BX20 BU20 BR20 BO20 BL20 BI20">
    <cfRule type="expression" dxfId="137" priority="186">
      <formula>#REF!="Average point score"</formula>
    </cfRule>
  </conditionalFormatting>
  <conditionalFormatting sqref="DB21:DB57 DE21:DE57 DH21:DH57 DB9:DB19 DE9:DE19 DH9:DH19">
    <cfRule type="expression" dxfId="136" priority="176" stopIfTrue="1">
      <formula>$BP$8="Average point score"</formula>
    </cfRule>
    <cfRule type="expression" dxfId="135" priority="177">
      <formula>$BP$8="Average point score"</formula>
    </cfRule>
  </conditionalFormatting>
  <conditionalFormatting sqref="CS9:CS11">
    <cfRule type="expression" dxfId="134" priority="130" stopIfTrue="1">
      <formula>$BP$8="Average point score"</formula>
    </cfRule>
    <cfRule type="expression" dxfId="133" priority="131">
      <formula>$BP$8="Average point score"</formula>
    </cfRule>
  </conditionalFormatting>
  <conditionalFormatting sqref="BX9:BX11 BU21:BU57 BR21:BR57 BO21:BO57 BL21:BL57 BI21:BI57 BU9:BU19 BR9:BR19 BO9:BO19 BL9:BL19 BI9:BI19">
    <cfRule type="expression" dxfId="132" priority="135">
      <formula>$BR$8="Average point score"</formula>
    </cfRule>
  </conditionalFormatting>
  <conditionalFormatting sqref="CA9:CA11 CD21:CD57 CG21:CG57 CD9:CD19 CG9:CG19">
    <cfRule type="expression" dxfId="131" priority="133" stopIfTrue="1">
      <formula>$BL$8="Average point score"</formula>
    </cfRule>
    <cfRule type="expression" dxfId="130" priority="134">
      <formula>$BL$8="Average point score"</formula>
    </cfRule>
  </conditionalFormatting>
  <conditionalFormatting sqref="CJ9:CK11 CM21:CM57 CP21:CP57 CM9:CM19 CP9:CP19">
    <cfRule type="expression" dxfId="129" priority="132">
      <formula>$BJ$8="Average point score"</formula>
    </cfRule>
  </conditionalFormatting>
  <conditionalFormatting sqref="BX12">
    <cfRule type="expression" dxfId="128" priority="129">
      <formula>$BR$8="Average point score"</formula>
    </cfRule>
  </conditionalFormatting>
  <conditionalFormatting sqref="CA12">
    <cfRule type="expression" dxfId="127" priority="127" stopIfTrue="1">
      <formula>$BL$8="Average point score"</formula>
    </cfRule>
    <cfRule type="expression" dxfId="126" priority="128">
      <formula>$BL$8="Average point score"</formula>
    </cfRule>
  </conditionalFormatting>
  <conditionalFormatting sqref="CJ12:CK12">
    <cfRule type="expression" dxfId="125" priority="126">
      <formula>$BJ$8="Average point score"</formula>
    </cfRule>
  </conditionalFormatting>
  <conditionalFormatting sqref="CS12">
    <cfRule type="expression" dxfId="124" priority="124" stopIfTrue="1">
      <formula>$BP$8="Average point score"</formula>
    </cfRule>
    <cfRule type="expression" dxfId="123" priority="125">
      <formula>$BP$8="Average point score"</formula>
    </cfRule>
  </conditionalFormatting>
  <conditionalFormatting sqref="BX13">
    <cfRule type="expression" dxfId="122" priority="123">
      <formula>$BR$8="Average point score"</formula>
    </cfRule>
  </conditionalFormatting>
  <conditionalFormatting sqref="CA13">
    <cfRule type="expression" dxfId="121" priority="121" stopIfTrue="1">
      <formula>$BL$8="Average point score"</formula>
    </cfRule>
    <cfRule type="expression" dxfId="120" priority="122">
      <formula>$BL$8="Average point score"</formula>
    </cfRule>
  </conditionalFormatting>
  <conditionalFormatting sqref="CJ13:CK13">
    <cfRule type="expression" dxfId="119" priority="120">
      <formula>$BJ$8="Average point score"</formula>
    </cfRule>
  </conditionalFormatting>
  <conditionalFormatting sqref="CS13">
    <cfRule type="expression" dxfId="118" priority="118" stopIfTrue="1">
      <formula>$BP$8="Average point score"</formula>
    </cfRule>
    <cfRule type="expression" dxfId="117" priority="119">
      <formula>$BP$8="Average point score"</formula>
    </cfRule>
  </conditionalFormatting>
  <conditionalFormatting sqref="BX14">
    <cfRule type="expression" dxfId="116" priority="117">
      <formula>$BR$8="Average point score"</formula>
    </cfRule>
  </conditionalFormatting>
  <conditionalFormatting sqref="CA14">
    <cfRule type="expression" dxfId="115" priority="115" stopIfTrue="1">
      <formula>$BL$8="Average point score"</formula>
    </cfRule>
    <cfRule type="expression" dxfId="114" priority="116">
      <formula>$BL$8="Average point score"</formula>
    </cfRule>
  </conditionalFormatting>
  <conditionalFormatting sqref="CJ14:CK14">
    <cfRule type="expression" dxfId="113" priority="114">
      <formula>$BJ$8="Average point score"</formula>
    </cfRule>
  </conditionalFormatting>
  <conditionalFormatting sqref="CS14">
    <cfRule type="expression" dxfId="112" priority="112" stopIfTrue="1">
      <formula>$BP$8="Average point score"</formula>
    </cfRule>
    <cfRule type="expression" dxfId="111" priority="113">
      <formula>$BP$8="Average point score"</formula>
    </cfRule>
  </conditionalFormatting>
  <conditionalFormatting sqref="BX15">
    <cfRule type="expression" dxfId="110" priority="111">
      <formula>$BR$8="Average point score"</formula>
    </cfRule>
  </conditionalFormatting>
  <conditionalFormatting sqref="CA15">
    <cfRule type="expression" dxfId="109" priority="109" stopIfTrue="1">
      <formula>$BL$8="Average point score"</formula>
    </cfRule>
    <cfRule type="expression" dxfId="108" priority="110">
      <formula>$BL$8="Average point score"</formula>
    </cfRule>
  </conditionalFormatting>
  <conditionalFormatting sqref="CJ15:CK15">
    <cfRule type="expression" dxfId="107" priority="108">
      <formula>$BJ$8="Average point score"</formula>
    </cfRule>
  </conditionalFormatting>
  <conditionalFormatting sqref="CS15">
    <cfRule type="expression" dxfId="106" priority="106" stopIfTrue="1">
      <formula>$BP$8="Average point score"</formula>
    </cfRule>
    <cfRule type="expression" dxfId="105" priority="107">
      <formula>$BP$8="Average point score"</formula>
    </cfRule>
  </conditionalFormatting>
  <conditionalFormatting sqref="BX16">
    <cfRule type="expression" dxfId="104" priority="105">
      <formula>$BR$8="Average point score"</formula>
    </cfRule>
  </conditionalFormatting>
  <conditionalFormatting sqref="CA16">
    <cfRule type="expression" dxfId="103" priority="103" stopIfTrue="1">
      <formula>$BL$8="Average point score"</formula>
    </cfRule>
    <cfRule type="expression" dxfId="102" priority="104">
      <formula>$BL$8="Average point score"</formula>
    </cfRule>
  </conditionalFormatting>
  <conditionalFormatting sqref="CJ16:CK16">
    <cfRule type="expression" dxfId="101" priority="102">
      <formula>$BJ$8="Average point score"</formula>
    </cfRule>
  </conditionalFormatting>
  <conditionalFormatting sqref="CS16">
    <cfRule type="expression" dxfId="100" priority="100" stopIfTrue="1">
      <formula>$BP$8="Average point score"</formula>
    </cfRule>
    <cfRule type="expression" dxfId="99" priority="101">
      <formula>$BP$8="Average point score"</formula>
    </cfRule>
  </conditionalFormatting>
  <conditionalFormatting sqref="BX17">
    <cfRule type="expression" dxfId="98" priority="99">
      <formula>$BR$8="Average point score"</formula>
    </cfRule>
  </conditionalFormatting>
  <conditionalFormatting sqref="CA17">
    <cfRule type="expression" dxfId="97" priority="97" stopIfTrue="1">
      <formula>$BL$8="Average point score"</formula>
    </cfRule>
    <cfRule type="expression" dxfId="96" priority="98">
      <formula>$BL$8="Average point score"</formula>
    </cfRule>
  </conditionalFormatting>
  <conditionalFormatting sqref="CJ17:CK17">
    <cfRule type="expression" dxfId="95" priority="96">
      <formula>$BJ$8="Average point score"</formula>
    </cfRule>
  </conditionalFormatting>
  <conditionalFormatting sqref="CS17">
    <cfRule type="expression" dxfId="94" priority="94" stopIfTrue="1">
      <formula>$BP$8="Average point score"</formula>
    </cfRule>
    <cfRule type="expression" dxfId="93" priority="95">
      <formula>$BP$8="Average point score"</formula>
    </cfRule>
  </conditionalFormatting>
  <conditionalFormatting sqref="BX21:BX36">
    <cfRule type="expression" dxfId="92" priority="93">
      <formula>$BR$8="Average point score"</formula>
    </cfRule>
  </conditionalFormatting>
  <conditionalFormatting sqref="CA21:CA36">
    <cfRule type="expression" dxfId="91" priority="91" stopIfTrue="1">
      <formula>$BL$8="Average point score"</formula>
    </cfRule>
    <cfRule type="expression" dxfId="90" priority="92">
      <formula>$BL$8="Average point score"</formula>
    </cfRule>
  </conditionalFormatting>
  <conditionalFormatting sqref="CJ21:CK36">
    <cfRule type="expression" dxfId="89" priority="90">
      <formula>$BJ$8="Average point score"</formula>
    </cfRule>
  </conditionalFormatting>
  <conditionalFormatting sqref="CS21:CS36">
    <cfRule type="expression" dxfId="88" priority="88" stopIfTrue="1">
      <formula>$BP$8="Average point score"</formula>
    </cfRule>
    <cfRule type="expression" dxfId="87" priority="89">
      <formula>$BP$8="Average point score"</formula>
    </cfRule>
  </conditionalFormatting>
  <conditionalFormatting sqref="BX37:BX57">
    <cfRule type="expression" dxfId="86" priority="87">
      <formula>$BR$8="Average point score"</formula>
    </cfRule>
  </conditionalFormatting>
  <conditionalFormatting sqref="CA37:CA57">
    <cfRule type="expression" dxfId="85" priority="85" stopIfTrue="1">
      <formula>$BL$8="Average point score"</formula>
    </cfRule>
    <cfRule type="expression" dxfId="84" priority="86">
      <formula>$BL$8="Average point score"</formula>
    </cfRule>
  </conditionalFormatting>
  <conditionalFormatting sqref="CJ37:CK57">
    <cfRule type="expression" dxfId="83" priority="84">
      <formula>$BJ$8="Average point score"</formula>
    </cfRule>
  </conditionalFormatting>
  <conditionalFormatting sqref="CS37:CS57">
    <cfRule type="expression" dxfId="82" priority="82" stopIfTrue="1">
      <formula>$BP$8="Average point score"</formula>
    </cfRule>
    <cfRule type="expression" dxfId="81" priority="83">
      <formula>$BP$8="Average point score"</formula>
    </cfRule>
  </conditionalFormatting>
  <conditionalFormatting sqref="BX18">
    <cfRule type="expression" dxfId="80" priority="81">
      <formula>$BR$8="Average point score"</formula>
    </cfRule>
  </conditionalFormatting>
  <conditionalFormatting sqref="CA18">
    <cfRule type="expression" dxfId="79" priority="79" stopIfTrue="1">
      <formula>$BL$8="Average point score"</formula>
    </cfRule>
    <cfRule type="expression" dxfId="78" priority="80">
      <formula>$BL$8="Average point score"</formula>
    </cfRule>
  </conditionalFormatting>
  <conditionalFormatting sqref="CJ18:CK18">
    <cfRule type="expression" dxfId="77" priority="78">
      <formula>$BJ$8="Average point score"</formula>
    </cfRule>
  </conditionalFormatting>
  <conditionalFormatting sqref="CS18">
    <cfRule type="expression" dxfId="76" priority="76" stopIfTrue="1">
      <formula>$BP$8="Average point score"</formula>
    </cfRule>
    <cfRule type="expression" dxfId="75" priority="77">
      <formula>$BP$8="Average point score"</formula>
    </cfRule>
  </conditionalFormatting>
  <conditionalFormatting sqref="BX19">
    <cfRule type="expression" dxfId="74" priority="75">
      <formula>$BR$8="Average point score"</formula>
    </cfRule>
  </conditionalFormatting>
  <conditionalFormatting sqref="CA19">
    <cfRule type="expression" dxfId="73" priority="73" stopIfTrue="1">
      <formula>$BL$8="Average point score"</formula>
    </cfRule>
    <cfRule type="expression" dxfId="72" priority="74">
      <formula>$BL$8="Average point score"</formula>
    </cfRule>
  </conditionalFormatting>
  <conditionalFormatting sqref="CJ19:CK19">
    <cfRule type="expression" dxfId="71" priority="72">
      <formula>$BJ$8="Average point score"</formula>
    </cfRule>
  </conditionalFormatting>
  <conditionalFormatting sqref="CS19">
    <cfRule type="expression" dxfId="70" priority="70" stopIfTrue="1">
      <formula>$BP$8="Average point score"</formula>
    </cfRule>
    <cfRule type="expression" dxfId="69" priority="71">
      <formula>$BP$8="Average point score"</formula>
    </cfRule>
  </conditionalFormatting>
  <conditionalFormatting sqref="S20 P20 M20 J20 G20 D20">
    <cfRule type="expression" dxfId="68" priority="69">
      <formula>#REF!="Average point score"</formula>
    </cfRule>
  </conditionalFormatting>
  <conditionalFormatting sqref="AW21:AW57 AZ21:AZ57 BC21:BC57 AW9:AW19 AZ9:AZ19 BC9:BC19">
    <cfRule type="expression" dxfId="67" priority="67" stopIfTrue="1">
      <formula>$BP$8="Average point score"</formula>
    </cfRule>
    <cfRule type="expression" dxfId="66" priority="68">
      <formula>$BP$8="Average point score"</formula>
    </cfRule>
  </conditionalFormatting>
  <conditionalFormatting sqref="AN9:AN11">
    <cfRule type="expression" dxfId="65" priority="61" stopIfTrue="1">
      <formula>$BP$8="Average point score"</formula>
    </cfRule>
    <cfRule type="expression" dxfId="64" priority="62">
      <formula>$BP$8="Average point score"</formula>
    </cfRule>
  </conditionalFormatting>
  <conditionalFormatting sqref="S9:S11 P21:P57 M21:M57 J21:J57 G21:G57 D21:D57 P9:P19 M9:M19 J9:J19 G9:G19 D9:D19">
    <cfRule type="expression" dxfId="63" priority="66">
      <formula>$BR$8="Average point score"</formula>
    </cfRule>
  </conditionalFormatting>
  <conditionalFormatting sqref="V9:V11 Y21:Y57 AB21:AB57 Y9:Y19 AB9:AB19">
    <cfRule type="expression" dxfId="62" priority="64" stopIfTrue="1">
      <formula>$BL$8="Average point score"</formula>
    </cfRule>
    <cfRule type="expression" dxfId="61" priority="65">
      <formula>$BL$8="Average point score"</formula>
    </cfRule>
  </conditionalFormatting>
  <conditionalFormatting sqref="AE9:AF11 AH21:AH57 AK21:AK57 AH9:AH19 AK9:AK19">
    <cfRule type="expression" dxfId="60" priority="63">
      <formula>$BJ$8="Average point score"</formula>
    </cfRule>
  </conditionalFormatting>
  <conditionalFormatting sqref="S12">
    <cfRule type="expression" dxfId="59" priority="60">
      <formula>$BR$8="Average point score"</formula>
    </cfRule>
  </conditionalFormatting>
  <conditionalFormatting sqref="V12">
    <cfRule type="expression" dxfId="58" priority="58" stopIfTrue="1">
      <formula>$BL$8="Average point score"</formula>
    </cfRule>
    <cfRule type="expression" dxfId="57" priority="59">
      <formula>$BL$8="Average point score"</formula>
    </cfRule>
  </conditionalFormatting>
  <conditionalFormatting sqref="AE12:AF12">
    <cfRule type="expression" dxfId="56" priority="57">
      <formula>$BJ$8="Average point score"</formula>
    </cfRule>
  </conditionalFormatting>
  <conditionalFormatting sqref="AN12">
    <cfRule type="expression" dxfId="55" priority="55" stopIfTrue="1">
      <formula>$BP$8="Average point score"</formula>
    </cfRule>
    <cfRule type="expression" dxfId="54" priority="56">
      <formula>$BP$8="Average point score"</formula>
    </cfRule>
  </conditionalFormatting>
  <conditionalFormatting sqref="S13">
    <cfRule type="expression" dxfId="53" priority="54">
      <formula>$BR$8="Average point score"</formula>
    </cfRule>
  </conditionalFormatting>
  <conditionalFormatting sqref="V13">
    <cfRule type="expression" dxfId="52" priority="52" stopIfTrue="1">
      <formula>$BL$8="Average point score"</formula>
    </cfRule>
    <cfRule type="expression" dxfId="51" priority="53">
      <formula>$BL$8="Average point score"</formula>
    </cfRule>
  </conditionalFormatting>
  <conditionalFormatting sqref="AE13:AF13">
    <cfRule type="expression" dxfId="50" priority="51">
      <formula>$BJ$8="Average point score"</formula>
    </cfRule>
  </conditionalFormatting>
  <conditionalFormatting sqref="AN13">
    <cfRule type="expression" dxfId="49" priority="49" stopIfTrue="1">
      <formula>$BP$8="Average point score"</formula>
    </cfRule>
    <cfRule type="expression" dxfId="48" priority="50">
      <formula>$BP$8="Average point score"</formula>
    </cfRule>
  </conditionalFormatting>
  <conditionalFormatting sqref="S14">
    <cfRule type="expression" dxfId="47" priority="48">
      <formula>$BR$8="Average point score"</formula>
    </cfRule>
  </conditionalFormatting>
  <conditionalFormatting sqref="V14">
    <cfRule type="expression" dxfId="46" priority="46" stopIfTrue="1">
      <formula>$BL$8="Average point score"</formula>
    </cfRule>
    <cfRule type="expression" dxfId="45" priority="47">
      <formula>$BL$8="Average point score"</formula>
    </cfRule>
  </conditionalFormatting>
  <conditionalFormatting sqref="AE14:AF14">
    <cfRule type="expression" dxfId="44" priority="45">
      <formula>$BJ$8="Average point score"</formula>
    </cfRule>
  </conditionalFormatting>
  <conditionalFormatting sqref="AN14">
    <cfRule type="expression" dxfId="43" priority="43" stopIfTrue="1">
      <formula>$BP$8="Average point score"</formula>
    </cfRule>
    <cfRule type="expression" dxfId="42" priority="44">
      <formula>$BP$8="Average point score"</formula>
    </cfRule>
  </conditionalFormatting>
  <conditionalFormatting sqref="S15">
    <cfRule type="expression" dxfId="41" priority="42">
      <formula>$BR$8="Average point score"</formula>
    </cfRule>
  </conditionalFormatting>
  <conditionalFormatting sqref="V15">
    <cfRule type="expression" dxfId="40" priority="40" stopIfTrue="1">
      <formula>$BL$8="Average point score"</formula>
    </cfRule>
    <cfRule type="expression" dxfId="39" priority="41">
      <formula>$BL$8="Average point score"</formula>
    </cfRule>
  </conditionalFormatting>
  <conditionalFormatting sqref="AE15:AF15">
    <cfRule type="expression" dxfId="38" priority="39">
      <formula>$BJ$8="Average point score"</formula>
    </cfRule>
  </conditionalFormatting>
  <conditionalFormatting sqref="AN15">
    <cfRule type="expression" dxfId="37" priority="37" stopIfTrue="1">
      <formula>$BP$8="Average point score"</formula>
    </cfRule>
    <cfRule type="expression" dxfId="36" priority="38">
      <formula>$BP$8="Average point score"</formula>
    </cfRule>
  </conditionalFormatting>
  <conditionalFormatting sqref="S16">
    <cfRule type="expression" dxfId="35" priority="36">
      <formula>$BR$8="Average point score"</formula>
    </cfRule>
  </conditionalFormatting>
  <conditionalFormatting sqref="V16">
    <cfRule type="expression" dxfId="34" priority="34" stopIfTrue="1">
      <formula>$BL$8="Average point score"</formula>
    </cfRule>
    <cfRule type="expression" dxfId="33" priority="35">
      <formula>$BL$8="Average point score"</formula>
    </cfRule>
  </conditionalFormatting>
  <conditionalFormatting sqref="AE16:AF16">
    <cfRule type="expression" dxfId="32" priority="33">
      <formula>$BJ$8="Average point score"</formula>
    </cfRule>
  </conditionalFormatting>
  <conditionalFormatting sqref="AN16">
    <cfRule type="expression" dxfId="31" priority="31" stopIfTrue="1">
      <formula>$BP$8="Average point score"</formula>
    </cfRule>
    <cfRule type="expression" dxfId="30" priority="32">
      <formula>$BP$8="Average point score"</formula>
    </cfRule>
  </conditionalFormatting>
  <conditionalFormatting sqref="S17">
    <cfRule type="expression" dxfId="29" priority="30">
      <formula>$BR$8="Average point score"</formula>
    </cfRule>
  </conditionalFormatting>
  <conditionalFormatting sqref="V17">
    <cfRule type="expression" dxfId="28" priority="28" stopIfTrue="1">
      <formula>$BL$8="Average point score"</formula>
    </cfRule>
    <cfRule type="expression" dxfId="27" priority="29">
      <formula>$BL$8="Average point score"</formula>
    </cfRule>
  </conditionalFormatting>
  <conditionalFormatting sqref="AE17:AF17">
    <cfRule type="expression" dxfId="26" priority="27">
      <formula>$BJ$8="Average point score"</formula>
    </cfRule>
  </conditionalFormatting>
  <conditionalFormatting sqref="AN17">
    <cfRule type="expression" dxfId="25" priority="25" stopIfTrue="1">
      <formula>$BP$8="Average point score"</formula>
    </cfRule>
    <cfRule type="expression" dxfId="24" priority="26">
      <formula>$BP$8="Average point score"</formula>
    </cfRule>
  </conditionalFormatting>
  <conditionalFormatting sqref="S21:S36">
    <cfRule type="expression" dxfId="23" priority="24">
      <formula>$BR$8="Average point score"</formula>
    </cfRule>
  </conditionalFormatting>
  <conditionalFormatting sqref="V21:V36">
    <cfRule type="expression" dxfId="22" priority="22" stopIfTrue="1">
      <formula>$BL$8="Average point score"</formula>
    </cfRule>
    <cfRule type="expression" dxfId="21" priority="23">
      <formula>$BL$8="Average point score"</formula>
    </cfRule>
  </conditionalFormatting>
  <conditionalFormatting sqref="AE21:AF36">
    <cfRule type="expression" dxfId="20" priority="21">
      <formula>$BJ$8="Average point score"</formula>
    </cfRule>
  </conditionalFormatting>
  <conditionalFormatting sqref="AN21:AN36">
    <cfRule type="expression" dxfId="19" priority="19" stopIfTrue="1">
      <formula>$BP$8="Average point score"</formula>
    </cfRule>
    <cfRule type="expression" dxfId="18" priority="20">
      <formula>$BP$8="Average point score"</formula>
    </cfRule>
  </conditionalFormatting>
  <conditionalFormatting sqref="S37:S57">
    <cfRule type="expression" dxfId="17" priority="18">
      <formula>$BR$8="Average point score"</formula>
    </cfRule>
  </conditionalFormatting>
  <conditionalFormatting sqref="V37:V57">
    <cfRule type="expression" dxfId="16" priority="16" stopIfTrue="1">
      <formula>$BL$8="Average point score"</formula>
    </cfRule>
    <cfRule type="expression" dxfId="15" priority="17">
      <formula>$BL$8="Average point score"</formula>
    </cfRule>
  </conditionalFormatting>
  <conditionalFormatting sqref="AE37:AF57">
    <cfRule type="expression" dxfId="14" priority="15">
      <formula>$BJ$8="Average point score"</formula>
    </cfRule>
  </conditionalFormatting>
  <conditionalFormatting sqref="AN37:AN57">
    <cfRule type="expression" dxfId="13" priority="13" stopIfTrue="1">
      <formula>$BP$8="Average point score"</formula>
    </cfRule>
    <cfRule type="expression" dxfId="12" priority="14">
      <formula>$BP$8="Average point score"</formula>
    </cfRule>
  </conditionalFormatting>
  <conditionalFormatting sqref="S18">
    <cfRule type="expression" dxfId="11" priority="12">
      <formula>$BR$8="Average point score"</formula>
    </cfRule>
  </conditionalFormatting>
  <conditionalFormatting sqref="V18">
    <cfRule type="expression" dxfId="10" priority="10" stopIfTrue="1">
      <formula>$BL$8="Average point score"</formula>
    </cfRule>
    <cfRule type="expression" dxfId="9" priority="11">
      <formula>$BL$8="Average point score"</formula>
    </cfRule>
  </conditionalFormatting>
  <conditionalFormatting sqref="AE18:AF18">
    <cfRule type="expression" dxfId="8" priority="9">
      <formula>$BJ$8="Average point score"</formula>
    </cfRule>
  </conditionalFormatting>
  <conditionalFormatting sqref="AN18">
    <cfRule type="expression" dxfId="7" priority="7" stopIfTrue="1">
      <formula>$BP$8="Average point score"</formula>
    </cfRule>
    <cfRule type="expression" dxfId="6" priority="8">
      <formula>$BP$8="Average point score"</formula>
    </cfRule>
  </conditionalFormatting>
  <conditionalFormatting sqref="S19">
    <cfRule type="expression" dxfId="5" priority="6">
      <formula>$BR$8="Average point score"</formula>
    </cfRule>
  </conditionalFormatting>
  <conditionalFormatting sqref="V19">
    <cfRule type="expression" dxfId="4" priority="4" stopIfTrue="1">
      <formula>$BL$8="Average point score"</formula>
    </cfRule>
    <cfRule type="expression" dxfId="3" priority="5">
      <formula>$BL$8="Average point score"</formula>
    </cfRule>
  </conditionalFormatting>
  <conditionalFormatting sqref="AE19:AF19">
    <cfRule type="expression" dxfId="2" priority="3">
      <formula>$BJ$8="Average point score"</formula>
    </cfRule>
  </conditionalFormatting>
  <conditionalFormatting sqref="AN19">
    <cfRule type="expression" dxfId="1" priority="1" stopIfTrue="1">
      <formula>$BP$8="Average point score"</formula>
    </cfRule>
    <cfRule type="expression" dxfId="0" priority="2">
      <formula>$BP$8="Average point score"</formula>
    </cfRule>
  </conditionalFormatting>
  <hyperlinks>
    <hyperlink ref="A79" r:id="rId1" display="https://www.gov.uk/government/collections/statistics-early-years-foundation-stage-profil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6"/>
  <sheetViews>
    <sheetView zoomScale="71" zoomScaleNormal="71" workbookViewId="0"/>
  </sheetViews>
  <sheetFormatPr defaultRowHeight="15"/>
  <cols>
    <col min="4" max="9" width="9.140625" style="78"/>
  </cols>
  <sheetData>
    <row r="1" spans="1:14" s="1101" customFormat="1" ht="21">
      <c r="A1" s="1101" t="s">
        <v>795</v>
      </c>
    </row>
    <row r="2" spans="1:14" s="418" customFormat="1">
      <c r="B2" s="2414" t="s">
        <v>86</v>
      </c>
      <c r="C2" s="2414"/>
      <c r="D2" s="2414"/>
      <c r="E2" s="2414"/>
      <c r="F2" s="2414"/>
      <c r="G2" s="2414"/>
      <c r="I2" s="2414" t="s">
        <v>85</v>
      </c>
      <c r="J2" s="2414"/>
      <c r="K2" s="2414"/>
      <c r="L2" s="2414"/>
      <c r="M2" s="2414"/>
      <c r="N2" s="2414"/>
    </row>
    <row r="3" spans="1:14" s="418" customFormat="1">
      <c r="B3" s="2414" t="s">
        <v>61</v>
      </c>
      <c r="C3" s="2414"/>
      <c r="D3" s="2414" t="s">
        <v>62</v>
      </c>
      <c r="E3" s="2414"/>
      <c r="F3" s="2414" t="s">
        <v>63</v>
      </c>
      <c r="G3" s="2414"/>
      <c r="I3" s="2414" t="s">
        <v>61</v>
      </c>
      <c r="J3" s="2414"/>
      <c r="K3" s="2414" t="s">
        <v>62</v>
      </c>
      <c r="L3" s="2414"/>
      <c r="M3" s="2414" t="s">
        <v>63</v>
      </c>
      <c r="N3" s="2414"/>
    </row>
    <row r="4" spans="1:14" s="418" customFormat="1">
      <c r="B4" s="418" t="s">
        <v>2</v>
      </c>
      <c r="C4" s="418" t="s">
        <v>133</v>
      </c>
      <c r="D4" s="418" t="s">
        <v>2</v>
      </c>
      <c r="E4" s="418" t="s">
        <v>133</v>
      </c>
      <c r="F4" s="418" t="s">
        <v>2</v>
      </c>
      <c r="G4" s="418" t="s">
        <v>133</v>
      </c>
      <c r="I4" s="418" t="s">
        <v>2</v>
      </c>
      <c r="J4" s="418" t="s">
        <v>133</v>
      </c>
      <c r="K4" s="418" t="s">
        <v>2</v>
      </c>
      <c r="L4" s="418" t="s">
        <v>133</v>
      </c>
      <c r="M4" s="418" t="s">
        <v>2</v>
      </c>
      <c r="N4" s="418" t="s">
        <v>133</v>
      </c>
    </row>
    <row r="5" spans="1:14" s="418" customFormat="1">
      <c r="A5" s="419">
        <v>1997</v>
      </c>
      <c r="B5" s="89">
        <f>(J120-L120)/J120%</f>
        <v>22.397769516728626</v>
      </c>
      <c r="C5" s="89">
        <f>(J42-L42)/J42%</f>
        <v>27.539779681762546</v>
      </c>
      <c r="D5" s="89">
        <f>(B120-F120)/B120%</f>
        <v>15.072202166064981</v>
      </c>
      <c r="E5" s="89">
        <f>(B42-F42)/B42%</f>
        <v>17.38095238095238</v>
      </c>
      <c r="F5" s="89">
        <f>(D120-H120)/D120%</f>
        <v>-9.0909090909090828</v>
      </c>
      <c r="G5" s="89">
        <f>(D42-H42)/D42%</f>
        <v>0.62761506276151147</v>
      </c>
      <c r="I5" s="89">
        <f>(J159-L159)/J159%</f>
        <v>27.52890173410405</v>
      </c>
      <c r="J5" s="89">
        <f>(J81-L81)/J81%</f>
        <v>25.27472527472527</v>
      </c>
      <c r="K5" s="89">
        <f>(B159-F159)/B159%</f>
        <v>24.91077801570307</v>
      </c>
      <c r="L5" s="89">
        <f>(B81-F81)/B81%</f>
        <v>20.693069306930692</v>
      </c>
      <c r="M5" s="89">
        <f>(D159-H159)/D159%</f>
        <v>15.946843853820594</v>
      </c>
      <c r="N5" s="89">
        <f>(D81-H81)/D81%</f>
        <v>16.973125884016977</v>
      </c>
    </row>
    <row r="6" spans="1:14" s="418" customFormat="1">
      <c r="A6" s="419">
        <v>1998</v>
      </c>
      <c r="B6" s="89">
        <f t="shared" ref="B6:B24" si="0">(J121-L121)/J121%</f>
        <v>22.043010752688179</v>
      </c>
      <c r="C6" s="89">
        <f t="shared" ref="C6:C24" si="1">(J43-L43)/J43%</f>
        <v>27.326266195524148</v>
      </c>
      <c r="D6" s="89">
        <f t="shared" ref="D6:D24" si="2">(B121-F121)/B121%</f>
        <v>15.038893690579085</v>
      </c>
      <c r="E6" s="89">
        <f t="shared" ref="E6:E24" si="3">(B43-F43)/B43%</f>
        <v>17.39130434782609</v>
      </c>
      <c r="F6" s="89">
        <f t="shared" ref="F6:F24" si="4">(D121-H121)/D121%</f>
        <v>-14.509803921568633</v>
      </c>
      <c r="G6" s="89">
        <f t="shared" ref="G6:G24" si="5">(D43-H43)/D43%</f>
        <v>-4.0425531914893513</v>
      </c>
      <c r="I6" s="89">
        <f t="shared" ref="I6:I24" si="6">(J160-L160)/J160%</f>
        <v>27.922971114167805</v>
      </c>
      <c r="J6" s="89">
        <f t="shared" ref="J6:J24" si="7">(J82-L82)/J82%</f>
        <v>25.711574952561662</v>
      </c>
      <c r="K6" s="89">
        <f t="shared" ref="K6:K24" si="8">(B160-F160)/B160%</f>
        <v>25.423728813559322</v>
      </c>
      <c r="L6" s="89">
        <f t="shared" ref="L6:L24" si="9">(B82-F82)/B82%</f>
        <v>21.220657276995304</v>
      </c>
      <c r="M6" s="89">
        <f t="shared" ref="M6:M24" si="10">(D160-H160)/D160%</f>
        <v>8.466819221967965</v>
      </c>
      <c r="N6" s="89">
        <f t="shared" ref="N6:N24" si="11">(D82-H82)/D82%</f>
        <v>14.620689655172409</v>
      </c>
    </row>
    <row r="7" spans="1:14" s="418" customFormat="1">
      <c r="A7" s="419">
        <v>1999</v>
      </c>
      <c r="B7" s="89">
        <f t="shared" si="0"/>
        <v>21.874999999999996</v>
      </c>
      <c r="C7" s="89">
        <f t="shared" si="1"/>
        <v>27.01475595913735</v>
      </c>
      <c r="D7" s="89">
        <f t="shared" si="2"/>
        <v>14.666666666666666</v>
      </c>
      <c r="E7" s="89">
        <f t="shared" si="3"/>
        <v>16.427783902976849</v>
      </c>
      <c r="F7" s="89">
        <f t="shared" si="4"/>
        <v>-16.279069767441857</v>
      </c>
      <c r="G7" s="89">
        <f t="shared" si="5"/>
        <v>-2.6156941649899377</v>
      </c>
      <c r="I7" s="89">
        <f t="shared" si="6"/>
        <v>27.47688243064729</v>
      </c>
      <c r="J7" s="89">
        <f t="shared" si="7"/>
        <v>25.045537340619305</v>
      </c>
      <c r="K7" s="89">
        <f t="shared" si="8"/>
        <v>24.723487312947292</v>
      </c>
      <c r="L7" s="89">
        <f t="shared" si="9"/>
        <v>20.450450450450447</v>
      </c>
      <c r="M7" s="89">
        <f t="shared" si="10"/>
        <v>12.499999999999996</v>
      </c>
      <c r="N7" s="89">
        <f t="shared" si="11"/>
        <v>14.379947229551448</v>
      </c>
    </row>
    <row r="8" spans="1:14" s="418" customFormat="1">
      <c r="A8" s="419">
        <v>2000</v>
      </c>
      <c r="B8" s="89">
        <f t="shared" si="0"/>
        <v>23.872026251025432</v>
      </c>
      <c r="C8" s="89">
        <f t="shared" si="1"/>
        <v>26.710816777041952</v>
      </c>
      <c r="D8" s="89">
        <f t="shared" si="2"/>
        <v>16.034755134281198</v>
      </c>
      <c r="E8" s="89">
        <f t="shared" si="3"/>
        <v>16.256684491978604</v>
      </c>
      <c r="F8" s="89">
        <f t="shared" si="4"/>
        <v>-10.091743119266052</v>
      </c>
      <c r="G8" s="89">
        <f t="shared" si="5"/>
        <v>-3.5433070866141678</v>
      </c>
      <c r="I8" s="89">
        <f t="shared" si="6"/>
        <v>28.047263681592032</v>
      </c>
      <c r="J8" s="89">
        <f t="shared" si="7"/>
        <v>24.912280701754383</v>
      </c>
      <c r="K8" s="89">
        <f t="shared" si="8"/>
        <v>24.816176470588239</v>
      </c>
      <c r="L8" s="89">
        <f t="shared" si="9"/>
        <v>20.208152645273202</v>
      </c>
      <c r="M8" s="89">
        <f t="shared" si="10"/>
        <v>14.198782961460433</v>
      </c>
      <c r="N8" s="89">
        <f t="shared" si="11"/>
        <v>10.789473684210519</v>
      </c>
    </row>
    <row r="9" spans="1:14" s="418" customFormat="1">
      <c r="A9" s="419">
        <v>2001</v>
      </c>
      <c r="B9" s="89">
        <f t="shared" si="0"/>
        <v>23.359375</v>
      </c>
      <c r="C9" s="89">
        <f t="shared" si="1"/>
        <v>26.371308016877634</v>
      </c>
      <c r="D9" s="89">
        <f t="shared" si="2"/>
        <v>14.467766116941528</v>
      </c>
      <c r="E9" s="89">
        <f t="shared" si="3"/>
        <v>16.361788617886173</v>
      </c>
      <c r="F9" s="89">
        <f t="shared" si="4"/>
        <v>-13.454545454545459</v>
      </c>
      <c r="G9" s="89">
        <f t="shared" si="5"/>
        <v>-3.773584905660381</v>
      </c>
      <c r="I9" s="89">
        <f t="shared" si="6"/>
        <v>28.194607268464242</v>
      </c>
      <c r="J9" s="89">
        <f t="shared" si="7"/>
        <v>24.917218543046356</v>
      </c>
      <c r="K9" s="89">
        <f t="shared" si="8"/>
        <v>24.567474048442907</v>
      </c>
      <c r="L9" s="89">
        <f t="shared" si="9"/>
        <v>20.016339869281055</v>
      </c>
      <c r="M9" s="89">
        <f t="shared" si="10"/>
        <v>16.535433070866141</v>
      </c>
      <c r="N9" s="89">
        <f t="shared" si="11"/>
        <v>9.6277278562259312</v>
      </c>
    </row>
    <row r="10" spans="1:14" s="418" customFormat="1">
      <c r="A10" s="419">
        <v>2002</v>
      </c>
      <c r="B10" s="89">
        <f t="shared" si="0"/>
        <v>23.266219239373608</v>
      </c>
      <c r="C10" s="89">
        <f t="shared" si="1"/>
        <v>26.91532258064516</v>
      </c>
      <c r="D10" s="89">
        <f t="shared" si="2"/>
        <v>14.479315263908699</v>
      </c>
      <c r="E10" s="89">
        <f t="shared" si="3"/>
        <v>15.497076023391813</v>
      </c>
      <c r="F10" s="89">
        <f t="shared" si="4"/>
        <v>-8.6666666666666607</v>
      </c>
      <c r="G10" s="89">
        <f t="shared" si="5"/>
        <v>-0.52816901408451145</v>
      </c>
      <c r="I10" s="89">
        <f t="shared" si="6"/>
        <v>28.351648351648354</v>
      </c>
      <c r="J10" s="89">
        <f t="shared" si="7"/>
        <v>25.215348472983546</v>
      </c>
      <c r="K10" s="89">
        <f t="shared" si="8"/>
        <v>24.675324675324678</v>
      </c>
      <c r="L10" s="89">
        <f t="shared" si="9"/>
        <v>20.12383900928792</v>
      </c>
      <c r="M10" s="89">
        <f t="shared" si="10"/>
        <v>25.200642054574644</v>
      </c>
      <c r="N10" s="89">
        <f t="shared" si="11"/>
        <v>16.441441441441452</v>
      </c>
    </row>
    <row r="11" spans="1:14" s="418" customFormat="1">
      <c r="A11" s="419">
        <v>2003</v>
      </c>
      <c r="B11" s="89">
        <f t="shared" si="0"/>
        <v>22.571428571428569</v>
      </c>
      <c r="C11" s="89">
        <f t="shared" si="1"/>
        <v>25.07345739471107</v>
      </c>
      <c r="D11" s="89">
        <f t="shared" si="2"/>
        <v>14.814814814814815</v>
      </c>
      <c r="E11" s="89">
        <f t="shared" si="3"/>
        <v>14.555765595463146</v>
      </c>
      <c r="F11" s="89">
        <f t="shared" si="4"/>
        <v>-11.692307692307688</v>
      </c>
      <c r="G11" s="89">
        <f t="shared" si="5"/>
        <v>-1.3333333333333346</v>
      </c>
      <c r="I11" s="89">
        <f t="shared" si="6"/>
        <v>27.72117962466487</v>
      </c>
      <c r="J11" s="89">
        <f t="shared" si="7"/>
        <v>24.161585365853661</v>
      </c>
      <c r="K11" s="89">
        <f t="shared" si="8"/>
        <v>24.603174603174597</v>
      </c>
      <c r="L11" s="89">
        <f t="shared" si="9"/>
        <v>19.427710843373493</v>
      </c>
      <c r="M11" s="89">
        <f t="shared" si="10"/>
        <v>23.388305847076456</v>
      </c>
      <c r="N11" s="89">
        <f t="shared" si="11"/>
        <v>14.766558089033669</v>
      </c>
    </row>
    <row r="12" spans="1:14" s="418" customFormat="1">
      <c r="A12" s="419">
        <v>2004</v>
      </c>
      <c r="B12" s="89">
        <f t="shared" si="0"/>
        <v>20.378151260504204</v>
      </c>
      <c r="C12" s="89">
        <f t="shared" si="1"/>
        <v>24.667931688804543</v>
      </c>
      <c r="D12" s="89">
        <f t="shared" si="2"/>
        <v>14.552736982643522</v>
      </c>
      <c r="E12" s="89">
        <f t="shared" si="3"/>
        <v>14.507299270073007</v>
      </c>
      <c r="F12" s="89">
        <f t="shared" si="4"/>
        <v>-11.884057971014483</v>
      </c>
      <c r="G12" s="89">
        <f t="shared" si="5"/>
        <v>-2.5974025974025996</v>
      </c>
      <c r="I12" s="89">
        <f t="shared" si="6"/>
        <v>25.708177445216464</v>
      </c>
      <c r="J12" s="89">
        <f t="shared" si="7"/>
        <v>22.488755622188908</v>
      </c>
      <c r="K12" s="89">
        <f t="shared" si="8"/>
        <v>22.882693319305634</v>
      </c>
      <c r="L12" s="89">
        <f t="shared" si="9"/>
        <v>17.751479289940832</v>
      </c>
      <c r="M12" s="89">
        <f t="shared" si="10"/>
        <v>17.545239968528719</v>
      </c>
      <c r="N12" s="89">
        <f t="shared" si="11"/>
        <v>12.33905579399142</v>
      </c>
    </row>
    <row r="13" spans="1:14" s="418" customFormat="1">
      <c r="A13" s="419">
        <v>2005</v>
      </c>
      <c r="B13" s="89">
        <f t="shared" si="0"/>
        <v>19.798657718120815</v>
      </c>
      <c r="C13" s="89">
        <f t="shared" si="1"/>
        <v>22.655524605385327</v>
      </c>
      <c r="D13" s="89">
        <f t="shared" si="2"/>
        <v>14.450867052023121</v>
      </c>
      <c r="E13" s="89">
        <f t="shared" si="3"/>
        <v>13.020372010628867</v>
      </c>
      <c r="F13" s="89">
        <f t="shared" si="4"/>
        <v>-16.849315068493144</v>
      </c>
      <c r="G13" s="89">
        <f t="shared" si="5"/>
        <v>-3.0627871362940304</v>
      </c>
      <c r="I13" s="89">
        <f t="shared" si="6"/>
        <v>25.976661593099955</v>
      </c>
      <c r="J13" s="89">
        <f t="shared" si="7"/>
        <v>21.371841155234652</v>
      </c>
      <c r="K13" s="89">
        <f t="shared" si="8"/>
        <v>23.940149625935163</v>
      </c>
      <c r="L13" s="89">
        <f t="shared" si="9"/>
        <v>17.081850533807831</v>
      </c>
      <c r="M13" s="89">
        <f t="shared" si="10"/>
        <v>12.866817155756202</v>
      </c>
      <c r="N13" s="89">
        <f t="shared" si="11"/>
        <v>13.765978367748282</v>
      </c>
    </row>
    <row r="14" spans="1:14" s="418" customFormat="1">
      <c r="A14" s="419">
        <v>2006</v>
      </c>
      <c r="B14" s="89">
        <f t="shared" si="0"/>
        <v>18.795499669093317</v>
      </c>
      <c r="C14" s="89">
        <f t="shared" si="1"/>
        <v>22.242152466367717</v>
      </c>
      <c r="D14" s="89">
        <f t="shared" si="2"/>
        <v>13.278271918678524</v>
      </c>
      <c r="E14" s="89">
        <f t="shared" si="3"/>
        <v>12.88659793814433</v>
      </c>
      <c r="F14" s="89">
        <f t="shared" si="4"/>
        <v>-14.524421593830331</v>
      </c>
      <c r="G14" s="89">
        <f t="shared" si="5"/>
        <v>-2.1865889212827909</v>
      </c>
      <c r="I14" s="89">
        <f t="shared" si="6"/>
        <v>25.545634920634921</v>
      </c>
      <c r="J14" s="89">
        <f t="shared" si="7"/>
        <v>21.418636995827537</v>
      </c>
      <c r="K14" s="89">
        <f t="shared" si="8"/>
        <v>23.647001462701127</v>
      </c>
      <c r="L14" s="89">
        <f t="shared" si="9"/>
        <v>17.558299039780522</v>
      </c>
      <c r="M14" s="89">
        <f t="shared" si="10"/>
        <v>11.535580524344562</v>
      </c>
      <c r="N14" s="89">
        <f t="shared" si="11"/>
        <v>13.195098963242211</v>
      </c>
    </row>
    <row r="15" spans="1:14" s="418" customFormat="1">
      <c r="A15" s="419">
        <v>2007</v>
      </c>
      <c r="B15" s="89">
        <f t="shared" si="0"/>
        <v>18.321588725176166</v>
      </c>
      <c r="C15" s="89">
        <f t="shared" si="1"/>
        <v>21.864111498257838</v>
      </c>
      <c r="D15" s="89">
        <f t="shared" si="2"/>
        <v>13.394495412844044</v>
      </c>
      <c r="E15" s="89">
        <f t="shared" si="3"/>
        <v>12.44778613199666</v>
      </c>
      <c r="F15" s="89">
        <f t="shared" si="4"/>
        <v>-13.607990012484391</v>
      </c>
      <c r="G15" s="89">
        <f t="shared" si="5"/>
        <v>-2.247191011235957</v>
      </c>
      <c r="I15" s="89">
        <f t="shared" si="6"/>
        <v>24.013638577691189</v>
      </c>
      <c r="J15" s="89">
        <f t="shared" si="7"/>
        <v>20.745762711864412</v>
      </c>
      <c r="K15" s="89">
        <f t="shared" si="8"/>
        <v>22.195589645254071</v>
      </c>
      <c r="L15" s="89">
        <f t="shared" si="9"/>
        <v>16.92307692307692</v>
      </c>
      <c r="M15" s="89">
        <f t="shared" si="10"/>
        <v>11.473087818696879</v>
      </c>
      <c r="N15" s="89">
        <f t="shared" si="11"/>
        <v>13.59135913591359</v>
      </c>
    </row>
    <row r="16" spans="1:14" s="418" customFormat="1">
      <c r="A16" s="419">
        <v>2008</v>
      </c>
      <c r="B16" s="89">
        <f t="shared" si="0"/>
        <v>19.275629220380594</v>
      </c>
      <c r="C16" s="89">
        <f t="shared" si="1"/>
        <v>22.472848788638274</v>
      </c>
      <c r="D16" s="89">
        <f t="shared" si="2"/>
        <v>13.738207547169811</v>
      </c>
      <c r="E16" s="89">
        <f t="shared" si="3"/>
        <v>12.64</v>
      </c>
      <c r="F16" s="89">
        <f t="shared" si="4"/>
        <v>-9.5410628019323784</v>
      </c>
      <c r="G16" s="89">
        <f t="shared" si="5"/>
        <v>-3.5862068965517215</v>
      </c>
      <c r="I16" s="89">
        <f t="shared" si="6"/>
        <v>26.535288725939502</v>
      </c>
      <c r="J16" s="89">
        <f t="shared" si="7"/>
        <v>21.271076523994807</v>
      </c>
      <c r="K16" s="89">
        <f t="shared" si="8"/>
        <v>24.718595227375062</v>
      </c>
      <c r="L16" s="89">
        <f t="shared" si="9"/>
        <v>17.338451695457461</v>
      </c>
      <c r="M16" s="89">
        <f t="shared" si="10"/>
        <v>12.612612612612615</v>
      </c>
      <c r="N16" s="89">
        <f t="shared" si="11"/>
        <v>15.14629948364888</v>
      </c>
    </row>
    <row r="17" spans="1:19" s="418" customFormat="1">
      <c r="A17" s="419">
        <v>2009</v>
      </c>
      <c r="B17" s="89">
        <f t="shared" si="0"/>
        <v>17.590936195587357</v>
      </c>
      <c r="C17" s="89">
        <f t="shared" si="1"/>
        <v>22.016129032258068</v>
      </c>
      <c r="D17" s="89">
        <f t="shared" si="2"/>
        <v>13.120365088419854</v>
      </c>
      <c r="E17" s="89">
        <f t="shared" si="3"/>
        <v>12.181958365458751</v>
      </c>
      <c r="F17" s="89">
        <f t="shared" si="4"/>
        <v>-9.750566893424029</v>
      </c>
      <c r="G17" s="89">
        <f t="shared" si="5"/>
        <v>-2.6109660574412556</v>
      </c>
      <c r="I17" s="89">
        <f t="shared" si="6"/>
        <v>23.889392565729828</v>
      </c>
      <c r="J17" s="89">
        <f t="shared" si="7"/>
        <v>20.151610865445353</v>
      </c>
      <c r="K17" s="89">
        <f t="shared" si="8"/>
        <v>22.227171492204892</v>
      </c>
      <c r="L17" s="89">
        <f t="shared" si="9"/>
        <v>16.365899191039208</v>
      </c>
      <c r="M17" s="89">
        <f t="shared" si="10"/>
        <v>11.387434554973824</v>
      </c>
      <c r="N17" s="89">
        <f t="shared" si="11"/>
        <v>11.799660441426138</v>
      </c>
    </row>
    <row r="18" spans="1:19" s="418" customFormat="1">
      <c r="A18" s="419">
        <v>2010</v>
      </c>
      <c r="B18" s="89">
        <f t="shared" si="0"/>
        <v>17.099056603773587</v>
      </c>
      <c r="C18" s="89">
        <f t="shared" si="1"/>
        <v>19.854132901134516</v>
      </c>
      <c r="D18" s="89">
        <f t="shared" si="2"/>
        <v>12.472035794183439</v>
      </c>
      <c r="E18" s="89">
        <f t="shared" si="3"/>
        <v>10.07692307692308</v>
      </c>
      <c r="F18" s="89">
        <f t="shared" si="4"/>
        <v>-8.8071348940914067</v>
      </c>
      <c r="G18" s="89">
        <f t="shared" si="5"/>
        <v>-4.3024771838331164</v>
      </c>
      <c r="I18" s="89">
        <f t="shared" si="6"/>
        <v>24.188528234770999</v>
      </c>
      <c r="J18" s="89">
        <f t="shared" si="7"/>
        <v>19.300437226733301</v>
      </c>
      <c r="K18" s="89">
        <f t="shared" si="8"/>
        <v>22.527233115468402</v>
      </c>
      <c r="L18" s="89">
        <f t="shared" si="9"/>
        <v>15.488629379225568</v>
      </c>
      <c r="M18" s="89">
        <f t="shared" si="10"/>
        <v>7.6346284935241941</v>
      </c>
      <c r="N18" s="89">
        <f t="shared" si="11"/>
        <v>10.539629005059021</v>
      </c>
    </row>
    <row r="19" spans="1:19" s="418" customFormat="1">
      <c r="A19" s="419">
        <v>2011</v>
      </c>
      <c r="B19" s="89">
        <f t="shared" si="0"/>
        <v>18.876664736537347</v>
      </c>
      <c r="C19" s="89">
        <f t="shared" si="1"/>
        <v>20.225624496373889</v>
      </c>
      <c r="D19" s="89">
        <f t="shared" si="2"/>
        <v>14.160263446761791</v>
      </c>
      <c r="E19" s="89">
        <f t="shared" si="3"/>
        <v>10.442073170731703</v>
      </c>
      <c r="F19" s="89">
        <f t="shared" si="4"/>
        <v>-10.194730813287499</v>
      </c>
      <c r="G19" s="89">
        <f t="shared" si="5"/>
        <v>-5.1047120418848131</v>
      </c>
      <c r="I19" s="89">
        <f t="shared" si="6"/>
        <v>25.699526474386563</v>
      </c>
      <c r="J19" s="89">
        <f t="shared" si="7"/>
        <v>19.578686493184634</v>
      </c>
      <c r="K19" s="89">
        <f t="shared" si="8"/>
        <v>23.713080168776376</v>
      </c>
      <c r="L19" s="89">
        <f t="shared" si="9"/>
        <v>15.885575167376746</v>
      </c>
      <c r="M19" s="89">
        <f t="shared" si="10"/>
        <v>13.198959687906378</v>
      </c>
      <c r="N19" s="89">
        <f t="shared" si="11"/>
        <v>9.932659932659945</v>
      </c>
    </row>
    <row r="20" spans="1:19" s="418" customFormat="1">
      <c r="A20" s="419">
        <v>2012</v>
      </c>
      <c r="B20" s="89">
        <f t="shared" si="0"/>
        <v>15.478971962616823</v>
      </c>
      <c r="C20" s="89">
        <f t="shared" si="1"/>
        <v>19.599999999999994</v>
      </c>
      <c r="D20" s="89">
        <f t="shared" si="2"/>
        <v>12.121212121212118</v>
      </c>
      <c r="E20" s="89">
        <f t="shared" si="3"/>
        <v>9.4951017332328558</v>
      </c>
      <c r="F20" s="89">
        <f t="shared" si="4"/>
        <v>-12.918108419838514</v>
      </c>
      <c r="G20" s="89">
        <f t="shared" si="5"/>
        <v>-5.4404145077720321</v>
      </c>
      <c r="I20" s="89">
        <f t="shared" si="6"/>
        <v>21.892967713401148</v>
      </c>
      <c r="J20" s="89">
        <f t="shared" si="7"/>
        <v>18.580246913580243</v>
      </c>
      <c r="K20" s="89">
        <f t="shared" si="8"/>
        <v>20.034617048896578</v>
      </c>
      <c r="L20" s="89">
        <f t="shared" si="9"/>
        <v>14.830508474576268</v>
      </c>
      <c r="M20" s="89">
        <f t="shared" si="10"/>
        <v>6.1898211829435938</v>
      </c>
      <c r="N20" s="89">
        <f t="shared" si="11"/>
        <v>6.8221070811744466</v>
      </c>
    </row>
    <row r="21" spans="1:19" s="418" customFormat="1">
      <c r="A21" s="419">
        <v>2013</v>
      </c>
      <c r="B21" s="89">
        <f t="shared" si="0"/>
        <v>16.974595842956116</v>
      </c>
      <c r="C21" s="89">
        <f t="shared" si="1"/>
        <v>19.766536964980538</v>
      </c>
      <c r="D21" s="89">
        <f t="shared" si="2"/>
        <v>12.915531335149867</v>
      </c>
      <c r="E21" s="89">
        <f t="shared" si="3"/>
        <v>9.9999999999999947</v>
      </c>
      <c r="F21" s="89">
        <f t="shared" si="4"/>
        <v>-11.547085201793715</v>
      </c>
      <c r="G21" s="89">
        <f t="shared" si="5"/>
        <v>-5.8154235145385469</v>
      </c>
      <c r="I21" s="89">
        <f t="shared" si="6"/>
        <v>23.511516731855714</v>
      </c>
      <c r="J21" s="89">
        <f t="shared" si="7"/>
        <v>19.119420989143538</v>
      </c>
      <c r="K21" s="89">
        <f t="shared" si="8"/>
        <v>22.269263336155806</v>
      </c>
      <c r="L21" s="89">
        <f t="shared" si="9"/>
        <v>15.721040189125306</v>
      </c>
      <c r="M21" s="89">
        <f t="shared" si="10"/>
        <v>-6.8965517241379199</v>
      </c>
      <c r="N21" s="89">
        <f t="shared" si="11"/>
        <v>4.5729076790336443</v>
      </c>
    </row>
    <row r="22" spans="1:19" s="418" customFormat="1">
      <c r="A22" s="419">
        <v>2014</v>
      </c>
      <c r="B22" s="89">
        <f t="shared" si="0"/>
        <v>15.614035087719307</v>
      </c>
      <c r="C22" s="89">
        <f t="shared" si="1"/>
        <v>19.188767550702032</v>
      </c>
      <c r="D22" s="89">
        <f t="shared" si="2"/>
        <v>12.234910277324632</v>
      </c>
      <c r="E22" s="89">
        <f t="shared" si="3"/>
        <v>9.6252755326965378</v>
      </c>
      <c r="F22" s="89">
        <f t="shared" si="4"/>
        <v>-15.473441108545034</v>
      </c>
      <c r="G22" s="89">
        <f t="shared" si="5"/>
        <v>-5.4999999999999938</v>
      </c>
      <c r="I22" s="89">
        <f t="shared" si="6"/>
        <v>21.786971830985912</v>
      </c>
      <c r="J22" s="89">
        <f t="shared" si="7"/>
        <v>17.689969604863226</v>
      </c>
      <c r="K22" s="89">
        <f t="shared" si="8"/>
        <v>20.55674518201285</v>
      </c>
      <c r="L22" s="89">
        <f t="shared" si="9"/>
        <v>14.234663490172716</v>
      </c>
      <c r="M22" s="89">
        <f t="shared" si="10"/>
        <v>-8.8006230529595086</v>
      </c>
      <c r="N22" s="89">
        <f t="shared" si="11"/>
        <v>3.9552880481513397</v>
      </c>
    </row>
    <row r="23" spans="1:19" s="418" customFormat="1">
      <c r="A23" s="419">
        <v>2015</v>
      </c>
      <c r="B23" s="89">
        <f t="shared" si="0"/>
        <v>16.258741258741264</v>
      </c>
      <c r="C23" s="89">
        <f t="shared" si="1"/>
        <v>19.307692307692307</v>
      </c>
      <c r="D23" s="89">
        <f t="shared" si="2"/>
        <v>11.86161449752883</v>
      </c>
      <c r="E23" s="89">
        <f t="shared" si="3"/>
        <v>9.6750902527075819</v>
      </c>
      <c r="F23" s="89">
        <f t="shared" si="4"/>
        <v>-8.23271130625686</v>
      </c>
      <c r="G23" s="89">
        <f t="shared" si="5"/>
        <v>-6.7415730337078763</v>
      </c>
      <c r="I23" s="89">
        <f t="shared" si="6"/>
        <v>22.009782125389059</v>
      </c>
      <c r="J23" s="89">
        <f t="shared" si="7"/>
        <v>17.661241711874624</v>
      </c>
      <c r="K23" s="89">
        <f t="shared" si="8"/>
        <v>20.65829363360762</v>
      </c>
      <c r="L23" s="89">
        <f t="shared" si="9"/>
        <v>14.091981132075475</v>
      </c>
      <c r="M23" s="89">
        <f t="shared" si="10"/>
        <v>-5.7647963105303619</v>
      </c>
      <c r="N23" s="89">
        <f t="shared" si="11"/>
        <v>2.0228671943711403</v>
      </c>
    </row>
    <row r="24" spans="1:19" s="418" customFormat="1">
      <c r="A24" s="419">
        <v>2016</v>
      </c>
      <c r="B24" s="89">
        <f t="shared" si="0"/>
        <v>16.154721274175191</v>
      </c>
      <c r="C24" s="89">
        <f t="shared" si="1"/>
        <v>18.202247191011232</v>
      </c>
      <c r="D24" s="89">
        <f t="shared" si="2"/>
        <v>12.939297124600635</v>
      </c>
      <c r="E24" s="89">
        <f t="shared" si="3"/>
        <v>9.4632768361581903</v>
      </c>
      <c r="F24" s="89">
        <f t="shared" si="4"/>
        <v>-9.787234042553191</v>
      </c>
      <c r="G24" s="89">
        <f t="shared" si="5"/>
        <v>-6.1465721040189072</v>
      </c>
      <c r="I24" s="89">
        <f t="shared" si="6"/>
        <v>21.793760831889074</v>
      </c>
      <c r="J24" s="89">
        <f t="shared" si="7"/>
        <v>17.485380116959075</v>
      </c>
      <c r="K24" s="89">
        <f t="shared" si="8"/>
        <v>20.381355932203398</v>
      </c>
      <c r="L24" s="89">
        <f t="shared" si="9"/>
        <v>14.113597246127361</v>
      </c>
      <c r="M24" s="89">
        <f t="shared" si="10"/>
        <v>4.3160690571049161</v>
      </c>
      <c r="N24" s="89">
        <f t="shared" si="11"/>
        <v>5.1219512195122006</v>
      </c>
    </row>
    <row r="25" spans="1:19" s="418" customFormat="1">
      <c r="A25" s="419">
        <v>2017</v>
      </c>
      <c r="B25" s="450">
        <f t="shared" ref="B25:B26" si="12">(J140-L140)/J140%</f>
        <v>16.703056768558955</v>
      </c>
      <c r="C25" s="450">
        <f t="shared" ref="C25:C26" si="13">(J62-L62)/J62%</f>
        <v>18.394160583941606</v>
      </c>
      <c r="D25" s="450">
        <f t="shared" ref="D25:D26" si="14">(B140-F140)/B140%</f>
        <v>14.43877551020409</v>
      </c>
      <c r="E25" s="450">
        <f t="shared" ref="E25:E26" si="15">(B62-F62)/B62%</f>
        <v>9.1286307053941922</v>
      </c>
      <c r="F25" s="450">
        <f t="shared" ref="F25:F26" si="16">(D140-H140)/D140%</f>
        <v>-7.4795081967213166</v>
      </c>
      <c r="G25" s="450">
        <f t="shared" ref="G25:G26" si="17">(D62-H62)/D62%</f>
        <v>-5.3837342497136182</v>
      </c>
      <c r="H25" s="1160"/>
      <c r="I25" s="450">
        <f t="shared" ref="I25:I26" si="18">(J179-L179)/J179%</f>
        <v>21.366097459391931</v>
      </c>
      <c r="J25" s="450">
        <f t="shared" ref="J25:J26" si="19">(J101-L101)/J101%</f>
        <v>17.217787913340931</v>
      </c>
      <c r="K25" s="450">
        <f t="shared" ref="K25:K26" si="20">(B179-F179)/B179%</f>
        <v>20.016273393002436</v>
      </c>
      <c r="L25" s="450">
        <f t="shared" ref="L25:L26" si="21">(B101-F101)/B101%</f>
        <v>13.758389261744963</v>
      </c>
      <c r="M25" s="450">
        <f t="shared" ref="M25:M26" si="22">(D179-H179)/D179%</f>
        <v>0.39787798408488395</v>
      </c>
      <c r="N25" s="450">
        <f t="shared" ref="N25:N26" si="23">(D101-H101)/D101%</f>
        <v>4.6141607000795553</v>
      </c>
    </row>
    <row r="26" spans="1:19" s="1160" customFormat="1">
      <c r="A26" s="1169">
        <v>2018</v>
      </c>
      <c r="B26" s="450">
        <f t="shared" si="12"/>
        <v>16.728822589238138</v>
      </c>
      <c r="C26" s="450">
        <f t="shared" si="13"/>
        <v>17.869907076483202</v>
      </c>
      <c r="D26" s="450">
        <f t="shared" si="14"/>
        <v>13.599999999999994</v>
      </c>
      <c r="E26" s="450">
        <f t="shared" si="15"/>
        <v>8.6486486486486545</v>
      </c>
      <c r="F26" s="450">
        <f t="shared" si="16"/>
        <v>-7.3000000000000043</v>
      </c>
      <c r="G26" s="450">
        <f t="shared" si="17"/>
        <v>-4.9944506104328639</v>
      </c>
      <c r="I26" s="450">
        <f t="shared" si="18"/>
        <v>21.60864345738295</v>
      </c>
      <c r="J26" s="450">
        <f t="shared" si="19"/>
        <v>17.209045780474348</v>
      </c>
      <c r="K26" s="450">
        <f t="shared" si="20"/>
        <v>20.172009382329936</v>
      </c>
      <c r="L26" s="450">
        <f t="shared" si="21"/>
        <v>13.945945945945946</v>
      </c>
      <c r="M26" s="450">
        <f t="shared" si="22"/>
        <v>3.4504391468004956</v>
      </c>
      <c r="N26" s="450">
        <f t="shared" si="23"/>
        <v>5.7706909643128297</v>
      </c>
    </row>
    <row r="27" spans="1:19" s="2133" customFormat="1">
      <c r="A27" s="1169" t="s">
        <v>1435</v>
      </c>
      <c r="B27" s="450">
        <f t="shared" ref="B27" si="24">(J142-L142)/J142%</f>
        <v>17.507723995880546</v>
      </c>
      <c r="C27" s="450">
        <f t="shared" ref="C27" si="25">(J64-L64)/J64%</f>
        <v>17.343427391603576</v>
      </c>
      <c r="D27" s="450">
        <f t="shared" ref="D27" si="26">(B142-F142)/B142%</f>
        <v>13.789778206364511</v>
      </c>
      <c r="E27" s="450">
        <f t="shared" ref="E27" si="27">(B64-F64)/B64%</f>
        <v>8.9308996088657047</v>
      </c>
      <c r="F27" s="450">
        <f t="shared" ref="F27" si="28">(D142-H142)/D142%</f>
        <v>-6.5589353612167418</v>
      </c>
      <c r="G27" s="450">
        <f t="shared" ref="G27" si="29">(D64-H64)/D64%</f>
        <v>-3.0927835051546468</v>
      </c>
      <c r="I27" s="450">
        <f t="shared" ref="I27" si="30">(J181-L181)/J181%</f>
        <v>21.625826526643337</v>
      </c>
      <c r="J27" s="450">
        <f t="shared" ref="J27" si="31">(J103-L103)/J103%</f>
        <v>16.246648793565679</v>
      </c>
      <c r="K27" s="450">
        <f t="shared" ref="K27" si="32">(B181-F181)/B181%</f>
        <v>20.417457305502854</v>
      </c>
      <c r="L27" s="450">
        <f t="shared" ref="L27" si="33">(B103-F103)/B103%</f>
        <v>13.098369279326679</v>
      </c>
      <c r="M27" s="450">
        <f t="shared" ref="M27" si="34">(D181-H181)/D181%</f>
        <v>-1.6518424396442171</v>
      </c>
      <c r="N27" s="450">
        <f t="shared" ref="N27" si="35">(D103-H103)/D103%</f>
        <v>5.7845263919016681</v>
      </c>
    </row>
    <row r="28" spans="1:19" s="418" customFormat="1"/>
    <row r="29" spans="1:19">
      <c r="A29" t="s">
        <v>794</v>
      </c>
    </row>
    <row r="31" spans="1:19" ht="15.75">
      <c r="A31" s="2149" t="s">
        <v>475</v>
      </c>
      <c r="B31" s="2148"/>
      <c r="C31" s="2148"/>
      <c r="D31" s="2148"/>
      <c r="E31" s="2148"/>
      <c r="F31" s="2148"/>
      <c r="G31" s="2148"/>
      <c r="H31" s="2148"/>
      <c r="I31" s="2148"/>
      <c r="J31" s="2148"/>
      <c r="K31" s="2148"/>
      <c r="L31" s="2148"/>
      <c r="M31" s="2148"/>
      <c r="N31" s="2148"/>
      <c r="O31" s="2148"/>
      <c r="P31" s="2148"/>
      <c r="Q31" s="2148"/>
      <c r="R31" s="2148"/>
      <c r="S31" s="2148"/>
    </row>
    <row r="32" spans="1:19">
      <c r="A32" s="2150" t="s">
        <v>1434</v>
      </c>
      <c r="B32" s="2148"/>
      <c r="C32" s="2148"/>
      <c r="D32" s="2148"/>
      <c r="E32" s="2148"/>
      <c r="F32" s="2148"/>
      <c r="G32" s="2148"/>
      <c r="H32" s="2148"/>
      <c r="I32" s="2148"/>
      <c r="J32" s="2148"/>
      <c r="K32" s="2148"/>
      <c r="L32" s="2148"/>
      <c r="M32" s="2148"/>
      <c r="N32" s="2148"/>
      <c r="O32" s="2148"/>
      <c r="P32" s="2148"/>
      <c r="Q32" s="2148"/>
      <c r="R32" s="2148"/>
      <c r="S32" s="2148"/>
    </row>
    <row r="33" spans="1:19">
      <c r="A33" s="2133"/>
      <c r="B33" s="2133"/>
      <c r="C33" s="2133"/>
      <c r="D33" s="2133"/>
      <c r="E33" s="2133"/>
      <c r="F33" s="2133"/>
      <c r="G33" s="2133"/>
      <c r="H33" s="2133"/>
      <c r="I33" s="2133"/>
      <c r="J33" s="2133"/>
      <c r="K33" s="2133"/>
      <c r="L33" s="2133"/>
      <c r="M33" s="2133"/>
      <c r="N33" s="2133"/>
      <c r="O33" s="2133"/>
      <c r="P33" s="2133"/>
      <c r="Q33" s="2133"/>
      <c r="R33" s="2133"/>
      <c r="S33" s="2133"/>
    </row>
    <row r="34" spans="1:19">
      <c r="A34" s="2151" t="s">
        <v>476</v>
      </c>
      <c r="B34" s="2151" t="s">
        <v>477</v>
      </c>
      <c r="C34" s="2148"/>
      <c r="D34" s="2148"/>
      <c r="E34" s="2148"/>
      <c r="F34" s="2148"/>
      <c r="G34" s="2148"/>
      <c r="H34" s="2148"/>
      <c r="I34" s="2148"/>
      <c r="J34" s="2148"/>
      <c r="K34" s="2148"/>
      <c r="L34" s="2148"/>
      <c r="M34" s="2148"/>
      <c r="N34" s="2148"/>
      <c r="O34" s="2148"/>
      <c r="P34" s="2148"/>
      <c r="Q34" s="2148"/>
      <c r="R34" s="2148"/>
      <c r="S34" s="2148"/>
    </row>
    <row r="35" spans="1:19">
      <c r="A35" s="2151" t="s">
        <v>478</v>
      </c>
      <c r="B35" s="2151" t="s">
        <v>225</v>
      </c>
      <c r="C35" s="2148"/>
      <c r="D35" s="2148"/>
      <c r="E35" s="2148"/>
      <c r="F35" s="2148"/>
      <c r="G35" s="2148"/>
      <c r="H35" s="2148"/>
      <c r="I35" s="2148"/>
      <c r="J35" s="2148"/>
      <c r="K35" s="2148"/>
      <c r="L35" s="2148"/>
      <c r="M35" s="2148"/>
      <c r="N35" s="2148"/>
      <c r="O35" s="2148"/>
      <c r="P35" s="2148"/>
      <c r="Q35" s="2148"/>
      <c r="R35" s="2148"/>
      <c r="S35" s="2148"/>
    </row>
    <row r="36" spans="1:19">
      <c r="A36" s="2151" t="s">
        <v>479</v>
      </c>
      <c r="B36" s="2151" t="s">
        <v>86</v>
      </c>
      <c r="C36" s="2148"/>
      <c r="D36" s="2148"/>
      <c r="E36" s="2148"/>
      <c r="F36" s="2148"/>
      <c r="G36" s="2148"/>
      <c r="H36" s="2148"/>
      <c r="I36" s="2148"/>
      <c r="J36" s="2148"/>
      <c r="K36" s="2148"/>
      <c r="L36" s="2148"/>
      <c r="M36" s="2148"/>
      <c r="N36" s="2148"/>
      <c r="O36" s="2148"/>
      <c r="P36" s="2148"/>
      <c r="Q36" s="2148"/>
      <c r="R36" s="2148"/>
      <c r="S36" s="2148"/>
    </row>
    <row r="37" spans="1:19">
      <c r="A37" s="2151" t="s">
        <v>480</v>
      </c>
      <c r="B37" s="2151" t="s">
        <v>481</v>
      </c>
      <c r="C37" s="2148"/>
      <c r="D37" s="2148"/>
      <c r="E37" s="2148"/>
      <c r="F37" s="2148"/>
      <c r="G37" s="2148"/>
      <c r="H37" s="2148"/>
      <c r="I37" s="2148"/>
      <c r="J37" s="2148"/>
      <c r="K37" s="2148"/>
      <c r="L37" s="2148"/>
      <c r="M37" s="2148"/>
      <c r="N37" s="2148"/>
      <c r="O37" s="2148"/>
      <c r="P37" s="2148"/>
      <c r="Q37" s="2148"/>
      <c r="R37" s="2148"/>
      <c r="S37" s="2148"/>
    </row>
    <row r="38" spans="1:19">
      <c r="A38" s="2151" t="s">
        <v>115</v>
      </c>
      <c r="B38" s="2151" t="s">
        <v>482</v>
      </c>
      <c r="C38" s="2148"/>
      <c r="D38" s="2148"/>
      <c r="E38" s="2148"/>
      <c r="F38" s="2148"/>
      <c r="G38" s="2148"/>
      <c r="H38" s="2148"/>
      <c r="I38" s="2148"/>
      <c r="J38" s="2148"/>
      <c r="K38" s="2148"/>
      <c r="L38" s="2148"/>
      <c r="M38" s="2148"/>
      <c r="N38" s="2148"/>
      <c r="O38" s="2148"/>
      <c r="P38" s="2148"/>
      <c r="Q38" s="2148"/>
      <c r="R38" s="2148"/>
      <c r="S38" s="2148"/>
    </row>
    <row r="39" spans="1:19">
      <c r="A39" s="2133"/>
      <c r="B39" s="2133"/>
      <c r="C39" s="2133"/>
      <c r="D39" s="2133"/>
      <c r="E39" s="2133"/>
      <c r="F39" s="2133"/>
      <c r="G39" s="2133"/>
      <c r="H39" s="2133"/>
      <c r="I39" s="2133"/>
      <c r="J39" s="2133"/>
      <c r="K39" s="2133"/>
      <c r="L39" s="2133"/>
      <c r="M39" s="2133"/>
      <c r="N39" s="2133"/>
      <c r="O39" s="2133"/>
      <c r="P39" s="2133"/>
      <c r="Q39" s="2133"/>
      <c r="R39" s="2133"/>
      <c r="S39" s="2133"/>
    </row>
    <row r="40" spans="1:19" ht="36" customHeight="1">
      <c r="A40" s="2153" t="s">
        <v>33</v>
      </c>
      <c r="B40" s="2412" t="s">
        <v>483</v>
      </c>
      <c r="C40" s="2413"/>
      <c r="D40" s="2412" t="s">
        <v>484</v>
      </c>
      <c r="E40" s="2413"/>
      <c r="F40" s="2412" t="s">
        <v>485</v>
      </c>
      <c r="G40" s="2413"/>
      <c r="H40" s="2412" t="s">
        <v>486</v>
      </c>
      <c r="I40" s="2413"/>
      <c r="J40" s="2412" t="s">
        <v>113</v>
      </c>
      <c r="K40" s="2413"/>
      <c r="L40" s="2412" t="s">
        <v>112</v>
      </c>
      <c r="M40" s="2413"/>
      <c r="N40" s="2412" t="s">
        <v>61</v>
      </c>
      <c r="O40" s="2413"/>
      <c r="P40" s="2412" t="s">
        <v>487</v>
      </c>
      <c r="Q40" s="2413"/>
      <c r="R40" s="2412" t="s">
        <v>488</v>
      </c>
      <c r="S40" s="2413"/>
    </row>
    <row r="41" spans="1:19">
      <c r="A41" s="2148"/>
      <c r="B41" s="2152" t="s">
        <v>489</v>
      </c>
      <c r="C41" s="2152" t="s">
        <v>490</v>
      </c>
      <c r="D41" s="2152" t="s">
        <v>489</v>
      </c>
      <c r="E41" s="2152" t="s">
        <v>490</v>
      </c>
      <c r="F41" s="2152" t="s">
        <v>489</v>
      </c>
      <c r="G41" s="2152" t="s">
        <v>490</v>
      </c>
      <c r="H41" s="2152" t="s">
        <v>489</v>
      </c>
      <c r="I41" s="2152" t="s">
        <v>490</v>
      </c>
      <c r="J41" s="2152" t="s">
        <v>489</v>
      </c>
      <c r="K41" s="2152" t="s">
        <v>490</v>
      </c>
      <c r="L41" s="2152" t="s">
        <v>489</v>
      </c>
      <c r="M41" s="2152" t="s">
        <v>490</v>
      </c>
      <c r="N41" s="2152" t="s">
        <v>489</v>
      </c>
      <c r="O41" s="2152" t="s">
        <v>490</v>
      </c>
      <c r="P41" s="2152" t="s">
        <v>489</v>
      </c>
      <c r="Q41" s="2152" t="s">
        <v>490</v>
      </c>
      <c r="R41" s="2152" t="s">
        <v>489</v>
      </c>
      <c r="S41" s="2152" t="s">
        <v>490</v>
      </c>
    </row>
    <row r="42" spans="1:19">
      <c r="A42" s="2154">
        <v>1997</v>
      </c>
      <c r="B42" s="2156">
        <v>8.4</v>
      </c>
      <c r="C42" s="2155">
        <v>0.3</v>
      </c>
      <c r="D42" s="2156">
        <v>4.78</v>
      </c>
      <c r="E42" s="2155">
        <v>1.2</v>
      </c>
      <c r="F42" s="2156">
        <v>6.94</v>
      </c>
      <c r="G42" s="2155">
        <v>0.4</v>
      </c>
      <c r="H42" s="2156">
        <v>4.75</v>
      </c>
      <c r="I42" s="2155">
        <v>0.4</v>
      </c>
      <c r="J42" s="2156">
        <v>8.17</v>
      </c>
      <c r="K42" s="2155">
        <v>0.2</v>
      </c>
      <c r="L42" s="2156">
        <v>5.92</v>
      </c>
      <c r="M42" s="2155">
        <v>0.2</v>
      </c>
      <c r="N42" s="2156">
        <v>7</v>
      </c>
      <c r="O42" s="2155">
        <v>0.1</v>
      </c>
      <c r="P42" s="2156">
        <v>7.83</v>
      </c>
      <c r="Q42" s="2155">
        <v>0.2</v>
      </c>
      <c r="R42" s="2156">
        <v>4.75</v>
      </c>
      <c r="S42" s="2155">
        <v>0.4</v>
      </c>
    </row>
    <row r="43" spans="1:19">
      <c r="A43" s="2154">
        <v>1998</v>
      </c>
      <c r="B43" s="2156">
        <v>8.74</v>
      </c>
      <c r="C43" s="2155">
        <v>0.2</v>
      </c>
      <c r="D43" s="2156">
        <v>4.7</v>
      </c>
      <c r="E43" s="2155">
        <v>1.2</v>
      </c>
      <c r="F43" s="2156">
        <v>7.22</v>
      </c>
      <c r="G43" s="2155">
        <v>0.3</v>
      </c>
      <c r="H43" s="2156">
        <v>4.8899999999999997</v>
      </c>
      <c r="I43" s="2155">
        <v>0.4</v>
      </c>
      <c r="J43" s="2156">
        <v>8.49</v>
      </c>
      <c r="K43" s="2155">
        <v>0.2</v>
      </c>
      <c r="L43" s="2156">
        <v>6.17</v>
      </c>
      <c r="M43" s="2155">
        <v>0.2</v>
      </c>
      <c r="N43" s="2156">
        <v>7.27</v>
      </c>
      <c r="O43" s="2155">
        <v>0.1</v>
      </c>
      <c r="P43" s="2156">
        <v>8.16</v>
      </c>
      <c r="Q43" s="2155">
        <v>0.2</v>
      </c>
      <c r="R43" s="2156">
        <v>4.87</v>
      </c>
      <c r="S43" s="2155">
        <v>0.3</v>
      </c>
    </row>
    <row r="44" spans="1:19">
      <c r="A44" s="2154">
        <v>1999</v>
      </c>
      <c r="B44" s="2156">
        <v>9.07</v>
      </c>
      <c r="C44" s="2155">
        <v>0.3</v>
      </c>
      <c r="D44" s="2156">
        <v>4.97</v>
      </c>
      <c r="E44" s="2155">
        <v>0.9</v>
      </c>
      <c r="F44" s="2156">
        <v>7.58</v>
      </c>
      <c r="G44" s="2155">
        <v>0.5</v>
      </c>
      <c r="H44" s="2156">
        <v>5.0999999999999996</v>
      </c>
      <c r="I44" s="2155">
        <v>0.4</v>
      </c>
      <c r="J44" s="2156">
        <v>8.81</v>
      </c>
      <c r="K44" s="2155">
        <v>0.2</v>
      </c>
      <c r="L44" s="2156">
        <v>6.43</v>
      </c>
      <c r="M44" s="2155">
        <v>0.2</v>
      </c>
      <c r="N44" s="2156">
        <v>7.57</v>
      </c>
      <c r="O44" s="2155">
        <v>0.2</v>
      </c>
      <c r="P44" s="2156">
        <v>8.5</v>
      </c>
      <c r="Q44" s="2155">
        <v>0.2</v>
      </c>
      <c r="R44" s="2156">
        <v>5.07</v>
      </c>
      <c r="S44" s="2155">
        <v>0.4</v>
      </c>
    </row>
    <row r="45" spans="1:19">
      <c r="A45" s="2154">
        <v>2000</v>
      </c>
      <c r="B45" s="2156">
        <v>9.35</v>
      </c>
      <c r="C45" s="2155">
        <v>0.2</v>
      </c>
      <c r="D45" s="2156">
        <v>5.08</v>
      </c>
      <c r="E45" s="2155">
        <v>1.1000000000000001</v>
      </c>
      <c r="F45" s="2156">
        <v>7.83</v>
      </c>
      <c r="G45" s="2155">
        <v>0.4</v>
      </c>
      <c r="H45" s="2156">
        <v>5.26</v>
      </c>
      <c r="I45" s="2155">
        <v>0.4</v>
      </c>
      <c r="J45" s="2156">
        <v>9.06</v>
      </c>
      <c r="K45" s="2155">
        <v>0.3</v>
      </c>
      <c r="L45" s="2156">
        <v>6.64</v>
      </c>
      <c r="M45" s="2155">
        <v>0.2</v>
      </c>
      <c r="N45" s="2156">
        <v>7.8</v>
      </c>
      <c r="O45" s="2155">
        <v>0.2</v>
      </c>
      <c r="P45" s="2156">
        <v>8.76</v>
      </c>
      <c r="Q45" s="2155">
        <v>0.2</v>
      </c>
      <c r="R45" s="2156">
        <v>5.24</v>
      </c>
      <c r="S45" s="2155">
        <v>0.4</v>
      </c>
    </row>
    <row r="46" spans="1:19">
      <c r="A46" s="2154">
        <v>2001</v>
      </c>
      <c r="B46" s="2156">
        <v>9.84</v>
      </c>
      <c r="C46" s="2155">
        <v>0.3</v>
      </c>
      <c r="D46" s="2156">
        <v>5.3</v>
      </c>
      <c r="E46" s="2155">
        <v>1.3</v>
      </c>
      <c r="F46" s="2156">
        <v>8.23</v>
      </c>
      <c r="G46" s="2155">
        <v>0.4</v>
      </c>
      <c r="H46" s="2156">
        <v>5.5</v>
      </c>
      <c r="I46" s="2155">
        <v>0.3</v>
      </c>
      <c r="J46" s="2156">
        <v>9.48</v>
      </c>
      <c r="K46" s="2155">
        <v>0.2</v>
      </c>
      <c r="L46" s="2156">
        <v>6.98</v>
      </c>
      <c r="M46" s="2155">
        <v>0.2</v>
      </c>
      <c r="N46" s="2156">
        <v>8.19</v>
      </c>
      <c r="O46" s="2155">
        <v>0.2</v>
      </c>
      <c r="P46" s="2156">
        <v>9.2100000000000009</v>
      </c>
      <c r="Q46" s="2155">
        <v>0.2</v>
      </c>
      <c r="R46" s="2156">
        <v>5.49</v>
      </c>
      <c r="S46" s="2155">
        <v>0.3</v>
      </c>
    </row>
    <row r="47" spans="1:19">
      <c r="A47" s="2154">
        <v>2002</v>
      </c>
      <c r="B47" s="2156">
        <v>10.26</v>
      </c>
      <c r="C47" s="2155">
        <v>0.3</v>
      </c>
      <c r="D47" s="2156">
        <v>5.68</v>
      </c>
      <c r="E47" s="2155">
        <v>1</v>
      </c>
      <c r="F47" s="2156">
        <v>8.67</v>
      </c>
      <c r="G47" s="2155">
        <v>0.4</v>
      </c>
      <c r="H47" s="2156">
        <v>5.71</v>
      </c>
      <c r="I47" s="2155">
        <v>0.3</v>
      </c>
      <c r="J47" s="2156">
        <v>9.92</v>
      </c>
      <c r="K47" s="2155">
        <v>0.3</v>
      </c>
      <c r="L47" s="2156">
        <v>7.25</v>
      </c>
      <c r="M47" s="2155">
        <v>0.2</v>
      </c>
      <c r="N47" s="2156">
        <v>8.52</v>
      </c>
      <c r="O47" s="2155">
        <v>0.2</v>
      </c>
      <c r="P47" s="2156">
        <v>9.6300000000000008</v>
      </c>
      <c r="Q47" s="2155">
        <v>0.2</v>
      </c>
      <c r="R47" s="2156">
        <v>5.71</v>
      </c>
      <c r="S47" s="2155">
        <v>0.3</v>
      </c>
    </row>
    <row r="48" spans="1:19">
      <c r="A48" s="2154">
        <v>2003</v>
      </c>
      <c r="B48" s="2156">
        <v>10.58</v>
      </c>
      <c r="C48" s="2155">
        <v>0.2</v>
      </c>
      <c r="D48" s="2156">
        <v>6</v>
      </c>
      <c r="E48" s="2155">
        <v>0.9</v>
      </c>
      <c r="F48" s="2156">
        <v>9.0399999999999991</v>
      </c>
      <c r="G48" s="2155">
        <v>0.4</v>
      </c>
      <c r="H48" s="2156">
        <v>6.08</v>
      </c>
      <c r="I48" s="2155">
        <v>0.4</v>
      </c>
      <c r="J48" s="2156">
        <v>10.210000000000001</v>
      </c>
      <c r="K48" s="2155">
        <v>0.3</v>
      </c>
      <c r="L48" s="2156">
        <v>7.65</v>
      </c>
      <c r="M48" s="2155">
        <v>0.2</v>
      </c>
      <c r="N48" s="2156">
        <v>8.85</v>
      </c>
      <c r="O48" s="2155">
        <v>0.2</v>
      </c>
      <c r="P48" s="2156">
        <v>9.9600000000000009</v>
      </c>
      <c r="Q48" s="2155">
        <v>0.2</v>
      </c>
      <c r="R48" s="2156">
        <v>6.06</v>
      </c>
      <c r="S48" s="2155">
        <v>0.3</v>
      </c>
    </row>
    <row r="49" spans="1:19">
      <c r="A49" s="2154">
        <v>2004</v>
      </c>
      <c r="B49" s="2156">
        <v>10.96</v>
      </c>
      <c r="C49" s="2155">
        <v>0.3</v>
      </c>
      <c r="D49" s="2156">
        <v>6.16</v>
      </c>
      <c r="E49" s="2155">
        <v>1.1000000000000001</v>
      </c>
      <c r="F49" s="2156">
        <v>9.3699999999999992</v>
      </c>
      <c r="G49" s="2155">
        <v>0.5</v>
      </c>
      <c r="H49" s="2156">
        <v>6.32</v>
      </c>
      <c r="I49" s="2155">
        <v>0.3</v>
      </c>
      <c r="J49" s="2156">
        <v>10.54</v>
      </c>
      <c r="K49" s="2155">
        <v>0.2</v>
      </c>
      <c r="L49" s="2156">
        <v>7.94</v>
      </c>
      <c r="M49" s="2155">
        <v>0.2</v>
      </c>
      <c r="N49" s="2156">
        <v>9.18</v>
      </c>
      <c r="O49" s="2155">
        <v>0.2</v>
      </c>
      <c r="P49" s="2156">
        <v>10.35</v>
      </c>
      <c r="Q49" s="2155">
        <v>0.2</v>
      </c>
      <c r="R49" s="2156">
        <v>6.29</v>
      </c>
      <c r="S49" s="2155">
        <v>0.3</v>
      </c>
    </row>
    <row r="50" spans="1:19">
      <c r="A50" s="2154">
        <v>2005</v>
      </c>
      <c r="B50" s="2156">
        <v>11.29</v>
      </c>
      <c r="C50" s="2155">
        <v>0.2</v>
      </c>
      <c r="D50" s="2156">
        <v>6.53</v>
      </c>
      <c r="E50" s="2155">
        <v>0.9</v>
      </c>
      <c r="F50" s="2156">
        <v>9.82</v>
      </c>
      <c r="G50" s="2155">
        <v>0.4</v>
      </c>
      <c r="H50" s="2156">
        <v>6.73</v>
      </c>
      <c r="I50" s="2155">
        <v>0.4</v>
      </c>
      <c r="J50" s="2156">
        <v>10.77</v>
      </c>
      <c r="K50" s="2155">
        <v>0.2</v>
      </c>
      <c r="L50" s="2156">
        <v>8.33</v>
      </c>
      <c r="M50" s="2155">
        <v>0.2</v>
      </c>
      <c r="N50" s="2156">
        <v>9.49</v>
      </c>
      <c r="O50" s="2155">
        <v>0.1</v>
      </c>
      <c r="P50" s="2156">
        <v>10.67</v>
      </c>
      <c r="Q50" s="2155">
        <v>0.2</v>
      </c>
      <c r="R50" s="2156">
        <v>6.69</v>
      </c>
      <c r="S50" s="2155">
        <v>0.3</v>
      </c>
    </row>
    <row r="51" spans="1:19">
      <c r="A51" s="2154">
        <v>2006</v>
      </c>
      <c r="B51" s="2156">
        <v>11.64</v>
      </c>
      <c r="C51" s="2155">
        <v>0.3</v>
      </c>
      <c r="D51" s="2156">
        <v>6.86</v>
      </c>
      <c r="E51" s="2155">
        <v>0.9</v>
      </c>
      <c r="F51" s="2156">
        <v>10.14</v>
      </c>
      <c r="G51" s="2155">
        <v>0.4</v>
      </c>
      <c r="H51" s="2156">
        <v>7.01</v>
      </c>
      <c r="I51" s="2155">
        <v>0.3</v>
      </c>
      <c r="J51" s="2156">
        <v>11.15</v>
      </c>
      <c r="K51" s="2155">
        <v>0.2</v>
      </c>
      <c r="L51" s="2156">
        <v>8.67</v>
      </c>
      <c r="M51" s="2155">
        <v>0.1</v>
      </c>
      <c r="N51" s="2156">
        <v>9.84</v>
      </c>
      <c r="O51" s="2155">
        <v>0.1</v>
      </c>
      <c r="P51" s="2156">
        <v>11.03</v>
      </c>
      <c r="Q51" s="2155">
        <v>0.2</v>
      </c>
      <c r="R51" s="2156">
        <v>7</v>
      </c>
      <c r="S51" s="2155">
        <v>0.2</v>
      </c>
    </row>
    <row r="52" spans="1:19">
      <c r="A52" s="2154">
        <v>2007</v>
      </c>
      <c r="B52" s="2156">
        <v>11.97</v>
      </c>
      <c r="C52" s="2155">
        <v>0.2</v>
      </c>
      <c r="D52" s="2156">
        <v>7.12</v>
      </c>
      <c r="E52" s="2155">
        <v>0.8</v>
      </c>
      <c r="F52" s="2156">
        <v>10.48</v>
      </c>
      <c r="G52" s="2155">
        <v>0.4</v>
      </c>
      <c r="H52" s="2156">
        <v>7.28</v>
      </c>
      <c r="I52" s="2155">
        <v>0.4</v>
      </c>
      <c r="J52" s="2156">
        <v>11.48</v>
      </c>
      <c r="K52" s="2155">
        <v>0.2</v>
      </c>
      <c r="L52" s="2156">
        <v>8.9700000000000006</v>
      </c>
      <c r="M52" s="2155">
        <v>0.2</v>
      </c>
      <c r="N52" s="2156">
        <v>10.16</v>
      </c>
      <c r="O52" s="2155">
        <v>0.2</v>
      </c>
      <c r="P52" s="2156">
        <v>11.36</v>
      </c>
      <c r="Q52" s="2155">
        <v>0.3</v>
      </c>
      <c r="R52" s="2156">
        <v>7.25</v>
      </c>
      <c r="S52" s="2155">
        <v>0.3</v>
      </c>
    </row>
    <row r="53" spans="1:19">
      <c r="A53" s="2154">
        <v>2008</v>
      </c>
      <c r="B53" s="2156">
        <v>12.5</v>
      </c>
      <c r="C53" s="2155">
        <v>0.2</v>
      </c>
      <c r="D53" s="2156">
        <v>7.25</v>
      </c>
      <c r="E53" s="2155">
        <v>1</v>
      </c>
      <c r="F53" s="2156">
        <v>10.92</v>
      </c>
      <c r="G53" s="2155">
        <v>0.4</v>
      </c>
      <c r="H53" s="2156">
        <v>7.51</v>
      </c>
      <c r="I53" s="2155">
        <v>0.3</v>
      </c>
      <c r="J53" s="2156">
        <v>11.97</v>
      </c>
      <c r="K53" s="2155">
        <v>0.2</v>
      </c>
      <c r="L53" s="2156">
        <v>9.2799999999999994</v>
      </c>
      <c r="M53" s="2155">
        <v>0.2</v>
      </c>
      <c r="N53" s="2156">
        <v>10.54</v>
      </c>
      <c r="O53" s="2155">
        <v>0.2</v>
      </c>
      <c r="P53" s="2156">
        <v>11.88</v>
      </c>
      <c r="Q53" s="2155">
        <v>0.2</v>
      </c>
      <c r="R53" s="2156">
        <v>7.5</v>
      </c>
      <c r="S53" s="2155">
        <v>0.2</v>
      </c>
    </row>
    <row r="54" spans="1:19">
      <c r="A54" s="2154">
        <v>2009</v>
      </c>
      <c r="B54" s="2156">
        <v>12.97</v>
      </c>
      <c r="C54" s="2155">
        <v>0.2</v>
      </c>
      <c r="D54" s="2156">
        <v>7.66</v>
      </c>
      <c r="E54" s="2155">
        <v>1</v>
      </c>
      <c r="F54" s="2156">
        <v>11.39</v>
      </c>
      <c r="G54" s="2155">
        <v>0.4</v>
      </c>
      <c r="H54" s="2156">
        <v>7.86</v>
      </c>
      <c r="I54" s="2155">
        <v>0.4</v>
      </c>
      <c r="J54" s="2156">
        <v>12.4</v>
      </c>
      <c r="K54" s="2155">
        <v>0.3</v>
      </c>
      <c r="L54" s="2156">
        <v>9.67</v>
      </c>
      <c r="M54" s="2155">
        <v>0.2</v>
      </c>
      <c r="N54" s="2156">
        <v>10.97</v>
      </c>
      <c r="O54" s="2155">
        <v>0.1</v>
      </c>
      <c r="P54" s="2156">
        <v>12.33</v>
      </c>
      <c r="Q54" s="2155">
        <v>0.2</v>
      </c>
      <c r="R54" s="2156">
        <v>7.81</v>
      </c>
      <c r="S54" s="2155">
        <v>0.4</v>
      </c>
    </row>
    <row r="55" spans="1:19">
      <c r="A55" s="2154">
        <v>2010</v>
      </c>
      <c r="B55" s="2156">
        <v>13</v>
      </c>
      <c r="C55" s="2155">
        <v>0.3</v>
      </c>
      <c r="D55" s="2156">
        <v>7.67</v>
      </c>
      <c r="E55" s="2155">
        <v>0.9</v>
      </c>
      <c r="F55" s="2156">
        <v>11.69</v>
      </c>
      <c r="G55" s="2155">
        <v>0.4</v>
      </c>
      <c r="H55" s="2156">
        <v>8</v>
      </c>
      <c r="I55" s="2155">
        <v>0.2</v>
      </c>
      <c r="J55" s="2156">
        <v>12.34</v>
      </c>
      <c r="K55" s="2155">
        <v>0.2</v>
      </c>
      <c r="L55" s="2156">
        <v>9.89</v>
      </c>
      <c r="M55" s="2155">
        <v>0.1</v>
      </c>
      <c r="N55" s="2156">
        <v>11.08</v>
      </c>
      <c r="O55" s="2155">
        <v>0.2</v>
      </c>
      <c r="P55" s="2156">
        <v>12.5</v>
      </c>
      <c r="Q55" s="2155">
        <v>0.2</v>
      </c>
      <c r="R55" s="2156">
        <v>7.97</v>
      </c>
      <c r="S55" s="2155">
        <v>0.3</v>
      </c>
    </row>
    <row r="56" spans="1:19">
      <c r="A56" s="2154">
        <v>2011</v>
      </c>
      <c r="B56" s="2156">
        <v>13.12</v>
      </c>
      <c r="C56" s="2155">
        <v>0.3</v>
      </c>
      <c r="D56" s="2156">
        <v>7.64</v>
      </c>
      <c r="E56" s="2155">
        <v>0.8</v>
      </c>
      <c r="F56" s="2156">
        <v>11.75</v>
      </c>
      <c r="G56" s="2155">
        <v>0.4</v>
      </c>
      <c r="H56" s="2156">
        <v>8.0299999999999994</v>
      </c>
      <c r="I56" s="2155">
        <v>0.3</v>
      </c>
      <c r="J56" s="2156">
        <v>12.41</v>
      </c>
      <c r="K56" s="2155">
        <v>0.2</v>
      </c>
      <c r="L56" s="2156">
        <v>9.9</v>
      </c>
      <c r="M56" s="2155">
        <v>0.2</v>
      </c>
      <c r="N56" s="2156">
        <v>11.07</v>
      </c>
      <c r="O56" s="2155">
        <v>0.2</v>
      </c>
      <c r="P56" s="2156">
        <v>12.56</v>
      </c>
      <c r="Q56" s="2155">
        <v>0.2</v>
      </c>
      <c r="R56" s="2156">
        <v>7.99</v>
      </c>
      <c r="S56" s="2155">
        <v>0.2</v>
      </c>
    </row>
    <row r="57" spans="1:19">
      <c r="A57" s="2154">
        <v>2012</v>
      </c>
      <c r="B57" s="2156">
        <v>13.27</v>
      </c>
      <c r="C57" s="2155">
        <v>0.3</v>
      </c>
      <c r="D57" s="2156">
        <v>7.72</v>
      </c>
      <c r="E57" s="2155">
        <v>0.6</v>
      </c>
      <c r="F57" s="2156">
        <v>12.01</v>
      </c>
      <c r="G57" s="2155">
        <v>0.3</v>
      </c>
      <c r="H57" s="2156">
        <v>8.14</v>
      </c>
      <c r="I57" s="2155">
        <v>0.3</v>
      </c>
      <c r="J57" s="2156">
        <v>12.5</v>
      </c>
      <c r="K57" s="2155">
        <v>0.2</v>
      </c>
      <c r="L57" s="2156">
        <v>10.050000000000001</v>
      </c>
      <c r="M57" s="2155">
        <v>0.2</v>
      </c>
      <c r="N57" s="2156">
        <v>11.23</v>
      </c>
      <c r="O57" s="2155">
        <v>0.1</v>
      </c>
      <c r="P57" s="2156">
        <v>12.77</v>
      </c>
      <c r="Q57" s="2155">
        <v>0.2</v>
      </c>
      <c r="R57" s="2156">
        <v>8.02</v>
      </c>
      <c r="S57" s="2155">
        <v>0.2</v>
      </c>
    </row>
    <row r="58" spans="1:19">
      <c r="A58" s="2154">
        <v>2013</v>
      </c>
      <c r="B58" s="2156">
        <v>13.6</v>
      </c>
      <c r="C58" s="2155">
        <v>0.3</v>
      </c>
      <c r="D58" s="2156">
        <v>7.91</v>
      </c>
      <c r="E58" s="2155">
        <v>0.6</v>
      </c>
      <c r="F58" s="2156">
        <v>12.24</v>
      </c>
      <c r="G58" s="2155">
        <v>0.3</v>
      </c>
      <c r="H58" s="2156">
        <v>8.3699999999999992</v>
      </c>
      <c r="I58" s="2155">
        <v>0.3</v>
      </c>
      <c r="J58" s="2156">
        <v>12.85</v>
      </c>
      <c r="K58" s="2155">
        <v>0.2</v>
      </c>
      <c r="L58" s="2156">
        <v>10.31</v>
      </c>
      <c r="M58" s="2155">
        <v>0.2</v>
      </c>
      <c r="N58" s="2156">
        <v>11.53</v>
      </c>
      <c r="O58" s="2155">
        <v>0.1</v>
      </c>
      <c r="P58" s="2156">
        <v>13.02</v>
      </c>
      <c r="Q58" s="2155">
        <v>0.2</v>
      </c>
      <c r="R58" s="2156">
        <v>8.26</v>
      </c>
      <c r="S58" s="2155">
        <v>0.3</v>
      </c>
    </row>
    <row r="59" spans="1:19">
      <c r="A59" s="2154">
        <v>2014</v>
      </c>
      <c r="B59" s="2156">
        <v>13.61</v>
      </c>
      <c r="C59" s="2155">
        <v>0.3</v>
      </c>
      <c r="D59" s="2156">
        <v>8</v>
      </c>
      <c r="E59" s="2155">
        <v>0.4</v>
      </c>
      <c r="F59" s="2156">
        <v>12.3</v>
      </c>
      <c r="G59" s="2155">
        <v>0.4</v>
      </c>
      <c r="H59" s="2156">
        <v>8.44</v>
      </c>
      <c r="I59" s="2155">
        <v>0.3</v>
      </c>
      <c r="J59" s="2156">
        <v>12.82</v>
      </c>
      <c r="K59" s="2155">
        <v>0.2</v>
      </c>
      <c r="L59" s="2156">
        <v>10.36</v>
      </c>
      <c r="M59" s="2155">
        <v>0.2</v>
      </c>
      <c r="N59" s="2156">
        <v>11.55</v>
      </c>
      <c r="O59" s="2155">
        <v>0.2</v>
      </c>
      <c r="P59" s="2156">
        <v>13.09</v>
      </c>
      <c r="Q59" s="2155">
        <v>0.2</v>
      </c>
      <c r="R59" s="2156">
        <v>8.33</v>
      </c>
      <c r="S59" s="2155">
        <v>0.2</v>
      </c>
    </row>
    <row r="60" spans="1:19">
      <c r="A60" s="2154">
        <v>2015</v>
      </c>
      <c r="B60" s="2156">
        <v>13.85</v>
      </c>
      <c r="C60" s="2155">
        <v>0.3</v>
      </c>
      <c r="D60" s="2156">
        <v>8.01</v>
      </c>
      <c r="E60" s="2155">
        <v>0.5</v>
      </c>
      <c r="F60" s="2156">
        <v>12.51</v>
      </c>
      <c r="G60" s="2155">
        <v>0.4</v>
      </c>
      <c r="H60" s="2156">
        <v>8.5500000000000007</v>
      </c>
      <c r="I60" s="2155">
        <v>0.3</v>
      </c>
      <c r="J60" s="2156">
        <v>13</v>
      </c>
      <c r="K60" s="2155">
        <v>0.2</v>
      </c>
      <c r="L60" s="2156">
        <v>10.49</v>
      </c>
      <c r="M60" s="2155">
        <v>0.2</v>
      </c>
      <c r="N60" s="2156">
        <v>11.72</v>
      </c>
      <c r="O60" s="2155">
        <v>0.1</v>
      </c>
      <c r="P60" s="2156">
        <v>13.29</v>
      </c>
      <c r="Q60" s="2155">
        <v>0.2</v>
      </c>
      <c r="R60" s="2156">
        <v>8.43</v>
      </c>
      <c r="S60" s="2155">
        <v>0.3</v>
      </c>
    </row>
    <row r="61" spans="1:19">
      <c r="A61" s="2154">
        <v>2016</v>
      </c>
      <c r="B61" s="2156">
        <v>14.16</v>
      </c>
      <c r="C61" s="2155">
        <v>0.3</v>
      </c>
      <c r="D61" s="2156">
        <v>8.4600000000000009</v>
      </c>
      <c r="E61" s="2155">
        <v>0.5</v>
      </c>
      <c r="F61" s="2156">
        <v>12.82</v>
      </c>
      <c r="G61" s="2155">
        <v>0.3</v>
      </c>
      <c r="H61" s="2156">
        <v>8.98</v>
      </c>
      <c r="I61" s="2155">
        <v>0.2</v>
      </c>
      <c r="J61" s="2156">
        <v>13.35</v>
      </c>
      <c r="K61" s="2155">
        <v>0.2</v>
      </c>
      <c r="L61" s="2156">
        <v>10.92</v>
      </c>
      <c r="M61" s="2155">
        <v>0.2</v>
      </c>
      <c r="N61" s="2156">
        <v>12.09</v>
      </c>
      <c r="O61" s="2155">
        <v>0.2</v>
      </c>
      <c r="P61" s="2156">
        <v>13.59</v>
      </c>
      <c r="Q61" s="2155">
        <v>0.2</v>
      </c>
      <c r="R61" s="2156">
        <v>8.8699999999999992</v>
      </c>
      <c r="S61" s="2155">
        <v>0.3</v>
      </c>
    </row>
    <row r="62" spans="1:19">
      <c r="A62" s="2154">
        <v>2017</v>
      </c>
      <c r="B62" s="2156">
        <v>14.46</v>
      </c>
      <c r="C62" s="2155">
        <v>0.3</v>
      </c>
      <c r="D62" s="2156">
        <v>8.73</v>
      </c>
      <c r="E62" s="2155">
        <v>0.6</v>
      </c>
      <c r="F62" s="2156">
        <v>13.14</v>
      </c>
      <c r="G62" s="2155">
        <v>0.4</v>
      </c>
      <c r="H62" s="2156">
        <v>9.1999999999999993</v>
      </c>
      <c r="I62" s="2155">
        <v>0.2</v>
      </c>
      <c r="J62" s="2156">
        <v>13.7</v>
      </c>
      <c r="K62" s="2155">
        <v>0.2</v>
      </c>
      <c r="L62" s="2156">
        <v>11.18</v>
      </c>
      <c r="M62" s="2155">
        <v>0.2</v>
      </c>
      <c r="N62" s="2156">
        <v>12.42</v>
      </c>
      <c r="O62" s="2155">
        <v>0.2</v>
      </c>
      <c r="P62" s="2156">
        <v>13.93</v>
      </c>
      <c r="Q62" s="2155">
        <v>0.2</v>
      </c>
      <c r="R62" s="2156">
        <v>9.1</v>
      </c>
      <c r="S62" s="2155">
        <v>0.3</v>
      </c>
    </row>
    <row r="63" spans="1:19">
      <c r="A63" s="2154">
        <v>2018</v>
      </c>
      <c r="B63" s="2156">
        <v>14.8</v>
      </c>
      <c r="C63" s="2155">
        <v>0.3</v>
      </c>
      <c r="D63" s="2156">
        <v>9.01</v>
      </c>
      <c r="E63" s="2155">
        <v>0.5</v>
      </c>
      <c r="F63" s="2156">
        <v>13.52</v>
      </c>
      <c r="G63" s="2155">
        <v>0.3</v>
      </c>
      <c r="H63" s="2156">
        <v>9.4600000000000009</v>
      </c>
      <c r="I63" s="2155">
        <v>0.3</v>
      </c>
      <c r="J63" s="2156">
        <v>13.99</v>
      </c>
      <c r="K63" s="2155">
        <v>0.2</v>
      </c>
      <c r="L63" s="2156">
        <v>11.49</v>
      </c>
      <c r="M63" s="2155">
        <v>0.2</v>
      </c>
      <c r="N63" s="2156">
        <v>12.71</v>
      </c>
      <c r="O63" s="2155">
        <v>0.2</v>
      </c>
      <c r="P63" s="2156">
        <v>14.31</v>
      </c>
      <c r="Q63" s="2155">
        <v>0.2</v>
      </c>
      <c r="R63" s="2156">
        <v>9.34</v>
      </c>
      <c r="S63" s="2155">
        <v>0.3</v>
      </c>
    </row>
    <row r="64" spans="1:19" s="2133" customFormat="1">
      <c r="A64" s="2154">
        <v>2019</v>
      </c>
      <c r="B64" s="2156">
        <v>15.34</v>
      </c>
      <c r="C64" s="2155">
        <v>0.2</v>
      </c>
      <c r="D64" s="2156">
        <v>9.6999999999999993</v>
      </c>
      <c r="E64" s="2155">
        <v>0.6</v>
      </c>
      <c r="F64" s="2156">
        <v>13.97</v>
      </c>
      <c r="G64" s="2155">
        <v>0.3</v>
      </c>
      <c r="H64" s="2156">
        <v>10</v>
      </c>
      <c r="I64" s="2155">
        <v>0.1</v>
      </c>
      <c r="J64" s="2156">
        <v>14.53</v>
      </c>
      <c r="K64" s="2155">
        <v>0.2</v>
      </c>
      <c r="L64" s="2156">
        <v>12.01</v>
      </c>
      <c r="M64" s="2155">
        <v>0.1</v>
      </c>
      <c r="N64" s="2156">
        <v>13.21</v>
      </c>
      <c r="O64" s="2155">
        <v>0.2</v>
      </c>
      <c r="P64" s="2156">
        <v>14.8</v>
      </c>
      <c r="Q64" s="2155">
        <v>0.2</v>
      </c>
      <c r="R64" s="2156">
        <v>9.94</v>
      </c>
      <c r="S64" s="2155">
        <v>0.2</v>
      </c>
    </row>
    <row r="65" spans="1:19" s="1160" customFormat="1">
      <c r="A65" s="2133"/>
      <c r="B65" s="1168"/>
      <c r="C65" s="2133"/>
      <c r="D65" s="2133"/>
      <c r="E65" s="2133"/>
      <c r="F65" s="2133"/>
      <c r="G65" s="2133"/>
      <c r="H65" s="2133"/>
      <c r="I65" s="2133"/>
      <c r="J65" s="2133"/>
      <c r="K65" s="2133"/>
      <c r="L65" s="2133"/>
      <c r="M65" s="2133"/>
      <c r="N65" s="2133"/>
      <c r="O65" s="2133"/>
      <c r="P65" s="2133"/>
      <c r="Q65" s="2133"/>
      <c r="R65" s="2133"/>
      <c r="S65" s="2133"/>
    </row>
    <row r="66" spans="1:19">
      <c r="A66" s="2150" t="s">
        <v>491</v>
      </c>
      <c r="B66" s="2148"/>
      <c r="C66" s="2148"/>
      <c r="D66" s="2148"/>
      <c r="E66" s="2148"/>
      <c r="F66" s="2148"/>
      <c r="G66" s="2148"/>
      <c r="H66" s="2148"/>
      <c r="I66" s="2148"/>
      <c r="J66" s="2148"/>
      <c r="K66" s="2148"/>
      <c r="L66" s="2148"/>
      <c r="M66" s="2148"/>
      <c r="N66" s="2148"/>
      <c r="O66" s="2148"/>
      <c r="P66" s="2148"/>
      <c r="Q66" s="2148"/>
      <c r="R66" s="2148"/>
      <c r="S66" s="2148"/>
    </row>
    <row r="67" spans="1:19">
      <c r="A67" s="2150" t="s">
        <v>492</v>
      </c>
      <c r="B67" s="2148"/>
      <c r="C67" s="2148"/>
      <c r="D67" s="2148"/>
      <c r="E67" s="2148"/>
      <c r="F67" s="2148"/>
      <c r="G67" s="2148"/>
      <c r="H67" s="2148"/>
      <c r="I67" s="2148"/>
      <c r="J67" s="2148"/>
      <c r="K67" s="2148"/>
      <c r="L67" s="2148"/>
      <c r="M67" s="2148"/>
      <c r="N67" s="2148"/>
      <c r="O67" s="2148"/>
      <c r="P67" s="2148"/>
      <c r="Q67" s="2148"/>
      <c r="R67" s="2148"/>
      <c r="S67" s="2148"/>
    </row>
    <row r="68" spans="1:19">
      <c r="A68" s="2133"/>
      <c r="B68" s="2133"/>
      <c r="C68" s="2133"/>
      <c r="D68" s="2133"/>
      <c r="E68" s="2133"/>
      <c r="F68" s="2133"/>
      <c r="G68" s="2133"/>
      <c r="H68" s="2133"/>
      <c r="I68" s="2133"/>
      <c r="J68" s="2133"/>
      <c r="K68" s="2133"/>
      <c r="L68" s="2133"/>
      <c r="M68" s="2133"/>
      <c r="N68" s="2133"/>
      <c r="O68" s="2133"/>
      <c r="P68" s="2133"/>
      <c r="Q68" s="2133"/>
      <c r="R68" s="2133"/>
      <c r="S68" s="2133"/>
    </row>
    <row r="69" spans="1:19">
      <c r="A69" s="2133"/>
      <c r="B69" s="2133"/>
      <c r="C69" s="2133"/>
      <c r="D69" s="2133"/>
      <c r="E69" s="2133"/>
      <c r="F69" s="2133"/>
      <c r="G69" s="2133"/>
      <c r="H69" s="2133"/>
      <c r="I69" s="2133"/>
      <c r="J69" s="2133"/>
      <c r="K69" s="2133"/>
      <c r="L69" s="2133"/>
      <c r="M69" s="2133"/>
      <c r="N69" s="2133"/>
      <c r="O69" s="2133"/>
      <c r="P69" s="2133"/>
      <c r="Q69" s="2133"/>
      <c r="R69" s="2133"/>
      <c r="S69" s="2133"/>
    </row>
    <row r="70" spans="1:19" ht="15.75">
      <c r="A70" s="2149" t="s">
        <v>475</v>
      </c>
      <c r="B70" s="2148"/>
      <c r="C70" s="2148"/>
      <c r="D70" s="2148"/>
      <c r="E70" s="2148"/>
      <c r="F70" s="2148"/>
      <c r="G70" s="2148"/>
      <c r="H70" s="2148"/>
      <c r="I70" s="2148"/>
      <c r="J70" s="2148"/>
      <c r="K70" s="2148"/>
      <c r="L70" s="2148"/>
      <c r="M70" s="2148"/>
      <c r="N70" s="2148"/>
      <c r="O70" s="2148"/>
      <c r="P70" s="2148"/>
      <c r="Q70" s="2148"/>
      <c r="R70" s="2148"/>
      <c r="S70" s="2148"/>
    </row>
    <row r="71" spans="1:19">
      <c r="A71" s="2150" t="s">
        <v>1434</v>
      </c>
      <c r="B71" s="2148"/>
      <c r="C71" s="2148"/>
      <c r="D71" s="2148"/>
      <c r="E71" s="2148"/>
      <c r="F71" s="2148"/>
      <c r="G71" s="2148"/>
      <c r="H71" s="2148"/>
      <c r="I71" s="2148"/>
      <c r="J71" s="2148"/>
      <c r="K71" s="2148"/>
      <c r="L71" s="2148"/>
      <c r="M71" s="2148"/>
      <c r="N71" s="2148"/>
      <c r="O71" s="2148"/>
      <c r="P71" s="2148"/>
      <c r="Q71" s="2148"/>
      <c r="R71" s="2148"/>
      <c r="S71" s="2148"/>
    </row>
    <row r="72" spans="1:19">
      <c r="A72" s="2133"/>
      <c r="B72" s="2133"/>
      <c r="C72" s="2133"/>
      <c r="D72" s="2133"/>
      <c r="E72" s="2133"/>
      <c r="F72" s="2133"/>
      <c r="G72" s="2133"/>
      <c r="H72" s="2133"/>
      <c r="I72" s="2133"/>
      <c r="J72" s="2133"/>
      <c r="K72" s="2133"/>
      <c r="L72" s="2133"/>
      <c r="M72" s="2133"/>
      <c r="N72" s="2133"/>
      <c r="O72" s="2133"/>
      <c r="P72" s="2133"/>
      <c r="Q72" s="2133"/>
      <c r="R72" s="2133"/>
      <c r="S72" s="2133"/>
    </row>
    <row r="73" spans="1:19">
      <c r="A73" s="2151" t="s">
        <v>476</v>
      </c>
      <c r="B73" s="2151" t="s">
        <v>477</v>
      </c>
      <c r="C73" s="2148"/>
      <c r="D73" s="2148"/>
      <c r="E73" s="2148"/>
      <c r="F73" s="2148"/>
      <c r="G73" s="2148"/>
      <c r="H73" s="2148"/>
      <c r="I73" s="2148"/>
      <c r="J73" s="2148"/>
      <c r="K73" s="2148"/>
      <c r="L73" s="2148"/>
      <c r="M73" s="2148"/>
      <c r="N73" s="2148"/>
      <c r="O73" s="2148"/>
      <c r="P73" s="2148"/>
      <c r="Q73" s="2148"/>
      <c r="R73" s="2148"/>
      <c r="S73" s="2148"/>
    </row>
    <row r="74" spans="1:19">
      <c r="A74" s="2151" t="s">
        <v>478</v>
      </c>
      <c r="B74" s="2151" t="s">
        <v>225</v>
      </c>
      <c r="C74" s="2148"/>
      <c r="D74" s="2148"/>
      <c r="E74" s="2148"/>
      <c r="F74" s="2148"/>
      <c r="G74" s="2148"/>
      <c r="H74" s="2148"/>
      <c r="I74" s="2148"/>
      <c r="J74" s="2148"/>
      <c r="K74" s="2148"/>
      <c r="L74" s="2148"/>
      <c r="M74" s="2148"/>
      <c r="N74" s="2148"/>
      <c r="O74" s="2148"/>
      <c r="P74" s="2148"/>
      <c r="Q74" s="2148"/>
      <c r="R74" s="2148"/>
      <c r="S74" s="2148"/>
    </row>
    <row r="75" spans="1:19">
      <c r="A75" s="2151" t="s">
        <v>479</v>
      </c>
      <c r="B75" s="2151" t="s">
        <v>85</v>
      </c>
      <c r="C75" s="2148"/>
      <c r="D75" s="2148"/>
      <c r="E75" s="2148"/>
      <c r="F75" s="2148"/>
      <c r="G75" s="2148"/>
      <c r="H75" s="2148"/>
      <c r="I75" s="2148"/>
      <c r="J75" s="2148"/>
      <c r="K75" s="2148"/>
      <c r="L75" s="2148"/>
      <c r="M75" s="2148"/>
      <c r="N75" s="2148"/>
      <c r="O75" s="2148"/>
      <c r="P75" s="2148"/>
      <c r="Q75" s="2148"/>
      <c r="R75" s="2148"/>
      <c r="S75" s="2148"/>
    </row>
    <row r="76" spans="1:19">
      <c r="A76" s="2151" t="s">
        <v>480</v>
      </c>
      <c r="B76" s="2151" t="s">
        <v>481</v>
      </c>
      <c r="C76" s="2148"/>
      <c r="D76" s="2148"/>
      <c r="E76" s="2148"/>
      <c r="F76" s="2148"/>
      <c r="G76" s="2148"/>
      <c r="H76" s="2148"/>
      <c r="I76" s="2148"/>
      <c r="J76" s="2148"/>
      <c r="K76" s="2148"/>
      <c r="L76" s="2148"/>
      <c r="M76" s="2148"/>
      <c r="N76" s="2148"/>
      <c r="O76" s="2148"/>
      <c r="P76" s="2148"/>
      <c r="Q76" s="2148"/>
      <c r="R76" s="2148"/>
      <c r="S76" s="2148"/>
    </row>
    <row r="77" spans="1:19">
      <c r="A77" s="2151" t="s">
        <v>115</v>
      </c>
      <c r="B77" s="2151" t="s">
        <v>482</v>
      </c>
      <c r="C77" s="2148"/>
      <c r="D77" s="2148"/>
      <c r="E77" s="2148"/>
      <c r="F77" s="2148"/>
      <c r="G77" s="2148"/>
      <c r="H77" s="2148"/>
      <c r="I77" s="2148"/>
      <c r="J77" s="2148"/>
      <c r="K77" s="2148"/>
      <c r="L77" s="2148"/>
      <c r="M77" s="2148"/>
      <c r="N77" s="2148"/>
      <c r="O77" s="2148"/>
      <c r="P77" s="2148"/>
      <c r="Q77" s="2148"/>
      <c r="R77" s="2148"/>
      <c r="S77" s="2148"/>
    </row>
    <row r="78" spans="1:19">
      <c r="A78" s="2133"/>
      <c r="B78" s="2133"/>
      <c r="C78" s="2133"/>
      <c r="D78" s="2133"/>
      <c r="E78" s="2133"/>
      <c r="F78" s="2133"/>
      <c r="G78" s="2133"/>
      <c r="H78" s="2133"/>
      <c r="I78" s="2133"/>
      <c r="J78" s="2133"/>
      <c r="K78" s="2133"/>
      <c r="L78" s="2133"/>
      <c r="M78" s="2133"/>
      <c r="N78" s="2133"/>
      <c r="O78" s="2133"/>
      <c r="P78" s="2133"/>
      <c r="Q78" s="2133"/>
      <c r="R78" s="2133"/>
      <c r="S78" s="2133"/>
    </row>
    <row r="79" spans="1:19" ht="27.75" customHeight="1">
      <c r="A79" s="2153" t="s">
        <v>33</v>
      </c>
      <c r="B79" s="2412" t="s">
        <v>483</v>
      </c>
      <c r="C79" s="2413"/>
      <c r="D79" s="2412" t="s">
        <v>484</v>
      </c>
      <c r="E79" s="2413"/>
      <c r="F79" s="2412" t="s">
        <v>485</v>
      </c>
      <c r="G79" s="2413"/>
      <c r="H79" s="2412" t="s">
        <v>486</v>
      </c>
      <c r="I79" s="2413"/>
      <c r="J79" s="2412" t="s">
        <v>113</v>
      </c>
      <c r="K79" s="2413"/>
      <c r="L79" s="2412" t="s">
        <v>112</v>
      </c>
      <c r="M79" s="2413"/>
      <c r="N79" s="2412" t="s">
        <v>61</v>
      </c>
      <c r="O79" s="2413"/>
      <c r="P79" s="2412" t="s">
        <v>487</v>
      </c>
      <c r="Q79" s="2413"/>
      <c r="R79" s="2412" t="s">
        <v>488</v>
      </c>
      <c r="S79" s="2413"/>
    </row>
    <row r="80" spans="1:19">
      <c r="A80" s="2148"/>
      <c r="B80" s="2152" t="s">
        <v>489</v>
      </c>
      <c r="C80" s="2152" t="s">
        <v>490</v>
      </c>
      <c r="D80" s="2152" t="s">
        <v>489</v>
      </c>
      <c r="E80" s="2152" t="s">
        <v>490</v>
      </c>
      <c r="F80" s="2152" t="s">
        <v>489</v>
      </c>
      <c r="G80" s="2152" t="s">
        <v>490</v>
      </c>
      <c r="H80" s="2152" t="s">
        <v>489</v>
      </c>
      <c r="I80" s="2152" t="s">
        <v>490</v>
      </c>
      <c r="J80" s="2152" t="s">
        <v>489</v>
      </c>
      <c r="K80" s="2152" t="s">
        <v>490</v>
      </c>
      <c r="L80" s="2152" t="s">
        <v>489</v>
      </c>
      <c r="M80" s="2152" t="s">
        <v>490</v>
      </c>
      <c r="N80" s="2152" t="s">
        <v>489</v>
      </c>
      <c r="O80" s="2152" t="s">
        <v>490</v>
      </c>
      <c r="P80" s="2152" t="s">
        <v>489</v>
      </c>
      <c r="Q80" s="2152" t="s">
        <v>490</v>
      </c>
      <c r="R80" s="2152" t="s">
        <v>489</v>
      </c>
      <c r="S80" s="2152" t="s">
        <v>490</v>
      </c>
    </row>
    <row r="81" spans="1:19">
      <c r="A81" s="2154">
        <v>1997</v>
      </c>
      <c r="B81" s="2156">
        <v>10.1</v>
      </c>
      <c r="C81" s="2155">
        <v>0.3</v>
      </c>
      <c r="D81" s="2156">
        <v>7.07</v>
      </c>
      <c r="E81" s="2155">
        <v>1.7</v>
      </c>
      <c r="F81" s="2156">
        <v>8.01</v>
      </c>
      <c r="G81" s="2155">
        <v>0.3</v>
      </c>
      <c r="H81" s="2156">
        <v>5.87</v>
      </c>
      <c r="I81" s="2155">
        <v>0.4</v>
      </c>
      <c r="J81" s="2156">
        <v>10.01</v>
      </c>
      <c r="K81" s="2155">
        <v>0.3</v>
      </c>
      <c r="L81" s="2156">
        <v>7.48</v>
      </c>
      <c r="M81" s="2155">
        <v>0.2</v>
      </c>
      <c r="N81" s="2156">
        <v>8.93</v>
      </c>
      <c r="O81" s="2155">
        <v>0.2</v>
      </c>
      <c r="P81" s="2156">
        <v>9.34</v>
      </c>
      <c r="Q81" s="2155">
        <v>0.2</v>
      </c>
      <c r="R81" s="2156">
        <v>6.04</v>
      </c>
      <c r="S81" s="2155">
        <v>0.4</v>
      </c>
    </row>
    <row r="82" spans="1:19">
      <c r="A82" s="2154">
        <v>1998</v>
      </c>
      <c r="B82" s="2156">
        <v>10.65</v>
      </c>
      <c r="C82" s="2155">
        <v>0.4</v>
      </c>
      <c r="D82" s="2156">
        <v>7.25</v>
      </c>
      <c r="E82" s="2155">
        <v>2.2000000000000002</v>
      </c>
      <c r="F82" s="2156">
        <v>8.39</v>
      </c>
      <c r="G82" s="2155">
        <v>0.3</v>
      </c>
      <c r="H82" s="2156">
        <v>6.19</v>
      </c>
      <c r="I82" s="2155">
        <v>0.4</v>
      </c>
      <c r="J82" s="2156">
        <v>10.54</v>
      </c>
      <c r="K82" s="2155">
        <v>0.4</v>
      </c>
      <c r="L82" s="2156">
        <v>7.83</v>
      </c>
      <c r="M82" s="2155">
        <v>0.2</v>
      </c>
      <c r="N82" s="2156">
        <v>9.4</v>
      </c>
      <c r="O82" s="2155">
        <v>0.3</v>
      </c>
      <c r="P82" s="2156">
        <v>9.84</v>
      </c>
      <c r="Q82" s="2155">
        <v>0.3</v>
      </c>
      <c r="R82" s="2156">
        <v>6.35</v>
      </c>
      <c r="S82" s="2155">
        <v>0.5</v>
      </c>
    </row>
    <row r="83" spans="1:19">
      <c r="A83" s="2154">
        <v>1999</v>
      </c>
      <c r="B83" s="2156">
        <v>11.1</v>
      </c>
      <c r="C83" s="2155">
        <v>0.3</v>
      </c>
      <c r="D83" s="2156">
        <v>7.58</v>
      </c>
      <c r="E83" s="2155">
        <v>1.8</v>
      </c>
      <c r="F83" s="2156">
        <v>8.83</v>
      </c>
      <c r="G83" s="2155">
        <v>0.3</v>
      </c>
      <c r="H83" s="2156">
        <v>6.49</v>
      </c>
      <c r="I83" s="2155">
        <v>0.4</v>
      </c>
      <c r="J83" s="2156">
        <v>10.98</v>
      </c>
      <c r="K83" s="2155">
        <v>0.3</v>
      </c>
      <c r="L83" s="2156">
        <v>8.23</v>
      </c>
      <c r="M83" s="2155">
        <v>0.2</v>
      </c>
      <c r="N83" s="2156">
        <v>9.82</v>
      </c>
      <c r="O83" s="2155">
        <v>0.2</v>
      </c>
      <c r="P83" s="2156">
        <v>10.28</v>
      </c>
      <c r="Q83" s="2155">
        <v>0.2</v>
      </c>
      <c r="R83" s="2156">
        <v>6.66</v>
      </c>
      <c r="S83" s="2155">
        <v>0.5</v>
      </c>
    </row>
    <row r="84" spans="1:19">
      <c r="A84" s="2154">
        <v>2000</v>
      </c>
      <c r="B84" s="2156">
        <v>11.53</v>
      </c>
      <c r="C84" s="2155">
        <v>0.3</v>
      </c>
      <c r="D84" s="2156">
        <v>7.6</v>
      </c>
      <c r="E84" s="2155">
        <v>1.5</v>
      </c>
      <c r="F84" s="2156">
        <v>9.1999999999999993</v>
      </c>
      <c r="G84" s="2155">
        <v>0.3</v>
      </c>
      <c r="H84" s="2156">
        <v>6.78</v>
      </c>
      <c r="I84" s="2155">
        <v>0.4</v>
      </c>
      <c r="J84" s="2156">
        <v>11.4</v>
      </c>
      <c r="K84" s="2155">
        <v>0.3</v>
      </c>
      <c r="L84" s="2156">
        <v>8.56</v>
      </c>
      <c r="M84" s="2155">
        <v>0.2</v>
      </c>
      <c r="N84" s="2156">
        <v>10.210000000000001</v>
      </c>
      <c r="O84" s="2155">
        <v>0.2</v>
      </c>
      <c r="P84" s="2156">
        <v>10.7</v>
      </c>
      <c r="Q84" s="2155">
        <v>0.2</v>
      </c>
      <c r="R84" s="2156">
        <v>6.9</v>
      </c>
      <c r="S84" s="2155">
        <v>0.4</v>
      </c>
    </row>
    <row r="85" spans="1:19">
      <c r="A85" s="2154">
        <v>2001</v>
      </c>
      <c r="B85" s="2156">
        <v>12.24</v>
      </c>
      <c r="C85" s="2155">
        <v>0.3</v>
      </c>
      <c r="D85" s="2156">
        <v>7.79</v>
      </c>
      <c r="E85" s="2155">
        <v>1.8</v>
      </c>
      <c r="F85" s="2156">
        <v>9.7899999999999991</v>
      </c>
      <c r="G85" s="2155">
        <v>0.3</v>
      </c>
      <c r="H85" s="2156">
        <v>7.04</v>
      </c>
      <c r="I85" s="2155">
        <v>0.4</v>
      </c>
      <c r="J85" s="2156">
        <v>12.08</v>
      </c>
      <c r="K85" s="2155">
        <v>0.3</v>
      </c>
      <c r="L85" s="2156">
        <v>9.07</v>
      </c>
      <c r="M85" s="2155">
        <v>0.2</v>
      </c>
      <c r="N85" s="2156">
        <v>10.81</v>
      </c>
      <c r="O85" s="2155">
        <v>0.2</v>
      </c>
      <c r="P85" s="2156">
        <v>11.35</v>
      </c>
      <c r="Q85" s="2155">
        <v>0.3</v>
      </c>
      <c r="R85" s="2156">
        <v>7.16</v>
      </c>
      <c r="S85" s="2155">
        <v>0.4</v>
      </c>
    </row>
    <row r="86" spans="1:19">
      <c r="A86" s="2154">
        <v>2002</v>
      </c>
      <c r="B86" s="2156">
        <v>12.92</v>
      </c>
      <c r="C86" s="2155">
        <v>0.4</v>
      </c>
      <c r="D86" s="2156">
        <v>8.8800000000000008</v>
      </c>
      <c r="E86" s="2155">
        <v>1.7</v>
      </c>
      <c r="F86" s="2156">
        <v>10.32</v>
      </c>
      <c r="G86" s="2155">
        <v>0.3</v>
      </c>
      <c r="H86" s="2156">
        <v>7.42</v>
      </c>
      <c r="I86" s="2155">
        <v>0.4</v>
      </c>
      <c r="J86" s="2156">
        <v>12.77</v>
      </c>
      <c r="K86" s="2155">
        <v>0.4</v>
      </c>
      <c r="L86" s="2156">
        <v>9.5500000000000007</v>
      </c>
      <c r="M86" s="2155">
        <v>0.2</v>
      </c>
      <c r="N86" s="2156">
        <v>11.39</v>
      </c>
      <c r="O86" s="2155">
        <v>0.2</v>
      </c>
      <c r="P86" s="2156">
        <v>11.97</v>
      </c>
      <c r="Q86" s="2155">
        <v>0.3</v>
      </c>
      <c r="R86" s="2156">
        <v>7.65</v>
      </c>
      <c r="S86" s="2155">
        <v>0.5</v>
      </c>
    </row>
    <row r="87" spans="1:19">
      <c r="A87" s="2154">
        <v>2003</v>
      </c>
      <c r="B87" s="2156">
        <v>13.28</v>
      </c>
      <c r="C87" s="2155">
        <v>0.4</v>
      </c>
      <c r="D87" s="2156">
        <v>9.2100000000000009</v>
      </c>
      <c r="E87" s="2155">
        <v>1.7</v>
      </c>
      <c r="F87" s="2156">
        <v>10.7</v>
      </c>
      <c r="G87" s="2155">
        <v>0.3</v>
      </c>
      <c r="H87" s="2156">
        <v>7.85</v>
      </c>
      <c r="I87" s="2155">
        <v>0.4</v>
      </c>
      <c r="J87" s="2156">
        <v>13.12</v>
      </c>
      <c r="K87" s="2155">
        <v>0.4</v>
      </c>
      <c r="L87" s="2156">
        <v>9.9499999999999993</v>
      </c>
      <c r="M87" s="2155">
        <v>0.2</v>
      </c>
      <c r="N87" s="2156">
        <v>11.76</v>
      </c>
      <c r="O87" s="2155">
        <v>0.2</v>
      </c>
      <c r="P87" s="2156">
        <v>12.34</v>
      </c>
      <c r="Q87" s="2155">
        <v>0.3</v>
      </c>
      <c r="R87" s="2156">
        <v>8.08</v>
      </c>
      <c r="S87" s="2155">
        <v>0.5</v>
      </c>
    </row>
    <row r="88" spans="1:19">
      <c r="A88" s="2154">
        <v>2004</v>
      </c>
      <c r="B88" s="2156">
        <v>13.52</v>
      </c>
      <c r="C88" s="2155">
        <v>0.3</v>
      </c>
      <c r="D88" s="2156">
        <v>9.32</v>
      </c>
      <c r="E88" s="2155">
        <v>1.5</v>
      </c>
      <c r="F88" s="2156">
        <v>11.12</v>
      </c>
      <c r="G88" s="2155">
        <v>0.3</v>
      </c>
      <c r="H88" s="2156">
        <v>8.17</v>
      </c>
      <c r="I88" s="2155">
        <v>0.4</v>
      </c>
      <c r="J88" s="2156">
        <v>13.34</v>
      </c>
      <c r="K88" s="2155">
        <v>0.3</v>
      </c>
      <c r="L88" s="2156">
        <v>10.34</v>
      </c>
      <c r="M88" s="2155">
        <v>0.2</v>
      </c>
      <c r="N88" s="2156">
        <v>12.04</v>
      </c>
      <c r="O88" s="2155">
        <v>0.2</v>
      </c>
      <c r="P88" s="2156">
        <v>12.63</v>
      </c>
      <c r="Q88" s="2155">
        <v>0.2</v>
      </c>
      <c r="R88" s="2156">
        <v>8.36</v>
      </c>
      <c r="S88" s="2155">
        <v>0.4</v>
      </c>
    </row>
    <row r="89" spans="1:19">
      <c r="A89" s="2154">
        <v>2005</v>
      </c>
      <c r="B89" s="2156">
        <v>14.05</v>
      </c>
      <c r="C89" s="2155">
        <v>0.3</v>
      </c>
      <c r="D89" s="2156">
        <v>10.17</v>
      </c>
      <c r="E89" s="2155">
        <v>1.4</v>
      </c>
      <c r="F89" s="2156">
        <v>11.65</v>
      </c>
      <c r="G89" s="2155">
        <v>0.3</v>
      </c>
      <c r="H89" s="2156">
        <v>8.77</v>
      </c>
      <c r="I89" s="2155">
        <v>0.4</v>
      </c>
      <c r="J89" s="2156">
        <v>13.85</v>
      </c>
      <c r="K89" s="2155">
        <v>0.3</v>
      </c>
      <c r="L89" s="2156">
        <v>10.89</v>
      </c>
      <c r="M89" s="2155">
        <v>0.2</v>
      </c>
      <c r="N89" s="2156">
        <v>12.55</v>
      </c>
      <c r="O89" s="2155">
        <v>0.2</v>
      </c>
      <c r="P89" s="2156">
        <v>13.14</v>
      </c>
      <c r="Q89" s="2155">
        <v>0.2</v>
      </c>
      <c r="R89" s="2156">
        <v>9.0500000000000007</v>
      </c>
      <c r="S89" s="2155">
        <v>0.4</v>
      </c>
    </row>
    <row r="90" spans="1:19">
      <c r="A90" s="2154">
        <v>2006</v>
      </c>
      <c r="B90" s="2156">
        <v>14.58</v>
      </c>
      <c r="C90" s="2155">
        <v>0.3</v>
      </c>
      <c r="D90" s="2156">
        <v>10.61</v>
      </c>
      <c r="E90" s="2155">
        <v>1.5</v>
      </c>
      <c r="F90" s="2156">
        <v>12.02</v>
      </c>
      <c r="G90" s="2155">
        <v>0.3</v>
      </c>
      <c r="H90" s="2156">
        <v>9.2100000000000009</v>
      </c>
      <c r="I90" s="2155">
        <v>0.4</v>
      </c>
      <c r="J90" s="2156">
        <v>14.38</v>
      </c>
      <c r="K90" s="2155">
        <v>0.3</v>
      </c>
      <c r="L90" s="2156">
        <v>11.3</v>
      </c>
      <c r="M90" s="2155">
        <v>0.2</v>
      </c>
      <c r="N90" s="2156">
        <v>13.03</v>
      </c>
      <c r="O90" s="2155">
        <v>0.2</v>
      </c>
      <c r="P90" s="2156">
        <v>13.61</v>
      </c>
      <c r="Q90" s="2155">
        <v>0.2</v>
      </c>
      <c r="R90" s="2156">
        <v>9.49</v>
      </c>
      <c r="S90" s="2155">
        <v>0.5</v>
      </c>
    </row>
    <row r="91" spans="1:19">
      <c r="A91" s="2154">
        <v>2007</v>
      </c>
      <c r="B91" s="2156">
        <v>14.95</v>
      </c>
      <c r="C91" s="2155">
        <v>0.3</v>
      </c>
      <c r="D91" s="2156">
        <v>11.11</v>
      </c>
      <c r="E91" s="2155">
        <v>1.5</v>
      </c>
      <c r="F91" s="2156">
        <v>12.42</v>
      </c>
      <c r="G91" s="2155">
        <v>0.3</v>
      </c>
      <c r="H91" s="2156">
        <v>9.6</v>
      </c>
      <c r="I91" s="2155">
        <v>0.4</v>
      </c>
      <c r="J91" s="2156">
        <v>14.75</v>
      </c>
      <c r="K91" s="2155">
        <v>0.3</v>
      </c>
      <c r="L91" s="2156">
        <v>11.69</v>
      </c>
      <c r="M91" s="2155">
        <v>0.2</v>
      </c>
      <c r="N91" s="2156">
        <v>13.43</v>
      </c>
      <c r="O91" s="2155">
        <v>0.2</v>
      </c>
      <c r="P91" s="2156">
        <v>14</v>
      </c>
      <c r="Q91" s="2155">
        <v>0.2</v>
      </c>
      <c r="R91" s="2156">
        <v>9.91</v>
      </c>
      <c r="S91" s="2155">
        <v>0.5</v>
      </c>
    </row>
    <row r="92" spans="1:19">
      <c r="A92" s="2154">
        <v>2008</v>
      </c>
      <c r="B92" s="2156">
        <v>15.63</v>
      </c>
      <c r="C92" s="2155">
        <v>0.4</v>
      </c>
      <c r="D92" s="2156">
        <v>11.62</v>
      </c>
      <c r="E92" s="2155">
        <v>3.8</v>
      </c>
      <c r="F92" s="2156">
        <v>12.92</v>
      </c>
      <c r="G92" s="2155">
        <v>0.3</v>
      </c>
      <c r="H92" s="2156">
        <v>9.86</v>
      </c>
      <c r="I92" s="2155">
        <v>0.4</v>
      </c>
      <c r="J92" s="2156">
        <v>15.42</v>
      </c>
      <c r="K92" s="2155">
        <v>0.4</v>
      </c>
      <c r="L92" s="2156">
        <v>12.14</v>
      </c>
      <c r="M92" s="2155">
        <v>0.2</v>
      </c>
      <c r="N92" s="2156">
        <v>13.99</v>
      </c>
      <c r="O92" s="2155">
        <v>0.3</v>
      </c>
      <c r="P92" s="2156">
        <v>14.61</v>
      </c>
      <c r="Q92" s="2155">
        <v>0.3</v>
      </c>
      <c r="R92" s="2156">
        <v>10.23</v>
      </c>
      <c r="S92" s="2155">
        <v>1</v>
      </c>
    </row>
    <row r="93" spans="1:19">
      <c r="A93" s="2154">
        <v>2009</v>
      </c>
      <c r="B93" s="2156">
        <v>16.07</v>
      </c>
      <c r="C93" s="2155">
        <v>0.3</v>
      </c>
      <c r="D93" s="2156">
        <v>11.78</v>
      </c>
      <c r="E93" s="2155">
        <v>1.4</v>
      </c>
      <c r="F93" s="2156">
        <v>13.44</v>
      </c>
      <c r="G93" s="2155">
        <v>0.3</v>
      </c>
      <c r="H93" s="2156">
        <v>10.39</v>
      </c>
      <c r="I93" s="2155">
        <v>0.4</v>
      </c>
      <c r="J93" s="2156">
        <v>15.83</v>
      </c>
      <c r="K93" s="2155">
        <v>0.3</v>
      </c>
      <c r="L93" s="2156">
        <v>12.64</v>
      </c>
      <c r="M93" s="2155">
        <v>0.2</v>
      </c>
      <c r="N93" s="2156">
        <v>14.43</v>
      </c>
      <c r="O93" s="2155">
        <v>0.2</v>
      </c>
      <c r="P93" s="2156">
        <v>15.07</v>
      </c>
      <c r="Q93" s="2155">
        <v>0.2</v>
      </c>
      <c r="R93" s="2156">
        <v>10.69</v>
      </c>
      <c r="S93" s="2155">
        <v>0.5</v>
      </c>
    </row>
    <row r="94" spans="1:19">
      <c r="A94" s="2154">
        <v>2010</v>
      </c>
      <c r="B94" s="2156">
        <v>16.27</v>
      </c>
      <c r="C94" s="2155">
        <v>0.3</v>
      </c>
      <c r="D94" s="2156">
        <v>11.86</v>
      </c>
      <c r="E94" s="2155">
        <v>1.3</v>
      </c>
      <c r="F94" s="2156">
        <v>13.75</v>
      </c>
      <c r="G94" s="2155">
        <v>0.3</v>
      </c>
      <c r="H94" s="2156">
        <v>10.61</v>
      </c>
      <c r="I94" s="2155">
        <v>0.4</v>
      </c>
      <c r="J94" s="2156">
        <v>16.010000000000002</v>
      </c>
      <c r="K94" s="2155">
        <v>0.3</v>
      </c>
      <c r="L94" s="2156">
        <v>12.92</v>
      </c>
      <c r="M94" s="2155">
        <v>0.2</v>
      </c>
      <c r="N94" s="2156">
        <v>14.65</v>
      </c>
      <c r="O94" s="2155">
        <v>0.2</v>
      </c>
      <c r="P94" s="2156">
        <v>15.31</v>
      </c>
      <c r="Q94" s="2155">
        <v>0.2</v>
      </c>
      <c r="R94" s="2156">
        <v>10.89</v>
      </c>
      <c r="S94" s="2155">
        <v>0.4</v>
      </c>
    </row>
    <row r="95" spans="1:19">
      <c r="A95" s="2154">
        <v>2011</v>
      </c>
      <c r="B95" s="2156">
        <v>16.43</v>
      </c>
      <c r="C95" s="2155">
        <v>0.3</v>
      </c>
      <c r="D95" s="2156">
        <v>11.88</v>
      </c>
      <c r="E95" s="2155">
        <v>1.2</v>
      </c>
      <c r="F95" s="2156">
        <v>13.82</v>
      </c>
      <c r="G95" s="2155">
        <v>0.3</v>
      </c>
      <c r="H95" s="2156">
        <v>10.7</v>
      </c>
      <c r="I95" s="2155">
        <v>0.4</v>
      </c>
      <c r="J95" s="2156">
        <v>16.14</v>
      </c>
      <c r="K95" s="2155">
        <v>0.3</v>
      </c>
      <c r="L95" s="2156">
        <v>12.98</v>
      </c>
      <c r="M95" s="2155">
        <v>0.2</v>
      </c>
      <c r="N95" s="2156">
        <v>14.76</v>
      </c>
      <c r="O95" s="2155">
        <v>0.2</v>
      </c>
      <c r="P95" s="2156">
        <v>15.44</v>
      </c>
      <c r="Q95" s="2155">
        <v>0.2</v>
      </c>
      <c r="R95" s="2156">
        <v>10.98</v>
      </c>
      <c r="S95" s="2155">
        <v>0.4</v>
      </c>
    </row>
    <row r="96" spans="1:19">
      <c r="A96" s="2154">
        <v>2012</v>
      </c>
      <c r="B96" s="2156">
        <v>16.52</v>
      </c>
      <c r="C96" s="2155">
        <v>0.3</v>
      </c>
      <c r="D96" s="2156">
        <v>11.58</v>
      </c>
      <c r="E96" s="2155">
        <v>1.3</v>
      </c>
      <c r="F96" s="2156">
        <v>14.07</v>
      </c>
      <c r="G96" s="2155">
        <v>0.3</v>
      </c>
      <c r="H96" s="2156">
        <v>10.79</v>
      </c>
      <c r="I96" s="2155">
        <v>0.3</v>
      </c>
      <c r="J96" s="2156">
        <v>16.2</v>
      </c>
      <c r="K96" s="2155">
        <v>0.3</v>
      </c>
      <c r="L96" s="2156">
        <v>13.19</v>
      </c>
      <c r="M96" s="2155">
        <v>0.2</v>
      </c>
      <c r="N96" s="2156">
        <v>14.88</v>
      </c>
      <c r="O96" s="2155">
        <v>0.2</v>
      </c>
      <c r="P96" s="2156">
        <v>15.59</v>
      </c>
      <c r="Q96" s="2155">
        <v>0.2</v>
      </c>
      <c r="R96" s="2156">
        <v>10.98</v>
      </c>
      <c r="S96" s="2155">
        <v>0.4</v>
      </c>
    </row>
    <row r="97" spans="1:19">
      <c r="A97" s="2154">
        <v>2013</v>
      </c>
      <c r="B97" s="2156">
        <v>16.920000000000002</v>
      </c>
      <c r="C97" s="2155">
        <v>0.3</v>
      </c>
      <c r="D97" s="2156">
        <v>11.59</v>
      </c>
      <c r="E97" s="2155">
        <v>1</v>
      </c>
      <c r="F97" s="2156">
        <v>14.26</v>
      </c>
      <c r="G97" s="2155">
        <v>0.3</v>
      </c>
      <c r="H97" s="2156">
        <v>11.06</v>
      </c>
      <c r="I97" s="2155">
        <v>0.3</v>
      </c>
      <c r="J97" s="2156">
        <v>16.579999999999998</v>
      </c>
      <c r="K97" s="2155">
        <v>0.3</v>
      </c>
      <c r="L97" s="2156">
        <v>13.41</v>
      </c>
      <c r="M97" s="2155">
        <v>0.2</v>
      </c>
      <c r="N97" s="2156">
        <v>15.17</v>
      </c>
      <c r="O97" s="2155">
        <v>0.2</v>
      </c>
      <c r="P97" s="2156">
        <v>15.9</v>
      </c>
      <c r="Q97" s="2155">
        <v>0.2</v>
      </c>
      <c r="R97" s="2156">
        <v>11.18</v>
      </c>
      <c r="S97" s="2155">
        <v>0.4</v>
      </c>
    </row>
    <row r="98" spans="1:19">
      <c r="A98" s="2154">
        <v>2014</v>
      </c>
      <c r="B98" s="2156">
        <v>16.79</v>
      </c>
      <c r="C98" s="2155">
        <v>0.3</v>
      </c>
      <c r="D98" s="2156">
        <v>11.63</v>
      </c>
      <c r="E98" s="2155">
        <v>1</v>
      </c>
      <c r="F98" s="2156">
        <v>14.4</v>
      </c>
      <c r="G98" s="2155">
        <v>0.3</v>
      </c>
      <c r="H98" s="2156">
        <v>11.17</v>
      </c>
      <c r="I98" s="2155">
        <v>0.4</v>
      </c>
      <c r="J98" s="2156">
        <v>16.45</v>
      </c>
      <c r="K98" s="2155">
        <v>0.3</v>
      </c>
      <c r="L98" s="2156">
        <v>13.54</v>
      </c>
      <c r="M98" s="2155">
        <v>0.2</v>
      </c>
      <c r="N98" s="2156">
        <v>15.17</v>
      </c>
      <c r="O98" s="2155">
        <v>0.2</v>
      </c>
      <c r="P98" s="2156">
        <v>15.88</v>
      </c>
      <c r="Q98" s="2155">
        <v>0.2</v>
      </c>
      <c r="R98" s="2156">
        <v>11.28</v>
      </c>
      <c r="S98" s="2155">
        <v>0.4</v>
      </c>
    </row>
    <row r="99" spans="1:19">
      <c r="A99" s="2154">
        <v>2015</v>
      </c>
      <c r="B99" s="2156">
        <v>16.96</v>
      </c>
      <c r="C99" s="2155">
        <v>0.3</v>
      </c>
      <c r="D99" s="2156">
        <v>11.37</v>
      </c>
      <c r="E99" s="2155">
        <v>1.1000000000000001</v>
      </c>
      <c r="F99" s="2156">
        <v>14.57</v>
      </c>
      <c r="G99" s="2155">
        <v>0.2</v>
      </c>
      <c r="H99" s="2156">
        <v>11.14</v>
      </c>
      <c r="I99" s="2155">
        <v>0.3</v>
      </c>
      <c r="J99" s="2156">
        <v>16.59</v>
      </c>
      <c r="K99" s="2155">
        <v>0.3</v>
      </c>
      <c r="L99" s="2156">
        <v>13.66</v>
      </c>
      <c r="M99" s="2155">
        <v>0.2</v>
      </c>
      <c r="N99" s="2156">
        <v>15.29</v>
      </c>
      <c r="O99" s="2155">
        <v>0.2</v>
      </c>
      <c r="P99" s="2156">
        <v>16.04</v>
      </c>
      <c r="Q99" s="2155">
        <v>0.2</v>
      </c>
      <c r="R99" s="2156">
        <v>11.19</v>
      </c>
      <c r="S99" s="2155">
        <v>0.4</v>
      </c>
    </row>
    <row r="100" spans="1:19">
      <c r="A100" s="2154">
        <v>2016</v>
      </c>
      <c r="B100" s="2156">
        <v>17.43</v>
      </c>
      <c r="C100" s="2155">
        <v>0.3</v>
      </c>
      <c r="D100" s="2156">
        <v>12.3</v>
      </c>
      <c r="E100" s="2155">
        <v>1.1000000000000001</v>
      </c>
      <c r="F100" s="2156">
        <v>14.97</v>
      </c>
      <c r="G100" s="2155">
        <v>0.3</v>
      </c>
      <c r="H100" s="2156">
        <v>11.67</v>
      </c>
      <c r="I100" s="2155">
        <v>0.3</v>
      </c>
      <c r="J100" s="2156">
        <v>17.100000000000001</v>
      </c>
      <c r="K100" s="2155">
        <v>0.3</v>
      </c>
      <c r="L100" s="2156">
        <v>14.11</v>
      </c>
      <c r="M100" s="2155">
        <v>0.2</v>
      </c>
      <c r="N100" s="2156">
        <v>15.77</v>
      </c>
      <c r="O100" s="2155">
        <v>0.2</v>
      </c>
      <c r="P100" s="2156">
        <v>16.48</v>
      </c>
      <c r="Q100" s="2155">
        <v>0.2</v>
      </c>
      <c r="R100" s="2156">
        <v>11.82</v>
      </c>
      <c r="S100" s="2155">
        <v>0.4</v>
      </c>
    </row>
    <row r="101" spans="1:19">
      <c r="A101" s="2154">
        <v>2017</v>
      </c>
      <c r="B101" s="2156">
        <v>17.88</v>
      </c>
      <c r="C101" s="2155">
        <v>0.3</v>
      </c>
      <c r="D101" s="2156">
        <v>12.57</v>
      </c>
      <c r="E101" s="2155">
        <v>1.1000000000000001</v>
      </c>
      <c r="F101" s="2156">
        <v>15.42</v>
      </c>
      <c r="G101" s="2155">
        <v>0.3</v>
      </c>
      <c r="H101" s="2156">
        <v>11.99</v>
      </c>
      <c r="I101" s="2155">
        <v>0.4</v>
      </c>
      <c r="J101" s="2156">
        <v>17.54</v>
      </c>
      <c r="K101" s="2155">
        <v>0.3</v>
      </c>
      <c r="L101" s="2156">
        <v>14.52</v>
      </c>
      <c r="M101" s="2155">
        <v>0.2</v>
      </c>
      <c r="N101" s="2156">
        <v>16.2</v>
      </c>
      <c r="O101" s="2155">
        <v>0.2</v>
      </c>
      <c r="P101" s="2156">
        <v>16.93</v>
      </c>
      <c r="Q101" s="2155">
        <v>0.2</v>
      </c>
      <c r="R101" s="2156">
        <v>12.13</v>
      </c>
      <c r="S101" s="2155">
        <v>0.4</v>
      </c>
    </row>
    <row r="102" spans="1:19">
      <c r="A102" s="2154">
        <v>2018</v>
      </c>
      <c r="B102" s="2156">
        <v>18.5</v>
      </c>
      <c r="C102" s="2155">
        <v>0.4</v>
      </c>
      <c r="D102" s="2156">
        <v>13.17</v>
      </c>
      <c r="E102" s="2155">
        <v>1</v>
      </c>
      <c r="F102" s="2156">
        <v>15.92</v>
      </c>
      <c r="G102" s="2155">
        <v>0.3</v>
      </c>
      <c r="H102" s="2156">
        <v>12.41</v>
      </c>
      <c r="I102" s="2155">
        <v>0.4</v>
      </c>
      <c r="J102" s="2156">
        <v>18.13</v>
      </c>
      <c r="K102" s="2155">
        <v>0.3</v>
      </c>
      <c r="L102" s="2156">
        <v>15.01</v>
      </c>
      <c r="M102" s="2155">
        <v>0.2</v>
      </c>
      <c r="N102" s="2156">
        <v>16.75</v>
      </c>
      <c r="O102" s="2155">
        <v>0.2</v>
      </c>
      <c r="P102" s="2156">
        <v>17.5</v>
      </c>
      <c r="Q102" s="2155">
        <v>0.3</v>
      </c>
      <c r="R102" s="2156">
        <v>12.6</v>
      </c>
      <c r="S102" s="2155">
        <v>0.4</v>
      </c>
    </row>
    <row r="103" spans="1:19" s="2133" customFormat="1">
      <c r="A103" s="2154">
        <v>2019</v>
      </c>
      <c r="B103" s="2156">
        <v>19.010000000000002</v>
      </c>
      <c r="C103" s="2155">
        <v>0.3</v>
      </c>
      <c r="D103" s="2156">
        <v>13.83</v>
      </c>
      <c r="E103" s="2155">
        <v>1</v>
      </c>
      <c r="F103" s="2156">
        <v>16.52</v>
      </c>
      <c r="G103" s="2155">
        <v>0.3</v>
      </c>
      <c r="H103" s="2156">
        <v>13.03</v>
      </c>
      <c r="I103" s="2155">
        <v>0.3</v>
      </c>
      <c r="J103" s="2156">
        <v>18.649999999999999</v>
      </c>
      <c r="K103" s="2155">
        <v>0.3</v>
      </c>
      <c r="L103" s="2156">
        <v>15.62</v>
      </c>
      <c r="M103" s="2155">
        <v>0.2</v>
      </c>
      <c r="N103" s="2156">
        <v>17.29</v>
      </c>
      <c r="O103" s="2155">
        <v>0.2</v>
      </c>
      <c r="P103" s="2156">
        <v>18.03</v>
      </c>
      <c r="Q103" s="2155">
        <v>0.2</v>
      </c>
      <c r="R103" s="2156">
        <v>13.23</v>
      </c>
      <c r="S103" s="2155">
        <v>0.4</v>
      </c>
    </row>
    <row r="104" spans="1:19" s="1160" customFormat="1">
      <c r="A104" s="419"/>
      <c r="B104" s="1171"/>
      <c r="C104" s="1170"/>
      <c r="D104" s="1171"/>
      <c r="E104" s="1170"/>
      <c r="F104" s="1171"/>
      <c r="G104" s="1170"/>
      <c r="H104" s="1171"/>
      <c r="I104" s="1170"/>
      <c r="J104" s="1171"/>
      <c r="K104" s="1170"/>
      <c r="L104" s="1171"/>
      <c r="M104" s="1170"/>
      <c r="N104" s="1171"/>
      <c r="O104" s="1170"/>
      <c r="P104" s="1171"/>
      <c r="Q104" s="1170"/>
      <c r="R104" s="1171"/>
      <c r="S104" s="1170"/>
    </row>
    <row r="105" spans="1:19">
      <c r="A105" s="2150" t="s">
        <v>491</v>
      </c>
      <c r="B105" s="2148"/>
      <c r="C105" s="2148"/>
      <c r="D105" s="2148"/>
      <c r="E105" s="2148"/>
      <c r="F105" s="2148"/>
      <c r="G105" s="2148"/>
      <c r="H105" s="2148"/>
      <c r="I105" s="2148"/>
      <c r="J105" s="2148"/>
      <c r="K105" s="2148"/>
      <c r="L105" s="2148"/>
      <c r="M105" s="2148"/>
      <c r="N105" s="2148"/>
      <c r="O105" s="2148"/>
      <c r="P105" s="2148"/>
      <c r="Q105" s="2148"/>
      <c r="R105" s="2148"/>
      <c r="S105" s="2148"/>
    </row>
    <row r="106" spans="1:19">
      <c r="A106" s="2150" t="s">
        <v>492</v>
      </c>
      <c r="B106" s="2148"/>
      <c r="C106" s="2148"/>
      <c r="D106" s="2148"/>
      <c r="E106" s="2148"/>
      <c r="F106" s="2148"/>
      <c r="G106" s="2148"/>
      <c r="H106" s="2148"/>
      <c r="I106" s="2148"/>
      <c r="J106" s="2148"/>
      <c r="K106" s="2148"/>
      <c r="L106" s="2148"/>
      <c r="M106" s="2148"/>
      <c r="N106" s="2148"/>
      <c r="O106" s="2148"/>
      <c r="P106" s="2148"/>
      <c r="Q106" s="2148"/>
      <c r="R106" s="2148"/>
      <c r="S106" s="2148"/>
    </row>
    <row r="107" spans="1:19">
      <c r="A107" s="2133"/>
      <c r="B107" s="2133"/>
      <c r="C107" s="2133"/>
      <c r="D107" s="2133"/>
      <c r="E107" s="2133"/>
      <c r="F107" s="2133"/>
      <c r="G107" s="2133"/>
      <c r="H107" s="2133"/>
      <c r="I107" s="2133"/>
      <c r="J107" s="2133"/>
      <c r="K107" s="2133"/>
      <c r="L107" s="2133"/>
      <c r="M107" s="2133"/>
      <c r="N107" s="2133"/>
      <c r="O107" s="2133"/>
      <c r="P107" s="2133"/>
      <c r="Q107" s="2133"/>
      <c r="R107" s="2133"/>
      <c r="S107" s="2133"/>
    </row>
    <row r="108" spans="1:19">
      <c r="A108" s="2133"/>
      <c r="B108" s="2133"/>
      <c r="C108" s="2133"/>
      <c r="D108" s="2133"/>
      <c r="E108" s="2133"/>
      <c r="F108" s="2133"/>
      <c r="G108" s="2133"/>
      <c r="H108" s="2133"/>
      <c r="I108" s="2133"/>
      <c r="J108" s="2133"/>
      <c r="K108" s="2133"/>
      <c r="L108" s="2133"/>
      <c r="M108" s="2133"/>
      <c r="N108" s="2133"/>
      <c r="O108" s="2133"/>
      <c r="P108" s="2133"/>
      <c r="Q108" s="2133"/>
      <c r="R108" s="2133"/>
      <c r="S108" s="2133"/>
    </row>
    <row r="109" spans="1:19" ht="15.75">
      <c r="A109" s="2149" t="s">
        <v>475</v>
      </c>
      <c r="B109" s="2148"/>
      <c r="C109" s="2148"/>
      <c r="D109" s="2148"/>
      <c r="E109" s="2148"/>
      <c r="F109" s="2148"/>
      <c r="G109" s="2148"/>
      <c r="H109" s="2148"/>
      <c r="I109" s="2148"/>
      <c r="J109" s="2148"/>
      <c r="K109" s="2148"/>
      <c r="L109" s="2148"/>
      <c r="M109" s="2148"/>
      <c r="N109" s="2148"/>
      <c r="O109" s="2148"/>
      <c r="P109" s="2148"/>
      <c r="Q109" s="2148"/>
      <c r="R109" s="2148"/>
      <c r="S109" s="2148"/>
    </row>
    <row r="110" spans="1:19">
      <c r="A110" s="2150" t="s">
        <v>1434</v>
      </c>
      <c r="B110" s="2148"/>
      <c r="C110" s="2148"/>
      <c r="D110" s="2148"/>
      <c r="E110" s="2148"/>
      <c r="F110" s="2148"/>
      <c r="G110" s="2148"/>
      <c r="H110" s="2148"/>
      <c r="I110" s="2148"/>
      <c r="J110" s="2148"/>
      <c r="K110" s="2148"/>
      <c r="L110" s="2148"/>
      <c r="M110" s="2148"/>
      <c r="N110" s="2148"/>
      <c r="O110" s="2148"/>
      <c r="P110" s="2148"/>
      <c r="Q110" s="2148"/>
      <c r="R110" s="2148"/>
      <c r="S110" s="2148"/>
    </row>
    <row r="111" spans="1:19">
      <c r="A111" s="2133"/>
      <c r="B111" s="2133"/>
      <c r="C111" s="2133"/>
      <c r="D111" s="2133"/>
      <c r="E111" s="2133"/>
      <c r="F111" s="2133"/>
      <c r="G111" s="2133"/>
      <c r="H111" s="2133"/>
      <c r="I111" s="2133"/>
      <c r="J111" s="2133"/>
      <c r="K111" s="2133"/>
      <c r="L111" s="2133"/>
      <c r="M111" s="2133"/>
      <c r="N111" s="2133"/>
      <c r="O111" s="2133"/>
      <c r="P111" s="2133"/>
      <c r="Q111" s="2133"/>
      <c r="R111" s="2133"/>
      <c r="S111" s="2133"/>
    </row>
    <row r="112" spans="1:19">
      <c r="A112" s="2151" t="s">
        <v>476</v>
      </c>
      <c r="B112" s="2151" t="s">
        <v>493</v>
      </c>
      <c r="C112" s="2148"/>
      <c r="D112" s="2148"/>
      <c r="E112" s="2148"/>
      <c r="F112" s="2148"/>
      <c r="G112" s="2148"/>
      <c r="H112" s="2148"/>
      <c r="I112" s="2148"/>
      <c r="J112" s="2148"/>
      <c r="K112" s="2148"/>
      <c r="L112" s="2148"/>
      <c r="M112" s="2148"/>
      <c r="N112" s="2148"/>
      <c r="O112" s="2148"/>
      <c r="P112" s="2148"/>
      <c r="Q112" s="2148"/>
      <c r="R112" s="2148"/>
      <c r="S112" s="2148"/>
    </row>
    <row r="113" spans="1:19">
      <c r="A113" s="2151" t="s">
        <v>478</v>
      </c>
      <c r="B113" s="2151" t="s">
        <v>2</v>
      </c>
      <c r="C113" s="2148"/>
      <c r="D113" s="2148"/>
      <c r="E113" s="2148"/>
      <c r="F113" s="2148"/>
      <c r="G113" s="2148"/>
      <c r="H113" s="2148"/>
      <c r="I113" s="2148"/>
      <c r="J113" s="2148"/>
      <c r="K113" s="2148"/>
      <c r="L113" s="2148"/>
      <c r="M113" s="2148"/>
      <c r="N113" s="2148"/>
      <c r="O113" s="2148"/>
      <c r="P113" s="2148"/>
      <c r="Q113" s="2148"/>
      <c r="R113" s="2148"/>
      <c r="S113" s="2148"/>
    </row>
    <row r="114" spans="1:19">
      <c r="A114" s="2151" t="s">
        <v>479</v>
      </c>
      <c r="B114" s="2151" t="s">
        <v>86</v>
      </c>
      <c r="C114" s="2148"/>
      <c r="D114" s="2148"/>
      <c r="E114" s="2148"/>
      <c r="F114" s="2148"/>
      <c r="G114" s="2148"/>
      <c r="H114" s="2148"/>
      <c r="I114" s="2148"/>
      <c r="J114" s="2148"/>
      <c r="K114" s="2148"/>
      <c r="L114" s="2148"/>
      <c r="M114" s="2148"/>
      <c r="N114" s="2148"/>
      <c r="O114" s="2148"/>
      <c r="P114" s="2148"/>
      <c r="Q114" s="2148"/>
      <c r="R114" s="2148"/>
      <c r="S114" s="2148"/>
    </row>
    <row r="115" spans="1:19">
      <c r="A115" s="2151" t="s">
        <v>480</v>
      </c>
      <c r="B115" s="2151" t="s">
        <v>481</v>
      </c>
      <c r="C115" s="2148"/>
      <c r="D115" s="2148"/>
      <c r="E115" s="2148"/>
      <c r="F115" s="2148"/>
      <c r="G115" s="2148"/>
      <c r="H115" s="2148"/>
      <c r="I115" s="2148"/>
      <c r="J115" s="2148"/>
      <c r="K115" s="2148"/>
      <c r="L115" s="2148"/>
      <c r="M115" s="2148"/>
      <c r="N115" s="2148"/>
      <c r="O115" s="2148"/>
      <c r="P115" s="2148"/>
      <c r="Q115" s="2148"/>
      <c r="R115" s="2148"/>
      <c r="S115" s="2148"/>
    </row>
    <row r="116" spans="1:19">
      <c r="A116" s="2151" t="s">
        <v>115</v>
      </c>
      <c r="B116" s="2151" t="s">
        <v>482</v>
      </c>
      <c r="C116" s="2148"/>
      <c r="D116" s="2148"/>
      <c r="E116" s="2148"/>
      <c r="F116" s="2148"/>
      <c r="G116" s="2148"/>
      <c r="H116" s="2148"/>
      <c r="I116" s="2148"/>
      <c r="J116" s="2148"/>
      <c r="K116" s="2148"/>
      <c r="L116" s="2148"/>
      <c r="M116" s="2148"/>
      <c r="N116" s="2148"/>
      <c r="O116" s="2148"/>
      <c r="P116" s="2148"/>
      <c r="Q116" s="2148"/>
      <c r="R116" s="2148"/>
      <c r="S116" s="2148"/>
    </row>
    <row r="117" spans="1:19">
      <c r="A117" s="2133"/>
      <c r="B117" s="2133"/>
      <c r="C117" s="2133"/>
      <c r="D117" s="2133"/>
      <c r="E117" s="2133"/>
      <c r="F117" s="2133"/>
      <c r="G117" s="2133"/>
      <c r="H117" s="2133"/>
      <c r="I117" s="2133"/>
      <c r="J117" s="2133"/>
      <c r="K117" s="2133"/>
      <c r="L117" s="2133"/>
      <c r="M117" s="2133"/>
      <c r="N117" s="2133"/>
      <c r="O117" s="2133"/>
      <c r="P117" s="2133"/>
      <c r="Q117" s="2133"/>
      <c r="R117" s="2133"/>
      <c r="S117" s="2133"/>
    </row>
    <row r="118" spans="1:19" ht="30.75" customHeight="1">
      <c r="A118" s="2153" t="s">
        <v>33</v>
      </c>
      <c r="B118" s="2412" t="s">
        <v>483</v>
      </c>
      <c r="C118" s="2413"/>
      <c r="D118" s="2412" t="s">
        <v>484</v>
      </c>
      <c r="E118" s="2413"/>
      <c r="F118" s="2412" t="s">
        <v>485</v>
      </c>
      <c r="G118" s="2413"/>
      <c r="H118" s="2412" t="s">
        <v>486</v>
      </c>
      <c r="I118" s="2413"/>
      <c r="J118" s="2412" t="s">
        <v>113</v>
      </c>
      <c r="K118" s="2413"/>
      <c r="L118" s="2412" t="s">
        <v>112</v>
      </c>
      <c r="M118" s="2413"/>
      <c r="N118" s="2412" t="s">
        <v>61</v>
      </c>
      <c r="O118" s="2413"/>
      <c r="P118" s="2412" t="s">
        <v>487</v>
      </c>
      <c r="Q118" s="2413"/>
      <c r="R118" s="2412" t="s">
        <v>488</v>
      </c>
      <c r="S118" s="2413"/>
    </row>
    <row r="119" spans="1:19">
      <c r="A119" s="2148"/>
      <c r="B119" s="2152" t="s">
        <v>489</v>
      </c>
      <c r="C119" s="2152" t="s">
        <v>490</v>
      </c>
      <c r="D119" s="2152" t="s">
        <v>489</v>
      </c>
      <c r="E119" s="2152" t="s">
        <v>490</v>
      </c>
      <c r="F119" s="2152" t="s">
        <v>489</v>
      </c>
      <c r="G119" s="2152" t="s">
        <v>490</v>
      </c>
      <c r="H119" s="2152" t="s">
        <v>489</v>
      </c>
      <c r="I119" s="2152" t="s">
        <v>490</v>
      </c>
      <c r="J119" s="2152" t="s">
        <v>489</v>
      </c>
      <c r="K119" s="2152" t="s">
        <v>490</v>
      </c>
      <c r="L119" s="2152" t="s">
        <v>489</v>
      </c>
      <c r="M119" s="2152" t="s">
        <v>490</v>
      </c>
      <c r="N119" s="2152" t="s">
        <v>489</v>
      </c>
      <c r="O119" s="2152" t="s">
        <v>490</v>
      </c>
      <c r="P119" s="2152" t="s">
        <v>489</v>
      </c>
      <c r="Q119" s="2152" t="s">
        <v>490</v>
      </c>
      <c r="R119" s="2152" t="s">
        <v>489</v>
      </c>
      <c r="S119" s="2152" t="s">
        <v>490</v>
      </c>
    </row>
    <row r="120" spans="1:19">
      <c r="A120" s="2154">
        <v>1997</v>
      </c>
      <c r="B120" s="2156">
        <v>11.08</v>
      </c>
      <c r="C120" s="2155">
        <v>1</v>
      </c>
      <c r="D120" s="2156">
        <v>5.28</v>
      </c>
      <c r="E120" s="2155">
        <v>2.4</v>
      </c>
      <c r="F120" s="2156">
        <v>9.41</v>
      </c>
      <c r="G120" s="2155">
        <v>1</v>
      </c>
      <c r="H120" s="2156">
        <v>5.76</v>
      </c>
      <c r="I120" s="2155">
        <v>1.6</v>
      </c>
      <c r="J120" s="2156">
        <v>10.76</v>
      </c>
      <c r="K120" s="2155">
        <v>0.9</v>
      </c>
      <c r="L120" s="2156">
        <v>8.35</v>
      </c>
      <c r="M120" s="2155">
        <v>1</v>
      </c>
      <c r="N120" s="2156">
        <v>9.51</v>
      </c>
      <c r="O120" s="2155">
        <v>0.7</v>
      </c>
      <c r="P120" s="2156">
        <v>10.24</v>
      </c>
      <c r="Q120" s="2155">
        <v>0.6</v>
      </c>
      <c r="R120" s="2156">
        <v>5.66</v>
      </c>
      <c r="S120" s="2155">
        <v>1.6</v>
      </c>
    </row>
    <row r="121" spans="1:19">
      <c r="A121" s="2154">
        <v>1998</v>
      </c>
      <c r="B121" s="2156">
        <v>11.57</v>
      </c>
      <c r="C121" s="2155">
        <v>1</v>
      </c>
      <c r="D121" s="2156">
        <v>5.0999999999999996</v>
      </c>
      <c r="E121" s="2155">
        <v>2.6</v>
      </c>
      <c r="F121" s="2156">
        <v>9.83</v>
      </c>
      <c r="G121" s="2155">
        <v>1</v>
      </c>
      <c r="H121" s="2156">
        <v>5.84</v>
      </c>
      <c r="I121" s="2155">
        <v>1.5</v>
      </c>
      <c r="J121" s="2156">
        <v>11.16</v>
      </c>
      <c r="K121" s="2155">
        <v>0.9</v>
      </c>
      <c r="L121" s="2156">
        <v>8.6999999999999993</v>
      </c>
      <c r="M121" s="2155">
        <v>0.9</v>
      </c>
      <c r="N121" s="2156">
        <v>9.84</v>
      </c>
      <c r="O121" s="2155">
        <v>0.7</v>
      </c>
      <c r="P121" s="2156">
        <v>10.7</v>
      </c>
      <c r="Q121" s="2155">
        <v>0.7</v>
      </c>
      <c r="R121" s="2156">
        <v>5.68</v>
      </c>
      <c r="S121" s="2155">
        <v>1.6</v>
      </c>
    </row>
    <row r="122" spans="1:19">
      <c r="A122" s="2154">
        <v>1999</v>
      </c>
      <c r="B122" s="2156">
        <v>12</v>
      </c>
      <c r="C122" s="2155">
        <v>0.9</v>
      </c>
      <c r="D122" s="2156">
        <v>5.16</v>
      </c>
      <c r="E122" s="2155">
        <v>2.7</v>
      </c>
      <c r="F122" s="2156">
        <v>10.24</v>
      </c>
      <c r="G122" s="2155">
        <v>0.9</v>
      </c>
      <c r="H122" s="2156">
        <v>6</v>
      </c>
      <c r="I122" s="2155">
        <v>1.5</v>
      </c>
      <c r="J122" s="2156">
        <v>11.52</v>
      </c>
      <c r="K122" s="2155">
        <v>0.9</v>
      </c>
      <c r="L122" s="2156">
        <v>9</v>
      </c>
      <c r="M122" s="2155">
        <v>0.9</v>
      </c>
      <c r="N122" s="2156">
        <v>10.23</v>
      </c>
      <c r="O122" s="2155">
        <v>0.7</v>
      </c>
      <c r="P122" s="2156">
        <v>11.15</v>
      </c>
      <c r="Q122" s="2155">
        <v>0.7</v>
      </c>
      <c r="R122" s="2156">
        <v>5.86</v>
      </c>
      <c r="S122" s="2155">
        <v>1.6</v>
      </c>
    </row>
    <row r="123" spans="1:19">
      <c r="A123" s="2154">
        <v>2000</v>
      </c>
      <c r="B123" s="2156">
        <v>12.66</v>
      </c>
      <c r="C123" s="2155">
        <v>1</v>
      </c>
      <c r="D123" s="2156">
        <v>5.45</v>
      </c>
      <c r="E123" s="2155">
        <v>2.6</v>
      </c>
      <c r="F123" s="2156">
        <v>10.63</v>
      </c>
      <c r="G123" s="2155">
        <v>1.1000000000000001</v>
      </c>
      <c r="H123" s="2156">
        <v>6</v>
      </c>
      <c r="I123" s="2155">
        <v>1.8</v>
      </c>
      <c r="J123" s="2156">
        <v>12.19</v>
      </c>
      <c r="K123" s="2155">
        <v>0.9</v>
      </c>
      <c r="L123" s="2156">
        <v>9.2799999999999994</v>
      </c>
      <c r="M123" s="2155">
        <v>0.9</v>
      </c>
      <c r="N123" s="2156">
        <v>10.69</v>
      </c>
      <c r="O123" s="2155">
        <v>0.7</v>
      </c>
      <c r="P123" s="2156">
        <v>11.73</v>
      </c>
      <c r="Q123" s="2155">
        <v>0.8</v>
      </c>
      <c r="R123" s="2156">
        <v>5.82</v>
      </c>
      <c r="S123" s="2155">
        <v>1.4</v>
      </c>
    </row>
    <row r="124" spans="1:19">
      <c r="A124" s="2154">
        <v>2001</v>
      </c>
      <c r="B124" s="2156">
        <v>13.34</v>
      </c>
      <c r="C124" s="2155">
        <v>1</v>
      </c>
      <c r="D124" s="2156">
        <v>5.5</v>
      </c>
      <c r="E124" s="2155">
        <v>2.8</v>
      </c>
      <c r="F124" s="2156">
        <v>11.41</v>
      </c>
      <c r="G124" s="2155">
        <v>0.9</v>
      </c>
      <c r="H124" s="2156">
        <v>6.24</v>
      </c>
      <c r="I124" s="2155">
        <v>1.7</v>
      </c>
      <c r="J124" s="2156">
        <v>12.8</v>
      </c>
      <c r="K124" s="2155">
        <v>1</v>
      </c>
      <c r="L124" s="2156">
        <v>9.81</v>
      </c>
      <c r="M124" s="2155">
        <v>1</v>
      </c>
      <c r="N124" s="2156">
        <v>11.26</v>
      </c>
      <c r="O124" s="2155">
        <v>0.7</v>
      </c>
      <c r="P124" s="2156">
        <v>12.4</v>
      </c>
      <c r="Q124" s="2155">
        <v>0.8</v>
      </c>
      <c r="R124" s="2156">
        <v>6.03</v>
      </c>
      <c r="S124" s="2155">
        <v>1.3</v>
      </c>
    </row>
    <row r="125" spans="1:19">
      <c r="A125" s="2154">
        <v>2002</v>
      </c>
      <c r="B125" s="2156">
        <v>14.02</v>
      </c>
      <c r="C125" s="2155">
        <v>1</v>
      </c>
      <c r="D125" s="2156">
        <v>6</v>
      </c>
      <c r="E125" s="2155">
        <v>2.4</v>
      </c>
      <c r="F125" s="2156">
        <v>11.99</v>
      </c>
      <c r="G125" s="2155">
        <v>1.1000000000000001</v>
      </c>
      <c r="H125" s="2156">
        <v>6.52</v>
      </c>
      <c r="I125" s="2155">
        <v>1.5</v>
      </c>
      <c r="J125" s="2156">
        <v>13.41</v>
      </c>
      <c r="K125" s="2155">
        <v>0.9</v>
      </c>
      <c r="L125" s="2156">
        <v>10.29</v>
      </c>
      <c r="M125" s="2155">
        <v>1</v>
      </c>
      <c r="N125" s="2156">
        <v>11.77</v>
      </c>
      <c r="O125" s="2155">
        <v>0.7</v>
      </c>
      <c r="P125" s="2156">
        <v>13.07</v>
      </c>
      <c r="Q125" s="2155">
        <v>0.6</v>
      </c>
      <c r="R125" s="2156">
        <v>6.42</v>
      </c>
      <c r="S125" s="2155">
        <v>1.3</v>
      </c>
    </row>
    <row r="126" spans="1:19">
      <c r="A126" s="2154">
        <v>2003</v>
      </c>
      <c r="B126" s="2156">
        <v>14.58</v>
      </c>
      <c r="C126" s="2155">
        <v>1</v>
      </c>
      <c r="D126" s="2156">
        <v>6.5</v>
      </c>
      <c r="E126" s="2155">
        <v>3</v>
      </c>
      <c r="F126" s="2156">
        <v>12.42</v>
      </c>
      <c r="G126" s="2155">
        <v>1.1000000000000001</v>
      </c>
      <c r="H126" s="2156">
        <v>7.26</v>
      </c>
      <c r="I126" s="2155">
        <v>1.9</v>
      </c>
      <c r="J126" s="2156">
        <v>14</v>
      </c>
      <c r="K126" s="2155">
        <v>1</v>
      </c>
      <c r="L126" s="2156">
        <v>10.84</v>
      </c>
      <c r="M126" s="2155">
        <v>0.9</v>
      </c>
      <c r="N126" s="2156">
        <v>12.39</v>
      </c>
      <c r="O126" s="2155">
        <v>0.7</v>
      </c>
      <c r="P126" s="2156">
        <v>13.54</v>
      </c>
      <c r="Q126" s="2155">
        <v>0.7</v>
      </c>
      <c r="R126" s="2156">
        <v>7.1</v>
      </c>
      <c r="S126" s="2155">
        <v>1.5</v>
      </c>
    </row>
    <row r="127" spans="1:19">
      <c r="A127" s="2154">
        <v>2004</v>
      </c>
      <c r="B127" s="2156">
        <v>14.98</v>
      </c>
      <c r="C127" s="2155">
        <v>1.1000000000000001</v>
      </c>
      <c r="D127" s="2156">
        <v>6.9</v>
      </c>
      <c r="E127" s="2155">
        <v>2.6</v>
      </c>
      <c r="F127" s="2156">
        <v>12.8</v>
      </c>
      <c r="G127" s="2155">
        <v>0.9</v>
      </c>
      <c r="H127" s="2156">
        <v>7.72</v>
      </c>
      <c r="I127" s="2155">
        <v>2</v>
      </c>
      <c r="J127" s="2156">
        <v>14.28</v>
      </c>
      <c r="K127" s="2155">
        <v>0.9</v>
      </c>
      <c r="L127" s="2156">
        <v>11.37</v>
      </c>
      <c r="M127" s="2155">
        <v>1</v>
      </c>
      <c r="N127" s="2156">
        <v>12.8</v>
      </c>
      <c r="O127" s="2155">
        <v>0.7</v>
      </c>
      <c r="P127" s="2156">
        <v>13.92</v>
      </c>
      <c r="Q127" s="2155">
        <v>0.7</v>
      </c>
      <c r="R127" s="2156">
        <v>7.42</v>
      </c>
      <c r="S127" s="2155">
        <v>1.8</v>
      </c>
    </row>
    <row r="128" spans="1:19">
      <c r="A128" s="2154">
        <v>2005</v>
      </c>
      <c r="B128" s="2156">
        <v>15.57</v>
      </c>
      <c r="C128" s="2155">
        <v>1</v>
      </c>
      <c r="D128" s="2156">
        <v>7.3</v>
      </c>
      <c r="E128" s="2155">
        <v>2.8</v>
      </c>
      <c r="F128" s="2156">
        <v>13.32</v>
      </c>
      <c r="G128" s="2155">
        <v>1</v>
      </c>
      <c r="H128" s="2156">
        <v>8.5299999999999994</v>
      </c>
      <c r="I128" s="2155">
        <v>1.7</v>
      </c>
      <c r="J128" s="2156">
        <v>14.9</v>
      </c>
      <c r="K128" s="2155">
        <v>1</v>
      </c>
      <c r="L128" s="2156">
        <v>11.95</v>
      </c>
      <c r="M128" s="2155">
        <v>1.1000000000000001</v>
      </c>
      <c r="N128" s="2156">
        <v>13.37</v>
      </c>
      <c r="O128" s="2155">
        <v>0.6</v>
      </c>
      <c r="P128" s="2156">
        <v>14.45</v>
      </c>
      <c r="Q128" s="2155">
        <v>0.6</v>
      </c>
      <c r="R128" s="2156">
        <v>8.24</v>
      </c>
      <c r="S128" s="2155">
        <v>1.5</v>
      </c>
    </row>
    <row r="129" spans="1:19">
      <c r="A129" s="2154">
        <v>2006</v>
      </c>
      <c r="B129" s="2156">
        <v>15.74</v>
      </c>
      <c r="C129" s="2155">
        <v>0.8</v>
      </c>
      <c r="D129" s="2156">
        <v>7.78</v>
      </c>
      <c r="E129" s="2155">
        <v>2.6</v>
      </c>
      <c r="F129" s="2156">
        <v>13.65</v>
      </c>
      <c r="G129" s="2155">
        <v>0.8</v>
      </c>
      <c r="H129" s="2156">
        <v>8.91</v>
      </c>
      <c r="I129" s="2155">
        <v>1.7</v>
      </c>
      <c r="J129" s="2156">
        <v>15.11</v>
      </c>
      <c r="K129" s="2155">
        <v>0.9</v>
      </c>
      <c r="L129" s="2156">
        <v>12.27</v>
      </c>
      <c r="M129" s="2155">
        <v>1</v>
      </c>
      <c r="N129" s="2156">
        <v>13.67</v>
      </c>
      <c r="O129" s="2155">
        <v>0.6</v>
      </c>
      <c r="P129" s="2156">
        <v>14.74</v>
      </c>
      <c r="Q129" s="2155">
        <v>0.7</v>
      </c>
      <c r="R129" s="2156">
        <v>8.59</v>
      </c>
      <c r="S129" s="2155">
        <v>1.6</v>
      </c>
    </row>
    <row r="130" spans="1:19">
      <c r="A130" s="2154">
        <v>2007</v>
      </c>
      <c r="B130" s="2156">
        <v>16.350000000000001</v>
      </c>
      <c r="C130" s="2155">
        <v>1</v>
      </c>
      <c r="D130" s="2156">
        <v>8.01</v>
      </c>
      <c r="E130" s="2155">
        <v>4.0999999999999996</v>
      </c>
      <c r="F130" s="2156">
        <v>14.16</v>
      </c>
      <c r="G130" s="2155">
        <v>1</v>
      </c>
      <c r="H130" s="2156">
        <v>9.1</v>
      </c>
      <c r="I130" s="2155">
        <v>1.9</v>
      </c>
      <c r="J130" s="2156">
        <v>15.61</v>
      </c>
      <c r="K130" s="2155">
        <v>1</v>
      </c>
      <c r="L130" s="2156">
        <v>12.75</v>
      </c>
      <c r="M130" s="2155">
        <v>0.9</v>
      </c>
      <c r="N130" s="2156">
        <v>14.23</v>
      </c>
      <c r="O130" s="2155">
        <v>0.7</v>
      </c>
      <c r="P130" s="2156">
        <v>15.25</v>
      </c>
      <c r="Q130" s="2155">
        <v>0.6</v>
      </c>
      <c r="R130" s="2156">
        <v>8.8699999999999992</v>
      </c>
      <c r="S130" s="2155">
        <v>1.6</v>
      </c>
    </row>
    <row r="131" spans="1:19">
      <c r="A131" s="2154">
        <v>2008</v>
      </c>
      <c r="B131" s="2156">
        <v>16.96</v>
      </c>
      <c r="C131" s="2155">
        <v>0.9</v>
      </c>
      <c r="D131" s="2156">
        <v>8.2799999999999994</v>
      </c>
      <c r="E131" s="2155">
        <v>3.7</v>
      </c>
      <c r="F131" s="2156">
        <v>14.63</v>
      </c>
      <c r="G131" s="2155">
        <v>0.9</v>
      </c>
      <c r="H131" s="2156">
        <v>9.07</v>
      </c>
      <c r="I131" s="2155">
        <v>1.8</v>
      </c>
      <c r="J131" s="2156">
        <v>16.29</v>
      </c>
      <c r="K131" s="2155">
        <v>1.1000000000000001</v>
      </c>
      <c r="L131" s="2156">
        <v>13.15</v>
      </c>
      <c r="M131" s="2155">
        <v>1</v>
      </c>
      <c r="N131" s="2156">
        <v>14.68</v>
      </c>
      <c r="O131" s="2155">
        <v>0.7</v>
      </c>
      <c r="P131" s="2156">
        <v>15.79</v>
      </c>
      <c r="Q131" s="2155">
        <v>0.7</v>
      </c>
      <c r="R131" s="2156">
        <v>8.86</v>
      </c>
      <c r="S131" s="2155">
        <v>1.6</v>
      </c>
    </row>
    <row r="132" spans="1:19">
      <c r="A132" s="2154">
        <v>2009</v>
      </c>
      <c r="B132" s="2156">
        <v>17.53</v>
      </c>
      <c r="C132" s="2155">
        <v>0.9</v>
      </c>
      <c r="D132" s="2156">
        <v>8.82</v>
      </c>
      <c r="E132" s="2155">
        <v>3.2</v>
      </c>
      <c r="F132" s="2156">
        <v>15.23</v>
      </c>
      <c r="G132" s="2155">
        <v>0.9</v>
      </c>
      <c r="H132" s="2156">
        <v>9.68</v>
      </c>
      <c r="I132" s="2155">
        <v>1.8</v>
      </c>
      <c r="J132" s="2156">
        <v>16.77</v>
      </c>
      <c r="K132" s="2155">
        <v>0.9</v>
      </c>
      <c r="L132" s="2156">
        <v>13.82</v>
      </c>
      <c r="M132" s="2155">
        <v>0.9</v>
      </c>
      <c r="N132" s="2156">
        <v>15.29</v>
      </c>
      <c r="O132" s="2155">
        <v>0.6</v>
      </c>
      <c r="P132" s="2156">
        <v>16.39</v>
      </c>
      <c r="Q132" s="2155">
        <v>0.6</v>
      </c>
      <c r="R132" s="2156">
        <v>9.3699999999999992</v>
      </c>
      <c r="S132" s="2155">
        <v>1.7</v>
      </c>
    </row>
    <row r="133" spans="1:19">
      <c r="A133" s="2154">
        <v>2010</v>
      </c>
      <c r="B133" s="2156">
        <v>17.88</v>
      </c>
      <c r="C133" s="2155">
        <v>0.8</v>
      </c>
      <c r="D133" s="2156">
        <v>8.9700000000000006</v>
      </c>
      <c r="E133" s="2155">
        <v>3</v>
      </c>
      <c r="F133" s="2156">
        <v>15.65</v>
      </c>
      <c r="G133" s="2155">
        <v>0.9</v>
      </c>
      <c r="H133" s="2156">
        <v>9.76</v>
      </c>
      <c r="I133" s="2155">
        <v>1.4</v>
      </c>
      <c r="J133" s="2156">
        <v>16.96</v>
      </c>
      <c r="K133" s="2155">
        <v>0.9</v>
      </c>
      <c r="L133" s="2156">
        <v>14.06</v>
      </c>
      <c r="M133" s="2155">
        <v>0.9</v>
      </c>
      <c r="N133" s="2156">
        <v>15.46</v>
      </c>
      <c r="O133" s="2155">
        <v>0.5</v>
      </c>
      <c r="P133" s="2156">
        <v>16.77</v>
      </c>
      <c r="Q133" s="2155">
        <v>0.6</v>
      </c>
      <c r="R133" s="2156">
        <v>9.52</v>
      </c>
      <c r="S133" s="2155">
        <v>1.6</v>
      </c>
    </row>
    <row r="134" spans="1:19">
      <c r="A134" s="2154">
        <v>2011</v>
      </c>
      <c r="B134" s="2156">
        <v>18.22</v>
      </c>
      <c r="C134" s="2155">
        <v>0.9</v>
      </c>
      <c r="D134" s="2156">
        <v>8.73</v>
      </c>
      <c r="E134" s="2155">
        <v>2.7</v>
      </c>
      <c r="F134" s="2156">
        <v>15.64</v>
      </c>
      <c r="G134" s="2155">
        <v>0.9</v>
      </c>
      <c r="H134" s="2156">
        <v>9.6199999999999992</v>
      </c>
      <c r="I134" s="2155">
        <v>1.5</v>
      </c>
      <c r="J134" s="2156">
        <v>17.27</v>
      </c>
      <c r="K134" s="2155">
        <v>0.9</v>
      </c>
      <c r="L134" s="2156">
        <v>14.01</v>
      </c>
      <c r="M134" s="2155">
        <v>0.9</v>
      </c>
      <c r="N134" s="2156">
        <v>15.61</v>
      </c>
      <c r="O134" s="2155">
        <v>0.6</v>
      </c>
      <c r="P134" s="2156">
        <v>16.96</v>
      </c>
      <c r="Q134" s="2155">
        <v>0.6</v>
      </c>
      <c r="R134" s="2156">
        <v>9.3800000000000008</v>
      </c>
      <c r="S134" s="2155">
        <v>1.2</v>
      </c>
    </row>
    <row r="135" spans="1:19">
      <c r="A135" s="2154">
        <v>2012</v>
      </c>
      <c r="B135" s="2156">
        <v>18.149999999999999</v>
      </c>
      <c r="C135" s="2155">
        <v>1</v>
      </c>
      <c r="D135" s="2156">
        <v>8.67</v>
      </c>
      <c r="E135" s="2155">
        <v>2.2999999999999998</v>
      </c>
      <c r="F135" s="2156">
        <v>15.95</v>
      </c>
      <c r="G135" s="2155">
        <v>1</v>
      </c>
      <c r="H135" s="2156">
        <v>9.7899999999999991</v>
      </c>
      <c r="I135" s="2155">
        <v>1.3</v>
      </c>
      <c r="J135" s="2156">
        <v>17.12</v>
      </c>
      <c r="K135" s="2155">
        <v>0.9</v>
      </c>
      <c r="L135" s="2156">
        <v>14.47</v>
      </c>
      <c r="M135" s="2155">
        <v>0.8</v>
      </c>
      <c r="N135" s="2156">
        <v>15.68</v>
      </c>
      <c r="O135" s="2155">
        <v>0.5</v>
      </c>
      <c r="P135" s="2156">
        <v>17.11</v>
      </c>
      <c r="Q135" s="2155">
        <v>0.7</v>
      </c>
      <c r="R135" s="2156">
        <v>9.42</v>
      </c>
      <c r="S135" s="2155">
        <v>1.5</v>
      </c>
    </row>
    <row r="136" spans="1:19">
      <c r="A136" s="2154">
        <v>2013</v>
      </c>
      <c r="B136" s="2156">
        <v>18.350000000000001</v>
      </c>
      <c r="C136" s="2155">
        <v>1</v>
      </c>
      <c r="D136" s="2156">
        <v>8.92</v>
      </c>
      <c r="E136" s="2155">
        <v>2.2999999999999998</v>
      </c>
      <c r="F136" s="2156">
        <v>15.98</v>
      </c>
      <c r="G136" s="2155">
        <v>0.9</v>
      </c>
      <c r="H136" s="2156">
        <v>9.9499999999999993</v>
      </c>
      <c r="I136" s="2155">
        <v>1.6</v>
      </c>
      <c r="J136" s="2156">
        <v>17.32</v>
      </c>
      <c r="K136" s="2155">
        <v>0.9</v>
      </c>
      <c r="L136" s="2156">
        <v>14.38</v>
      </c>
      <c r="M136" s="2155">
        <v>0.8</v>
      </c>
      <c r="N136" s="2156">
        <v>15.77</v>
      </c>
      <c r="O136" s="2155">
        <v>0.6</v>
      </c>
      <c r="P136" s="2156">
        <v>17.16</v>
      </c>
      <c r="Q136" s="2155">
        <v>0.6</v>
      </c>
      <c r="R136" s="2156">
        <v>9.5500000000000007</v>
      </c>
      <c r="S136" s="2155">
        <v>1.5</v>
      </c>
    </row>
    <row r="137" spans="1:19">
      <c r="A137" s="2154">
        <v>2014</v>
      </c>
      <c r="B137" s="2156">
        <v>18.39</v>
      </c>
      <c r="C137" s="2155">
        <v>1</v>
      </c>
      <c r="D137" s="2156">
        <v>8.66</v>
      </c>
      <c r="E137" s="2155">
        <v>2.1</v>
      </c>
      <c r="F137" s="2156">
        <v>16.14</v>
      </c>
      <c r="G137" s="2155">
        <v>0.9</v>
      </c>
      <c r="H137" s="2156">
        <v>10</v>
      </c>
      <c r="I137" s="2155">
        <v>1.2</v>
      </c>
      <c r="J137" s="2156">
        <v>17.100000000000001</v>
      </c>
      <c r="K137" s="2155">
        <v>1</v>
      </c>
      <c r="L137" s="2156">
        <v>14.43</v>
      </c>
      <c r="M137" s="2155">
        <v>0.8</v>
      </c>
      <c r="N137" s="2156">
        <v>15.77</v>
      </c>
      <c r="O137" s="2155">
        <v>0.5</v>
      </c>
      <c r="P137" s="2156">
        <v>17.25</v>
      </c>
      <c r="Q137" s="2155">
        <v>0.7</v>
      </c>
      <c r="R137" s="2156">
        <v>9.5399999999999991</v>
      </c>
      <c r="S137" s="2155">
        <v>1.2</v>
      </c>
    </row>
    <row r="138" spans="1:19">
      <c r="A138" s="2154">
        <v>2015</v>
      </c>
      <c r="B138" s="2156">
        <v>18.21</v>
      </c>
      <c r="C138" s="2155">
        <v>0.9</v>
      </c>
      <c r="D138" s="2156">
        <v>9.11</v>
      </c>
      <c r="E138" s="2155">
        <v>1.9</v>
      </c>
      <c r="F138" s="2156">
        <v>16.05</v>
      </c>
      <c r="G138" s="2155">
        <v>0.9</v>
      </c>
      <c r="H138" s="2156">
        <v>9.86</v>
      </c>
      <c r="I138" s="2155">
        <v>1.1000000000000001</v>
      </c>
      <c r="J138" s="2156">
        <v>17.16</v>
      </c>
      <c r="K138" s="2155">
        <v>0.9</v>
      </c>
      <c r="L138" s="2156">
        <v>14.37</v>
      </c>
      <c r="M138" s="2155">
        <v>0.8</v>
      </c>
      <c r="N138" s="2156">
        <v>15.73</v>
      </c>
      <c r="O138" s="2155">
        <v>0.6</v>
      </c>
      <c r="P138" s="2156">
        <v>17.13</v>
      </c>
      <c r="Q138" s="2155">
        <v>0.7</v>
      </c>
      <c r="R138" s="2156">
        <v>9.5500000000000007</v>
      </c>
      <c r="S138" s="2155">
        <v>1.1000000000000001</v>
      </c>
    </row>
    <row r="139" spans="1:19">
      <c r="A139" s="2154">
        <v>2016</v>
      </c>
      <c r="B139" s="2156">
        <v>18.78</v>
      </c>
      <c r="C139" s="2155">
        <v>1</v>
      </c>
      <c r="D139" s="2156">
        <v>9.4</v>
      </c>
      <c r="E139" s="2155">
        <v>1.9</v>
      </c>
      <c r="F139" s="2156">
        <v>16.350000000000001</v>
      </c>
      <c r="G139" s="2155">
        <v>1</v>
      </c>
      <c r="H139" s="2156">
        <v>10.32</v>
      </c>
      <c r="I139" s="2155">
        <v>1.6</v>
      </c>
      <c r="J139" s="2156">
        <v>17.579999999999998</v>
      </c>
      <c r="K139" s="2155">
        <v>1.1000000000000001</v>
      </c>
      <c r="L139" s="2156">
        <v>14.74</v>
      </c>
      <c r="M139" s="2155">
        <v>1</v>
      </c>
      <c r="N139" s="2156">
        <v>16.14</v>
      </c>
      <c r="O139" s="2155">
        <v>0.7</v>
      </c>
      <c r="P139" s="2156">
        <v>17.52</v>
      </c>
      <c r="Q139" s="2155">
        <v>0.7</v>
      </c>
      <c r="R139" s="2156">
        <v>10</v>
      </c>
      <c r="S139" s="2155">
        <v>0.7</v>
      </c>
    </row>
    <row r="140" spans="1:19">
      <c r="A140" s="2154">
        <v>2017</v>
      </c>
      <c r="B140" s="2156">
        <v>19.600000000000001</v>
      </c>
      <c r="C140" s="2155">
        <v>1.1000000000000001</v>
      </c>
      <c r="D140" s="2156">
        <v>9.76</v>
      </c>
      <c r="E140" s="2155">
        <v>1.5</v>
      </c>
      <c r="F140" s="2156">
        <v>16.77</v>
      </c>
      <c r="G140" s="2155">
        <v>0.8</v>
      </c>
      <c r="H140" s="2156">
        <v>10.49</v>
      </c>
      <c r="I140" s="2155">
        <v>1.7</v>
      </c>
      <c r="J140" s="2156">
        <v>18.32</v>
      </c>
      <c r="K140" s="2155">
        <v>1.1000000000000001</v>
      </c>
      <c r="L140" s="2156">
        <v>15.26</v>
      </c>
      <c r="M140" s="2155">
        <v>0.8</v>
      </c>
      <c r="N140" s="2156">
        <v>16.670000000000002</v>
      </c>
      <c r="O140" s="2155">
        <v>0.5</v>
      </c>
      <c r="P140" s="2156">
        <v>18.21</v>
      </c>
      <c r="Q140" s="2155">
        <v>0.7</v>
      </c>
      <c r="R140" s="2156">
        <v>10.210000000000001</v>
      </c>
      <c r="S140" s="2155">
        <v>1.2</v>
      </c>
    </row>
    <row r="141" spans="1:19">
      <c r="A141" s="2154">
        <v>2018</v>
      </c>
      <c r="B141" s="2156">
        <v>20</v>
      </c>
      <c r="C141" s="2155">
        <v>1.2</v>
      </c>
      <c r="D141" s="2156">
        <v>10</v>
      </c>
      <c r="E141" s="2155">
        <v>1.2</v>
      </c>
      <c r="F141" s="2156">
        <v>17.28</v>
      </c>
      <c r="G141" s="2155">
        <v>0.9</v>
      </c>
      <c r="H141" s="2156">
        <v>10.73</v>
      </c>
      <c r="I141" s="2155">
        <v>1.4</v>
      </c>
      <c r="J141" s="2156">
        <v>18.77</v>
      </c>
      <c r="K141" s="2155">
        <v>1</v>
      </c>
      <c r="L141" s="2156">
        <v>15.63</v>
      </c>
      <c r="M141" s="2155">
        <v>0.9</v>
      </c>
      <c r="N141" s="2156">
        <v>17.11</v>
      </c>
      <c r="O141" s="2155">
        <v>0.6</v>
      </c>
      <c r="P141" s="2156">
        <v>18.68</v>
      </c>
      <c r="Q141" s="2155">
        <v>0.7</v>
      </c>
      <c r="R141" s="2156">
        <v>10.42</v>
      </c>
      <c r="S141" s="2155">
        <v>1.1000000000000001</v>
      </c>
    </row>
    <row r="142" spans="1:19" s="2133" customFormat="1">
      <c r="A142" s="2154">
        <v>2019</v>
      </c>
      <c r="B142" s="2156">
        <v>20.74</v>
      </c>
      <c r="C142" s="2155">
        <v>1.1000000000000001</v>
      </c>
      <c r="D142" s="2156">
        <v>10.52</v>
      </c>
      <c r="E142" s="2155">
        <v>1.9</v>
      </c>
      <c r="F142" s="2156">
        <v>17.88</v>
      </c>
      <c r="G142" s="2155">
        <v>0.8</v>
      </c>
      <c r="H142" s="2156">
        <v>11.21</v>
      </c>
      <c r="I142" s="2155">
        <v>1.2</v>
      </c>
      <c r="J142" s="2156">
        <v>19.420000000000002</v>
      </c>
      <c r="K142" s="2155">
        <v>0.9</v>
      </c>
      <c r="L142" s="2156">
        <v>16.02</v>
      </c>
      <c r="M142" s="2155">
        <v>0.9</v>
      </c>
      <c r="N142" s="2156">
        <v>17.690000000000001</v>
      </c>
      <c r="O142" s="2155">
        <v>0.6</v>
      </c>
      <c r="P142" s="2156">
        <v>19.28</v>
      </c>
      <c r="Q142" s="2155">
        <v>0.6</v>
      </c>
      <c r="R142" s="2156">
        <v>11</v>
      </c>
      <c r="S142" s="2155">
        <v>1.1000000000000001</v>
      </c>
    </row>
    <row r="143" spans="1:19" s="1160" customFormat="1">
      <c r="A143" s="419"/>
      <c r="B143" s="1173"/>
      <c r="C143" s="1172"/>
      <c r="D143" s="1173"/>
      <c r="E143" s="1172"/>
      <c r="F143" s="1173"/>
      <c r="G143" s="1172"/>
      <c r="H143" s="1173"/>
      <c r="I143" s="1172"/>
      <c r="J143" s="1173"/>
      <c r="K143" s="1172"/>
      <c r="L143" s="1173"/>
      <c r="M143" s="1172"/>
      <c r="N143" s="1173"/>
      <c r="O143" s="1172"/>
      <c r="P143" s="1173"/>
      <c r="Q143" s="1172"/>
      <c r="R143" s="1173"/>
      <c r="S143" s="1172"/>
    </row>
    <row r="144" spans="1:19">
      <c r="A144" s="2150" t="s">
        <v>491</v>
      </c>
      <c r="B144" s="2148"/>
      <c r="C144" s="2148"/>
      <c r="D144" s="2148"/>
      <c r="E144" s="2148"/>
      <c r="F144" s="2148"/>
      <c r="G144" s="2148"/>
      <c r="H144" s="2148"/>
      <c r="I144" s="2148"/>
      <c r="J144" s="2148"/>
      <c r="K144" s="2148"/>
      <c r="L144" s="2148"/>
      <c r="M144" s="2148"/>
      <c r="N144" s="2148"/>
      <c r="O144" s="2148"/>
      <c r="P144" s="2148"/>
      <c r="Q144" s="2148"/>
      <c r="R144" s="2148"/>
      <c r="S144" s="2148"/>
    </row>
    <row r="145" spans="1:19">
      <c r="A145" s="2150" t="s">
        <v>492</v>
      </c>
      <c r="B145" s="2148"/>
      <c r="C145" s="2148"/>
      <c r="D145" s="2148"/>
      <c r="E145" s="2148"/>
      <c r="F145" s="2148"/>
      <c r="G145" s="2148"/>
      <c r="H145" s="2148"/>
      <c r="I145" s="2148"/>
      <c r="J145" s="2148"/>
      <c r="K145" s="2148"/>
      <c r="L145" s="2148"/>
      <c r="M145" s="2148"/>
      <c r="N145" s="2148"/>
      <c r="O145" s="2148"/>
      <c r="P145" s="2148"/>
      <c r="Q145" s="2148"/>
      <c r="R145" s="2148"/>
      <c r="S145" s="2148"/>
    </row>
    <row r="146" spans="1:19">
      <c r="A146" s="2133"/>
      <c r="B146" s="2133"/>
      <c r="C146" s="2133"/>
      <c r="D146" s="2133"/>
      <c r="E146" s="2133"/>
      <c r="F146" s="2133"/>
      <c r="G146" s="2133"/>
      <c r="H146" s="2133"/>
      <c r="I146" s="2133"/>
      <c r="J146" s="2133"/>
      <c r="K146" s="2133"/>
      <c r="L146" s="2133"/>
      <c r="M146" s="2133"/>
      <c r="N146" s="2133"/>
      <c r="O146" s="2133"/>
      <c r="P146" s="2133"/>
      <c r="Q146" s="2133"/>
      <c r="R146" s="2133"/>
      <c r="S146" s="2133"/>
    </row>
    <row r="147" spans="1:19">
      <c r="A147" s="2133"/>
      <c r="B147" s="2133"/>
      <c r="C147" s="2133"/>
      <c r="D147" s="2133"/>
      <c r="E147" s="2133"/>
      <c r="F147" s="2133"/>
      <c r="G147" s="2133"/>
      <c r="H147" s="2133"/>
      <c r="I147" s="2133"/>
      <c r="J147" s="2133"/>
      <c r="K147" s="2133"/>
      <c r="L147" s="2133"/>
      <c r="M147" s="2133"/>
      <c r="N147" s="2133"/>
      <c r="O147" s="2133"/>
      <c r="P147" s="2133"/>
      <c r="Q147" s="2133"/>
      <c r="R147" s="2133"/>
      <c r="S147" s="2133"/>
    </row>
    <row r="148" spans="1:19" ht="15.75">
      <c r="A148" s="2149" t="s">
        <v>475</v>
      </c>
      <c r="B148" s="2148"/>
      <c r="C148" s="2148"/>
      <c r="D148" s="2148"/>
      <c r="E148" s="2148"/>
      <c r="F148" s="2148"/>
      <c r="G148" s="2148"/>
      <c r="H148" s="2148"/>
      <c r="I148" s="2148"/>
      <c r="J148" s="2148"/>
      <c r="K148" s="2148"/>
      <c r="L148" s="2148"/>
      <c r="M148" s="2148"/>
      <c r="N148" s="2148"/>
      <c r="O148" s="2148"/>
      <c r="P148" s="2148"/>
      <c r="Q148" s="2148"/>
      <c r="R148" s="2148"/>
      <c r="S148" s="2148"/>
    </row>
    <row r="149" spans="1:19">
      <c r="A149" s="2150" t="s">
        <v>1434</v>
      </c>
      <c r="B149" s="2148"/>
      <c r="C149" s="2148"/>
      <c r="D149" s="2148"/>
      <c r="E149" s="2148"/>
      <c r="F149" s="2148"/>
      <c r="G149" s="2148"/>
      <c r="H149" s="2148"/>
      <c r="I149" s="2148"/>
      <c r="J149" s="2148"/>
      <c r="K149" s="2148"/>
      <c r="L149" s="2148"/>
      <c r="M149" s="2148"/>
      <c r="N149" s="2148"/>
      <c r="O149" s="2148"/>
      <c r="P149" s="2148"/>
      <c r="Q149" s="2148"/>
      <c r="R149" s="2148"/>
      <c r="S149" s="2148"/>
    </row>
    <row r="150" spans="1:19">
      <c r="A150" s="2133"/>
      <c r="B150" s="2133"/>
      <c r="C150" s="2133"/>
      <c r="D150" s="2133"/>
      <c r="E150" s="2133"/>
      <c r="F150" s="2133"/>
      <c r="G150" s="2133"/>
      <c r="H150" s="2133"/>
      <c r="I150" s="2133"/>
      <c r="J150" s="2133"/>
      <c r="K150" s="2133"/>
      <c r="L150" s="2133"/>
      <c r="M150" s="2133"/>
      <c r="N150" s="2133"/>
      <c r="O150" s="2133"/>
      <c r="P150" s="2133"/>
      <c r="Q150" s="2133"/>
      <c r="R150" s="2133"/>
      <c r="S150" s="2133"/>
    </row>
    <row r="151" spans="1:19">
      <c r="A151" s="2151" t="s">
        <v>476</v>
      </c>
      <c r="B151" s="2151" t="s">
        <v>493</v>
      </c>
      <c r="C151" s="2148"/>
      <c r="D151" s="2148"/>
      <c r="E151" s="2148"/>
      <c r="F151" s="2148"/>
      <c r="G151" s="2148"/>
      <c r="H151" s="2148"/>
      <c r="I151" s="2148"/>
      <c r="J151" s="2148"/>
      <c r="K151" s="2148"/>
      <c r="L151" s="2148"/>
      <c r="M151" s="2148"/>
      <c r="N151" s="2148"/>
      <c r="O151" s="2148"/>
      <c r="P151" s="2148"/>
      <c r="Q151" s="2148"/>
      <c r="R151" s="2148"/>
      <c r="S151" s="2148"/>
    </row>
    <row r="152" spans="1:19">
      <c r="A152" s="2151" t="s">
        <v>478</v>
      </c>
      <c r="B152" s="2151" t="s">
        <v>2</v>
      </c>
      <c r="C152" s="2148"/>
      <c r="D152" s="2148"/>
      <c r="E152" s="2148"/>
      <c r="F152" s="2148"/>
      <c r="G152" s="2148"/>
      <c r="H152" s="2148"/>
      <c r="I152" s="2148"/>
      <c r="J152" s="2148"/>
      <c r="K152" s="2148"/>
      <c r="L152" s="2148"/>
      <c r="M152" s="2148"/>
      <c r="N152" s="2148"/>
      <c r="O152" s="2148"/>
      <c r="P152" s="2148"/>
      <c r="Q152" s="2148"/>
      <c r="R152" s="2148"/>
      <c r="S152" s="2148"/>
    </row>
    <row r="153" spans="1:19">
      <c r="A153" s="2151" t="s">
        <v>479</v>
      </c>
      <c r="B153" s="2151" t="s">
        <v>85</v>
      </c>
      <c r="C153" s="2148"/>
      <c r="D153" s="2148"/>
      <c r="E153" s="2148"/>
      <c r="F153" s="2148"/>
      <c r="G153" s="2148"/>
      <c r="H153" s="2148"/>
      <c r="I153" s="2148"/>
      <c r="J153" s="2148"/>
      <c r="K153" s="2148"/>
      <c r="L153" s="2148"/>
      <c r="M153" s="2148"/>
      <c r="N153" s="2148"/>
      <c r="O153" s="2148"/>
      <c r="P153" s="2148"/>
      <c r="Q153" s="2148"/>
      <c r="R153" s="2148"/>
      <c r="S153" s="2148"/>
    </row>
    <row r="154" spans="1:19">
      <c r="A154" s="2151" t="s">
        <v>480</v>
      </c>
      <c r="B154" s="2151" t="s">
        <v>481</v>
      </c>
      <c r="C154" s="2148"/>
      <c r="D154" s="2148"/>
      <c r="E154" s="2148"/>
      <c r="F154" s="2148"/>
      <c r="G154" s="2148"/>
      <c r="H154" s="2148"/>
      <c r="I154" s="2148"/>
      <c r="J154" s="2148"/>
      <c r="K154" s="2148"/>
      <c r="L154" s="2148"/>
      <c r="M154" s="2148"/>
      <c r="N154" s="2148"/>
      <c r="O154" s="2148"/>
      <c r="P154" s="2148"/>
      <c r="Q154" s="2148"/>
      <c r="R154" s="2148"/>
      <c r="S154" s="2148"/>
    </row>
    <row r="155" spans="1:19">
      <c r="A155" s="2151" t="s">
        <v>115</v>
      </c>
      <c r="B155" s="2151" t="s">
        <v>482</v>
      </c>
      <c r="C155" s="2148"/>
      <c r="D155" s="2148"/>
      <c r="E155" s="2148"/>
      <c r="F155" s="2148"/>
      <c r="G155" s="2148"/>
      <c r="H155" s="2148"/>
      <c r="I155" s="2148"/>
      <c r="J155" s="2148"/>
      <c r="K155" s="2148"/>
      <c r="L155" s="2148"/>
      <c r="M155" s="2148"/>
      <c r="N155" s="2148"/>
      <c r="O155" s="2148"/>
      <c r="P155" s="2148"/>
      <c r="Q155" s="2148"/>
      <c r="R155" s="2148"/>
      <c r="S155" s="2148"/>
    </row>
    <row r="156" spans="1:19">
      <c r="A156" s="2133"/>
      <c r="B156" s="2133"/>
      <c r="C156" s="2133"/>
      <c r="D156" s="2133"/>
      <c r="E156" s="2133"/>
      <c r="F156" s="2133"/>
      <c r="G156" s="2133"/>
      <c r="H156" s="2133"/>
      <c r="I156" s="2133"/>
      <c r="J156" s="2133"/>
      <c r="K156" s="2133"/>
      <c r="L156" s="2133"/>
      <c r="M156" s="2133"/>
      <c r="N156" s="2133"/>
      <c r="O156" s="2133"/>
      <c r="P156" s="2133"/>
      <c r="Q156" s="2133"/>
      <c r="R156" s="2133"/>
      <c r="S156" s="2133"/>
    </row>
    <row r="157" spans="1:19" ht="27" customHeight="1">
      <c r="A157" s="2153" t="s">
        <v>33</v>
      </c>
      <c r="B157" s="2412" t="s">
        <v>483</v>
      </c>
      <c r="C157" s="2413"/>
      <c r="D157" s="2412" t="s">
        <v>484</v>
      </c>
      <c r="E157" s="2413"/>
      <c r="F157" s="2412" t="s">
        <v>485</v>
      </c>
      <c r="G157" s="2413"/>
      <c r="H157" s="2412" t="s">
        <v>486</v>
      </c>
      <c r="I157" s="2413"/>
      <c r="J157" s="2412" t="s">
        <v>113</v>
      </c>
      <c r="K157" s="2413"/>
      <c r="L157" s="2412" t="s">
        <v>112</v>
      </c>
      <c r="M157" s="2413"/>
      <c r="N157" s="2412" t="s">
        <v>61</v>
      </c>
      <c r="O157" s="2413"/>
      <c r="P157" s="2412" t="s">
        <v>487</v>
      </c>
      <c r="Q157" s="2413"/>
      <c r="R157" s="2412" t="s">
        <v>488</v>
      </c>
      <c r="S157" s="2413"/>
    </row>
    <row r="158" spans="1:19">
      <c r="A158" s="2148"/>
      <c r="B158" s="2152" t="s">
        <v>489</v>
      </c>
      <c r="C158" s="2152" t="s">
        <v>490</v>
      </c>
      <c r="D158" s="2152" t="s">
        <v>489</v>
      </c>
      <c r="E158" s="2152" t="s">
        <v>490</v>
      </c>
      <c r="F158" s="2152" t="s">
        <v>489</v>
      </c>
      <c r="G158" s="2152" t="s">
        <v>490</v>
      </c>
      <c r="H158" s="2152" t="s">
        <v>489</v>
      </c>
      <c r="I158" s="2152" t="s">
        <v>490</v>
      </c>
      <c r="J158" s="2152" t="s">
        <v>489</v>
      </c>
      <c r="K158" s="2152" t="s">
        <v>490</v>
      </c>
      <c r="L158" s="2152" t="s">
        <v>489</v>
      </c>
      <c r="M158" s="2152" t="s">
        <v>490</v>
      </c>
      <c r="N158" s="2152" t="s">
        <v>489</v>
      </c>
      <c r="O158" s="2152" t="s">
        <v>490</v>
      </c>
      <c r="P158" s="2152" t="s">
        <v>489</v>
      </c>
      <c r="Q158" s="2152" t="s">
        <v>490</v>
      </c>
      <c r="R158" s="2152" t="s">
        <v>489</v>
      </c>
      <c r="S158" s="2152" t="s">
        <v>490</v>
      </c>
    </row>
    <row r="159" spans="1:19">
      <c r="A159" s="2154">
        <v>1997</v>
      </c>
      <c r="B159" s="2156">
        <v>14.01</v>
      </c>
      <c r="C159" s="2155">
        <v>1</v>
      </c>
      <c r="D159" s="2156">
        <v>9.0299999999999994</v>
      </c>
      <c r="E159" s="2155">
        <v>4.2</v>
      </c>
      <c r="F159" s="2156">
        <v>10.52</v>
      </c>
      <c r="G159" s="2155">
        <v>0.8</v>
      </c>
      <c r="H159" s="2156">
        <v>7.59</v>
      </c>
      <c r="I159" s="2155">
        <v>1.5</v>
      </c>
      <c r="J159" s="2156">
        <v>13.84</v>
      </c>
      <c r="K159" s="2155">
        <v>1</v>
      </c>
      <c r="L159" s="2156">
        <v>10.029999999999999</v>
      </c>
      <c r="M159" s="2155">
        <v>0.7</v>
      </c>
      <c r="N159" s="2156">
        <v>12.19</v>
      </c>
      <c r="O159" s="2155">
        <v>0.7</v>
      </c>
      <c r="P159" s="2156">
        <v>12.63</v>
      </c>
      <c r="Q159" s="2155">
        <v>0.7</v>
      </c>
      <c r="R159" s="2156">
        <v>7.89</v>
      </c>
      <c r="S159" s="2155">
        <v>1.5</v>
      </c>
    </row>
    <row r="160" spans="1:19">
      <c r="A160" s="2154">
        <v>1998</v>
      </c>
      <c r="B160" s="2156">
        <v>14.75</v>
      </c>
      <c r="C160" s="2155">
        <v>1.1000000000000001</v>
      </c>
      <c r="D160" s="2156">
        <v>8.74</v>
      </c>
      <c r="E160" s="2155">
        <v>5.3</v>
      </c>
      <c r="F160" s="2156">
        <v>11</v>
      </c>
      <c r="G160" s="2155">
        <v>0.7</v>
      </c>
      <c r="H160" s="2156">
        <v>8</v>
      </c>
      <c r="I160" s="2155">
        <v>1.5</v>
      </c>
      <c r="J160" s="2156">
        <v>14.54</v>
      </c>
      <c r="K160" s="2155">
        <v>1.1000000000000001</v>
      </c>
      <c r="L160" s="2156">
        <v>10.48</v>
      </c>
      <c r="M160" s="2155">
        <v>0.7</v>
      </c>
      <c r="N160" s="2156">
        <v>12.81</v>
      </c>
      <c r="O160" s="2155">
        <v>0.7</v>
      </c>
      <c r="P160" s="2156">
        <v>13.29</v>
      </c>
      <c r="Q160" s="2155">
        <v>0.8</v>
      </c>
      <c r="R160" s="2156">
        <v>8.15</v>
      </c>
      <c r="S160" s="2155">
        <v>1.7</v>
      </c>
    </row>
    <row r="161" spans="1:19">
      <c r="A161" s="2154">
        <v>1999</v>
      </c>
      <c r="B161" s="2156">
        <v>15.37</v>
      </c>
      <c r="C161" s="2155">
        <v>1</v>
      </c>
      <c r="D161" s="2156">
        <v>9.52</v>
      </c>
      <c r="E161" s="2155">
        <v>4.8</v>
      </c>
      <c r="F161" s="2156">
        <v>11.57</v>
      </c>
      <c r="G161" s="2155">
        <v>0.7</v>
      </c>
      <c r="H161" s="2156">
        <v>8.33</v>
      </c>
      <c r="I161" s="2155">
        <v>1.6</v>
      </c>
      <c r="J161" s="2156">
        <v>15.14</v>
      </c>
      <c r="K161" s="2155">
        <v>0.9</v>
      </c>
      <c r="L161" s="2156">
        <v>10.98</v>
      </c>
      <c r="M161" s="2155">
        <v>0.7</v>
      </c>
      <c r="N161" s="2156">
        <v>13.36</v>
      </c>
      <c r="O161" s="2155">
        <v>0.7</v>
      </c>
      <c r="P161" s="2156">
        <v>13.89</v>
      </c>
      <c r="Q161" s="2155">
        <v>0.7</v>
      </c>
      <c r="R161" s="2156">
        <v>8.59</v>
      </c>
      <c r="S161" s="2155">
        <v>1.7</v>
      </c>
    </row>
    <row r="162" spans="1:19">
      <c r="A162" s="2154">
        <v>2000</v>
      </c>
      <c r="B162" s="2156">
        <v>16.32</v>
      </c>
      <c r="C162" s="2155">
        <v>1.1000000000000001</v>
      </c>
      <c r="D162" s="2156">
        <v>9.86</v>
      </c>
      <c r="E162" s="2155">
        <v>4.5999999999999996</v>
      </c>
      <c r="F162" s="2156">
        <v>12.27</v>
      </c>
      <c r="G162" s="2155">
        <v>0.9</v>
      </c>
      <c r="H162" s="2156">
        <v>8.4600000000000009</v>
      </c>
      <c r="I162" s="2155">
        <v>1.5</v>
      </c>
      <c r="J162" s="2156">
        <v>16.079999999999998</v>
      </c>
      <c r="K162" s="2155">
        <v>1.1000000000000001</v>
      </c>
      <c r="L162" s="2156">
        <v>11.57</v>
      </c>
      <c r="M162" s="2155">
        <v>0.8</v>
      </c>
      <c r="N162" s="2156">
        <v>14.17</v>
      </c>
      <c r="O162" s="2155">
        <v>0.8</v>
      </c>
      <c r="P162" s="2156">
        <v>14.76</v>
      </c>
      <c r="Q162" s="2155">
        <v>0.8</v>
      </c>
      <c r="R162" s="2156">
        <v>8.76</v>
      </c>
      <c r="S162" s="2155">
        <v>1.6</v>
      </c>
    </row>
    <row r="163" spans="1:19">
      <c r="A163" s="2154">
        <v>2001</v>
      </c>
      <c r="B163" s="2156">
        <v>17.34</v>
      </c>
      <c r="C163" s="2155">
        <v>1.1000000000000001</v>
      </c>
      <c r="D163" s="2156">
        <v>10.16</v>
      </c>
      <c r="E163" s="2155">
        <v>6.7</v>
      </c>
      <c r="F163" s="2156">
        <v>13.08</v>
      </c>
      <c r="G163" s="2155">
        <v>0.9</v>
      </c>
      <c r="H163" s="2156">
        <v>8.48</v>
      </c>
      <c r="I163" s="2155">
        <v>1.4</v>
      </c>
      <c r="J163" s="2156">
        <v>17.059999999999999</v>
      </c>
      <c r="K163" s="2155">
        <v>1.1000000000000001</v>
      </c>
      <c r="L163" s="2156">
        <v>12.25</v>
      </c>
      <c r="M163" s="2155">
        <v>0.8</v>
      </c>
      <c r="N163" s="2156">
        <v>15.03</v>
      </c>
      <c r="O163" s="2155">
        <v>0.8</v>
      </c>
      <c r="P163" s="2156">
        <v>15.7</v>
      </c>
      <c r="Q163" s="2155">
        <v>0.8</v>
      </c>
      <c r="R163" s="2156">
        <v>8.8699999999999992</v>
      </c>
      <c r="S163" s="2155">
        <v>2</v>
      </c>
    </row>
    <row r="164" spans="1:19">
      <c r="A164" s="2154">
        <v>2002</v>
      </c>
      <c r="B164" s="2156">
        <v>18.48</v>
      </c>
      <c r="C164" s="2155">
        <v>1.2</v>
      </c>
      <c r="D164" s="2156">
        <v>12.46</v>
      </c>
      <c r="E164" s="2155">
        <v>5</v>
      </c>
      <c r="F164" s="2156">
        <v>13.92</v>
      </c>
      <c r="G164" s="2155">
        <v>1</v>
      </c>
      <c r="H164" s="2156">
        <v>9.32</v>
      </c>
      <c r="I164" s="2155">
        <v>1.5</v>
      </c>
      <c r="J164" s="2156">
        <v>18.2</v>
      </c>
      <c r="K164" s="2155">
        <v>1.1000000000000001</v>
      </c>
      <c r="L164" s="2156">
        <v>13.04</v>
      </c>
      <c r="M164" s="2155">
        <v>0.9</v>
      </c>
      <c r="N164" s="2156">
        <v>15.99</v>
      </c>
      <c r="O164" s="2155">
        <v>0.8</v>
      </c>
      <c r="P164" s="2156">
        <v>16.71</v>
      </c>
      <c r="Q164" s="2155">
        <v>0.9</v>
      </c>
      <c r="R164" s="2156">
        <v>10.07</v>
      </c>
      <c r="S164" s="2155">
        <v>1.8</v>
      </c>
    </row>
    <row r="165" spans="1:19">
      <c r="A165" s="2154">
        <v>2003</v>
      </c>
      <c r="B165" s="2156">
        <v>18.899999999999999</v>
      </c>
      <c r="C165" s="2155">
        <v>1.1000000000000001</v>
      </c>
      <c r="D165" s="2156">
        <v>13.34</v>
      </c>
      <c r="E165" s="2155">
        <v>4.8</v>
      </c>
      <c r="F165" s="2156">
        <v>14.25</v>
      </c>
      <c r="G165" s="2155">
        <v>0.9</v>
      </c>
      <c r="H165" s="2156">
        <v>10.220000000000001</v>
      </c>
      <c r="I165" s="2155">
        <v>1.5</v>
      </c>
      <c r="J165" s="2156">
        <v>18.649999999999999</v>
      </c>
      <c r="K165" s="2155">
        <v>1.1000000000000001</v>
      </c>
      <c r="L165" s="2156">
        <v>13.48</v>
      </c>
      <c r="M165" s="2155">
        <v>0.8</v>
      </c>
      <c r="N165" s="2156">
        <v>16.47</v>
      </c>
      <c r="O165" s="2155">
        <v>0.8</v>
      </c>
      <c r="P165" s="2156">
        <v>17.12</v>
      </c>
      <c r="Q165" s="2155">
        <v>0.8</v>
      </c>
      <c r="R165" s="2156">
        <v>10.99</v>
      </c>
      <c r="S165" s="2155">
        <v>1.8</v>
      </c>
    </row>
    <row r="166" spans="1:19">
      <c r="A166" s="2154">
        <v>2004</v>
      </c>
      <c r="B166" s="2156">
        <v>19.010000000000002</v>
      </c>
      <c r="C166" s="2155">
        <v>1</v>
      </c>
      <c r="D166" s="2156">
        <v>12.71</v>
      </c>
      <c r="E166" s="2155">
        <v>4.5</v>
      </c>
      <c r="F166" s="2156">
        <v>14.66</v>
      </c>
      <c r="G166" s="2155">
        <v>0.8</v>
      </c>
      <c r="H166" s="2156">
        <v>10.48</v>
      </c>
      <c r="I166" s="2155">
        <v>1.5</v>
      </c>
      <c r="J166" s="2156">
        <v>18.71</v>
      </c>
      <c r="K166" s="2155">
        <v>0.9</v>
      </c>
      <c r="L166" s="2156">
        <v>13.9</v>
      </c>
      <c r="M166" s="2155">
        <v>0.7</v>
      </c>
      <c r="N166" s="2156">
        <v>16.68</v>
      </c>
      <c r="O166" s="2155">
        <v>0.7</v>
      </c>
      <c r="P166" s="2156">
        <v>17.329999999999998</v>
      </c>
      <c r="Q166" s="2155">
        <v>0.7</v>
      </c>
      <c r="R166" s="2156">
        <v>11.07</v>
      </c>
      <c r="S166" s="2155">
        <v>1.8</v>
      </c>
    </row>
    <row r="167" spans="1:19">
      <c r="A167" s="2154">
        <v>2005</v>
      </c>
      <c r="B167" s="2156">
        <v>20.05</v>
      </c>
      <c r="C167" s="2155">
        <v>1.1000000000000001</v>
      </c>
      <c r="D167" s="2156">
        <v>13.29</v>
      </c>
      <c r="E167" s="2155">
        <v>4.5</v>
      </c>
      <c r="F167" s="2156">
        <v>15.25</v>
      </c>
      <c r="G167" s="2155">
        <v>0.8</v>
      </c>
      <c r="H167" s="2156">
        <v>11.58</v>
      </c>
      <c r="I167" s="2155">
        <v>1.4</v>
      </c>
      <c r="J167" s="2156">
        <v>19.71</v>
      </c>
      <c r="K167" s="2155">
        <v>1</v>
      </c>
      <c r="L167" s="2156">
        <v>14.59</v>
      </c>
      <c r="M167" s="2155">
        <v>0.7</v>
      </c>
      <c r="N167" s="2156">
        <v>17.47</v>
      </c>
      <c r="O167" s="2155">
        <v>0.7</v>
      </c>
      <c r="P167" s="2156">
        <v>18.13</v>
      </c>
      <c r="Q167" s="2155">
        <v>0.7</v>
      </c>
      <c r="R167" s="2156">
        <v>12.03</v>
      </c>
      <c r="S167" s="2155">
        <v>1.7</v>
      </c>
    </row>
    <row r="168" spans="1:19">
      <c r="A168" s="2154">
        <v>2006</v>
      </c>
      <c r="B168" s="2156">
        <v>20.51</v>
      </c>
      <c r="C168" s="2155">
        <v>1.1000000000000001</v>
      </c>
      <c r="D168" s="2156">
        <v>13.35</v>
      </c>
      <c r="E168" s="2155">
        <v>6.2</v>
      </c>
      <c r="F168" s="2156">
        <v>15.66</v>
      </c>
      <c r="G168" s="2155">
        <v>0.8</v>
      </c>
      <c r="H168" s="2156">
        <v>11.81</v>
      </c>
      <c r="I168" s="2155">
        <v>1.6</v>
      </c>
      <c r="J168" s="2156">
        <v>20.16</v>
      </c>
      <c r="K168" s="2155">
        <v>1.1000000000000001</v>
      </c>
      <c r="L168" s="2156">
        <v>15.01</v>
      </c>
      <c r="M168" s="2155">
        <v>0.7</v>
      </c>
      <c r="N168" s="2156">
        <v>17.899999999999999</v>
      </c>
      <c r="O168" s="2155">
        <v>0.8</v>
      </c>
      <c r="P168" s="2156">
        <v>18.54</v>
      </c>
      <c r="Q168" s="2155">
        <v>0.8</v>
      </c>
      <c r="R168" s="2156">
        <v>12.22</v>
      </c>
      <c r="S168" s="2155">
        <v>2.1</v>
      </c>
    </row>
    <row r="169" spans="1:19">
      <c r="A169" s="2154">
        <v>2007</v>
      </c>
      <c r="B169" s="2156">
        <v>20.86</v>
      </c>
      <c r="C169" s="2155">
        <v>1</v>
      </c>
      <c r="D169" s="2156">
        <v>14.12</v>
      </c>
      <c r="E169" s="2155">
        <v>4.3</v>
      </c>
      <c r="F169" s="2156">
        <v>16.23</v>
      </c>
      <c r="G169" s="2155">
        <v>0.8</v>
      </c>
      <c r="H169" s="2156">
        <v>12.5</v>
      </c>
      <c r="I169" s="2155">
        <v>1.7</v>
      </c>
      <c r="J169" s="2156">
        <v>20.53</v>
      </c>
      <c r="K169" s="2155">
        <v>1</v>
      </c>
      <c r="L169" s="2156">
        <v>15.6</v>
      </c>
      <c r="M169" s="2155">
        <v>0.7</v>
      </c>
      <c r="N169" s="2156">
        <v>18.420000000000002</v>
      </c>
      <c r="O169" s="2155">
        <v>0.7</v>
      </c>
      <c r="P169" s="2156">
        <v>19.03</v>
      </c>
      <c r="Q169" s="2155">
        <v>0.7</v>
      </c>
      <c r="R169" s="2156">
        <v>12.95</v>
      </c>
      <c r="S169" s="2155">
        <v>1.8</v>
      </c>
    </row>
    <row r="170" spans="1:19">
      <c r="A170" s="2154">
        <v>2008</v>
      </c>
      <c r="B170" s="2156">
        <v>22.21</v>
      </c>
      <c r="C170" s="2155">
        <v>1.3</v>
      </c>
      <c r="D170" s="2156">
        <v>14.43</v>
      </c>
      <c r="E170" s="2155">
        <v>4.0999999999999996</v>
      </c>
      <c r="F170" s="2156">
        <v>16.72</v>
      </c>
      <c r="G170" s="2155">
        <v>0.8</v>
      </c>
      <c r="H170" s="2156">
        <v>12.61</v>
      </c>
      <c r="I170" s="2155">
        <v>1.6</v>
      </c>
      <c r="J170" s="2156">
        <v>21.82</v>
      </c>
      <c r="K170" s="2155">
        <v>1.3</v>
      </c>
      <c r="L170" s="2156">
        <v>16.03</v>
      </c>
      <c r="M170" s="2155">
        <v>0.7</v>
      </c>
      <c r="N170" s="2156">
        <v>19.32</v>
      </c>
      <c r="O170" s="2155">
        <v>0.9</v>
      </c>
      <c r="P170" s="2156">
        <v>20.010000000000002</v>
      </c>
      <c r="Q170" s="2155">
        <v>0.9</v>
      </c>
      <c r="R170" s="2156">
        <v>13.13</v>
      </c>
      <c r="S170" s="2155">
        <v>1.7</v>
      </c>
    </row>
    <row r="171" spans="1:19">
      <c r="A171" s="2154">
        <v>2009</v>
      </c>
      <c r="B171" s="2156">
        <v>22.45</v>
      </c>
      <c r="C171" s="2155">
        <v>0.9</v>
      </c>
      <c r="D171" s="2156">
        <v>15.28</v>
      </c>
      <c r="E171" s="2155">
        <v>5.9</v>
      </c>
      <c r="F171" s="2156">
        <v>17.46</v>
      </c>
      <c r="G171" s="2155">
        <v>0.7</v>
      </c>
      <c r="H171" s="2156">
        <v>13.54</v>
      </c>
      <c r="I171" s="2155">
        <v>2</v>
      </c>
      <c r="J171" s="2156">
        <v>22.06</v>
      </c>
      <c r="K171" s="2155">
        <v>0.9</v>
      </c>
      <c r="L171" s="2156">
        <v>16.79</v>
      </c>
      <c r="M171" s="2155">
        <v>0.7</v>
      </c>
      <c r="N171" s="2156">
        <v>19.82</v>
      </c>
      <c r="O171" s="2155">
        <v>0.6</v>
      </c>
      <c r="P171" s="2156">
        <v>20.49</v>
      </c>
      <c r="Q171" s="2155">
        <v>0.7</v>
      </c>
      <c r="R171" s="2156">
        <v>14.07</v>
      </c>
      <c r="S171" s="2155">
        <v>2.2999999999999998</v>
      </c>
    </row>
    <row r="172" spans="1:19">
      <c r="A172" s="2154">
        <v>2010</v>
      </c>
      <c r="B172" s="2156">
        <v>22.95</v>
      </c>
      <c r="C172" s="2155">
        <v>0.8</v>
      </c>
      <c r="D172" s="2156">
        <v>14.67</v>
      </c>
      <c r="E172" s="2155">
        <v>3.5</v>
      </c>
      <c r="F172" s="2156">
        <v>17.78</v>
      </c>
      <c r="G172" s="2155">
        <v>0.7</v>
      </c>
      <c r="H172" s="2156">
        <v>13.55</v>
      </c>
      <c r="I172" s="2155">
        <v>1.4</v>
      </c>
      <c r="J172" s="2156">
        <v>22.49</v>
      </c>
      <c r="K172" s="2155">
        <v>0.8</v>
      </c>
      <c r="L172" s="2156">
        <v>17.05</v>
      </c>
      <c r="M172" s="2155">
        <v>0.6</v>
      </c>
      <c r="N172" s="2156">
        <v>20.18</v>
      </c>
      <c r="O172" s="2155">
        <v>0.6</v>
      </c>
      <c r="P172" s="2156">
        <v>20.92</v>
      </c>
      <c r="Q172" s="2155">
        <v>0.6</v>
      </c>
      <c r="R172" s="2156">
        <v>13.89</v>
      </c>
      <c r="S172" s="2155">
        <v>1.5</v>
      </c>
    </row>
    <row r="173" spans="1:19">
      <c r="A173" s="2154">
        <v>2011</v>
      </c>
      <c r="B173" s="2156">
        <v>23.7</v>
      </c>
      <c r="C173" s="2155">
        <v>0.9</v>
      </c>
      <c r="D173" s="2156">
        <v>15.38</v>
      </c>
      <c r="E173" s="2155">
        <v>4.7</v>
      </c>
      <c r="F173" s="2156">
        <v>18.079999999999998</v>
      </c>
      <c r="G173" s="2155">
        <v>0.7</v>
      </c>
      <c r="H173" s="2156">
        <v>13.35</v>
      </c>
      <c r="I173" s="2155">
        <v>1.3</v>
      </c>
      <c r="J173" s="2156">
        <v>23.23</v>
      </c>
      <c r="K173" s="2155">
        <v>0.9</v>
      </c>
      <c r="L173" s="2156">
        <v>17.260000000000002</v>
      </c>
      <c r="M173" s="2155">
        <v>0.6</v>
      </c>
      <c r="N173" s="2156">
        <v>20.72</v>
      </c>
      <c r="O173" s="2155">
        <v>0.6</v>
      </c>
      <c r="P173" s="2156">
        <v>21.52</v>
      </c>
      <c r="Q173" s="2155">
        <v>0.6</v>
      </c>
      <c r="R173" s="2156">
        <v>13.97</v>
      </c>
      <c r="S173" s="2155">
        <v>1.8</v>
      </c>
    </row>
    <row r="174" spans="1:19">
      <c r="A174" s="2154">
        <v>2012</v>
      </c>
      <c r="B174" s="2156">
        <v>23.11</v>
      </c>
      <c r="C174" s="2155">
        <v>0.9</v>
      </c>
      <c r="D174" s="2156">
        <v>14.54</v>
      </c>
      <c r="E174" s="2155">
        <v>5.0999999999999996</v>
      </c>
      <c r="F174" s="2156">
        <v>18.48</v>
      </c>
      <c r="G174" s="2155">
        <v>0.7</v>
      </c>
      <c r="H174" s="2156">
        <v>13.64</v>
      </c>
      <c r="I174" s="2155">
        <v>1.3</v>
      </c>
      <c r="J174" s="2156">
        <v>22.61</v>
      </c>
      <c r="K174" s="2155">
        <v>0.9</v>
      </c>
      <c r="L174" s="2156">
        <v>17.66</v>
      </c>
      <c r="M174" s="2155">
        <v>0.6</v>
      </c>
      <c r="N174" s="2156">
        <v>20.49</v>
      </c>
      <c r="O174" s="2155">
        <v>0.6</v>
      </c>
      <c r="P174" s="2156">
        <v>21.27</v>
      </c>
      <c r="Q174" s="2155">
        <v>0.6</v>
      </c>
      <c r="R174" s="2156">
        <v>13.93</v>
      </c>
      <c r="S174" s="2155">
        <v>1.9</v>
      </c>
    </row>
    <row r="175" spans="1:19">
      <c r="A175" s="2154">
        <v>2013</v>
      </c>
      <c r="B175" s="2156">
        <v>23.62</v>
      </c>
      <c r="C175" s="2155">
        <v>0.9</v>
      </c>
      <c r="D175" s="2156">
        <v>13.05</v>
      </c>
      <c r="E175" s="2155">
        <v>2.7</v>
      </c>
      <c r="F175" s="2156">
        <v>18.36</v>
      </c>
      <c r="G175" s="2155">
        <v>0.7</v>
      </c>
      <c r="H175" s="2156">
        <v>13.95</v>
      </c>
      <c r="I175" s="2155">
        <v>1.4</v>
      </c>
      <c r="J175" s="2156">
        <v>23.01</v>
      </c>
      <c r="K175" s="2155">
        <v>0.9</v>
      </c>
      <c r="L175" s="2156">
        <v>17.600000000000001</v>
      </c>
      <c r="M175" s="2155">
        <v>0.6</v>
      </c>
      <c r="N175" s="2156">
        <v>20.66</v>
      </c>
      <c r="O175" s="2155">
        <v>0.6</v>
      </c>
      <c r="P175" s="2156">
        <v>21.5</v>
      </c>
      <c r="Q175" s="2155">
        <v>0.6</v>
      </c>
      <c r="R175" s="2156">
        <v>13.67</v>
      </c>
      <c r="S175" s="2155">
        <v>1.2</v>
      </c>
    </row>
    <row r="176" spans="1:19">
      <c r="A176" s="2154">
        <v>2014</v>
      </c>
      <c r="B176" s="2156">
        <v>23.35</v>
      </c>
      <c r="C176" s="2155">
        <v>0.8</v>
      </c>
      <c r="D176" s="2156">
        <v>12.84</v>
      </c>
      <c r="E176" s="2155">
        <v>2.8</v>
      </c>
      <c r="F176" s="2156">
        <v>18.55</v>
      </c>
      <c r="G176" s="2155">
        <v>0.7</v>
      </c>
      <c r="H176" s="2156">
        <v>13.97</v>
      </c>
      <c r="I176" s="2155">
        <v>1.3</v>
      </c>
      <c r="J176" s="2156">
        <v>22.72</v>
      </c>
      <c r="K176" s="2155">
        <v>0.8</v>
      </c>
      <c r="L176" s="2156">
        <v>17.77</v>
      </c>
      <c r="M176" s="2155">
        <v>0.7</v>
      </c>
      <c r="N176" s="2156">
        <v>20.55</v>
      </c>
      <c r="O176" s="2155">
        <v>0.6</v>
      </c>
      <c r="P176" s="2156">
        <v>21.39</v>
      </c>
      <c r="Q176" s="2155">
        <v>0.6</v>
      </c>
      <c r="R176" s="2156">
        <v>13.62</v>
      </c>
      <c r="S176" s="2155">
        <v>1.3</v>
      </c>
    </row>
    <row r="177" spans="1:19">
      <c r="A177" s="2154">
        <v>2015</v>
      </c>
      <c r="B177" s="2156">
        <v>23.09</v>
      </c>
      <c r="C177" s="2155">
        <v>0.8</v>
      </c>
      <c r="D177" s="2156">
        <v>13.01</v>
      </c>
      <c r="E177" s="2155">
        <v>2.7</v>
      </c>
      <c r="F177" s="2156">
        <v>18.32</v>
      </c>
      <c r="G177" s="2155">
        <v>0.7</v>
      </c>
      <c r="H177" s="2156">
        <v>13.76</v>
      </c>
      <c r="I177" s="2155">
        <v>1.3</v>
      </c>
      <c r="J177" s="2156">
        <v>22.49</v>
      </c>
      <c r="K177" s="2155">
        <v>0.8</v>
      </c>
      <c r="L177" s="2156">
        <v>17.54</v>
      </c>
      <c r="M177" s="2155">
        <v>0.6</v>
      </c>
      <c r="N177" s="2156">
        <v>20.32</v>
      </c>
      <c r="O177" s="2155">
        <v>0.5</v>
      </c>
      <c r="P177" s="2156">
        <v>21.14</v>
      </c>
      <c r="Q177" s="2155">
        <v>0.6</v>
      </c>
      <c r="R177" s="2156">
        <v>13.53</v>
      </c>
      <c r="S177" s="2155">
        <v>1.2</v>
      </c>
    </row>
    <row r="178" spans="1:19">
      <c r="A178" s="2154">
        <v>2016</v>
      </c>
      <c r="B178" s="2156">
        <v>23.6</v>
      </c>
      <c r="C178" s="2155">
        <v>0.9</v>
      </c>
      <c r="D178" s="2156">
        <v>15.06</v>
      </c>
      <c r="E178" s="2155">
        <v>3.5</v>
      </c>
      <c r="F178" s="2156">
        <v>18.79</v>
      </c>
      <c r="G178" s="2155">
        <v>0.7</v>
      </c>
      <c r="H178" s="2156">
        <v>14.41</v>
      </c>
      <c r="I178" s="2155">
        <v>1.4</v>
      </c>
      <c r="J178" s="2156">
        <v>23.08</v>
      </c>
      <c r="K178" s="2155">
        <v>0.9</v>
      </c>
      <c r="L178" s="2156">
        <v>18.05</v>
      </c>
      <c r="M178" s="2155">
        <v>0.6</v>
      </c>
      <c r="N178" s="2156">
        <v>20.86</v>
      </c>
      <c r="O178" s="2155">
        <v>0.6</v>
      </c>
      <c r="P178" s="2156">
        <v>21.62</v>
      </c>
      <c r="Q178" s="2155">
        <v>0.7</v>
      </c>
      <c r="R178" s="2156">
        <v>14.62</v>
      </c>
      <c r="S178" s="2155">
        <v>1.5</v>
      </c>
    </row>
    <row r="179" spans="1:19">
      <c r="A179" s="2154">
        <v>2017</v>
      </c>
      <c r="B179" s="2156">
        <v>24.58</v>
      </c>
      <c r="C179" s="2155">
        <v>0.9</v>
      </c>
      <c r="D179" s="2156">
        <v>15.08</v>
      </c>
      <c r="E179" s="2155">
        <v>3.4</v>
      </c>
      <c r="F179" s="2156">
        <v>19.66</v>
      </c>
      <c r="G179" s="2155">
        <v>0.8</v>
      </c>
      <c r="H179" s="2156">
        <v>15.02</v>
      </c>
      <c r="I179" s="2155">
        <v>1.8</v>
      </c>
      <c r="J179" s="2156">
        <v>24.01</v>
      </c>
      <c r="K179" s="2155">
        <v>0.8</v>
      </c>
      <c r="L179" s="2156">
        <v>18.88</v>
      </c>
      <c r="M179" s="2155">
        <v>0.7</v>
      </c>
      <c r="N179" s="2156">
        <v>21.76</v>
      </c>
      <c r="O179" s="2155">
        <v>0.6</v>
      </c>
      <c r="P179" s="2156">
        <v>22.57</v>
      </c>
      <c r="Q179" s="2155">
        <v>0.6</v>
      </c>
      <c r="R179" s="2156">
        <v>15.04</v>
      </c>
      <c r="S179" s="2155">
        <v>1.6</v>
      </c>
    </row>
    <row r="180" spans="1:19">
      <c r="A180" s="2154">
        <v>2018</v>
      </c>
      <c r="B180" s="2156">
        <v>25.58</v>
      </c>
      <c r="C180" s="2155">
        <v>0.9</v>
      </c>
      <c r="D180" s="2156">
        <v>15.94</v>
      </c>
      <c r="E180" s="2155">
        <v>3.3</v>
      </c>
      <c r="F180" s="2156">
        <v>20.420000000000002</v>
      </c>
      <c r="G180" s="2155">
        <v>0.8</v>
      </c>
      <c r="H180" s="2156">
        <v>15.39</v>
      </c>
      <c r="I180" s="2155">
        <v>1.6</v>
      </c>
      <c r="J180" s="2156">
        <v>24.99</v>
      </c>
      <c r="K180" s="2155">
        <v>0.9</v>
      </c>
      <c r="L180" s="2156">
        <v>19.59</v>
      </c>
      <c r="M180" s="2155">
        <v>0.7</v>
      </c>
      <c r="N180" s="2156">
        <v>22.62</v>
      </c>
      <c r="O180" s="2155">
        <v>0.6</v>
      </c>
      <c r="P180" s="2156">
        <v>23.47</v>
      </c>
      <c r="Q180" s="2155">
        <v>0.6</v>
      </c>
      <c r="R180" s="2156">
        <v>15.56</v>
      </c>
      <c r="S180" s="2155">
        <v>1.5</v>
      </c>
    </row>
    <row r="181" spans="1:19" s="2133" customFormat="1">
      <c r="A181" s="2154">
        <v>2019</v>
      </c>
      <c r="B181" s="2156">
        <v>26.35</v>
      </c>
      <c r="C181" s="2155">
        <v>0.9</v>
      </c>
      <c r="D181" s="2156">
        <v>15.74</v>
      </c>
      <c r="E181" s="2155">
        <v>2.9</v>
      </c>
      <c r="F181" s="2156">
        <v>20.97</v>
      </c>
      <c r="G181" s="2155">
        <v>0.7</v>
      </c>
      <c r="H181" s="2156">
        <v>16</v>
      </c>
      <c r="I181" s="2155">
        <v>1.5</v>
      </c>
      <c r="J181" s="2156">
        <v>25.71</v>
      </c>
      <c r="K181" s="2155">
        <v>0.9</v>
      </c>
      <c r="L181" s="2156">
        <v>20.149999999999999</v>
      </c>
      <c r="M181" s="2155">
        <v>0.7</v>
      </c>
      <c r="N181" s="2156">
        <v>23.19</v>
      </c>
      <c r="O181" s="2155">
        <v>0.6</v>
      </c>
      <c r="P181" s="2156">
        <v>24.07</v>
      </c>
      <c r="Q181" s="2155">
        <v>0.6</v>
      </c>
      <c r="R181" s="2156">
        <v>15.92</v>
      </c>
      <c r="S181" s="2155">
        <v>1.4</v>
      </c>
    </row>
    <row r="182" spans="1:19" s="1160" customFormat="1">
      <c r="A182" s="419"/>
      <c r="B182" s="1173"/>
      <c r="C182" s="1172"/>
      <c r="D182" s="1173"/>
      <c r="E182" s="1172"/>
      <c r="F182" s="1173"/>
      <c r="G182" s="1172"/>
      <c r="H182" s="1173"/>
      <c r="I182" s="1172"/>
      <c r="J182" s="1173"/>
      <c r="K182" s="1172"/>
      <c r="L182" s="1173"/>
      <c r="M182" s="1172"/>
      <c r="N182" s="1173"/>
      <c r="O182" s="1172"/>
      <c r="P182" s="1173"/>
      <c r="Q182" s="1172"/>
      <c r="R182" s="1173"/>
      <c r="S182" s="1172"/>
    </row>
    <row r="183" spans="1:19">
      <c r="A183" s="2150" t="s">
        <v>491</v>
      </c>
      <c r="B183" s="2148"/>
      <c r="C183" s="2148"/>
      <c r="D183" s="2148"/>
      <c r="E183" s="2148"/>
      <c r="F183" s="2148"/>
      <c r="G183" s="2148"/>
      <c r="H183" s="2148"/>
      <c r="I183" s="2148"/>
      <c r="J183" s="2148"/>
      <c r="K183" s="2148"/>
      <c r="L183" s="2148"/>
      <c r="M183" s="2148"/>
      <c r="N183" s="2148"/>
      <c r="O183" s="2148"/>
      <c r="P183" s="2148"/>
      <c r="Q183" s="2148"/>
      <c r="R183" s="2148"/>
      <c r="S183" s="2148"/>
    </row>
    <row r="184" spans="1:19">
      <c r="A184" s="2150" t="s">
        <v>492</v>
      </c>
      <c r="B184" s="2148"/>
      <c r="C184" s="2148"/>
      <c r="D184" s="2148"/>
      <c r="E184" s="2148"/>
      <c r="F184" s="2148"/>
      <c r="G184" s="2148"/>
      <c r="H184" s="2148"/>
      <c r="I184" s="2148"/>
      <c r="J184" s="2148"/>
      <c r="K184" s="2148"/>
      <c r="L184" s="2148"/>
      <c r="M184" s="2148"/>
      <c r="N184" s="2148"/>
      <c r="O184" s="2148"/>
      <c r="P184" s="2148"/>
      <c r="Q184" s="2148"/>
      <c r="R184" s="2148"/>
      <c r="S184" s="2148"/>
    </row>
    <row r="185" spans="1:19">
      <c r="A185" s="418"/>
      <c r="B185" s="418"/>
      <c r="C185" s="418"/>
      <c r="D185" s="418"/>
      <c r="E185" s="418"/>
      <c r="F185" s="418"/>
      <c r="G185" s="418"/>
      <c r="H185" s="418"/>
      <c r="I185" s="418"/>
      <c r="J185" s="418"/>
      <c r="K185" s="418"/>
      <c r="L185" s="418"/>
      <c r="M185" s="418"/>
      <c r="N185" s="418"/>
      <c r="O185" s="418"/>
      <c r="P185" s="418"/>
      <c r="Q185" s="418"/>
      <c r="R185" s="418"/>
      <c r="S185" s="418"/>
    </row>
    <row r="186" spans="1:19">
      <c r="A186" s="418"/>
      <c r="B186" s="418"/>
      <c r="C186" s="418"/>
      <c r="D186" s="418"/>
      <c r="E186" s="418"/>
      <c r="F186" s="418"/>
      <c r="G186" s="418"/>
      <c r="H186" s="418"/>
      <c r="I186" s="418"/>
      <c r="J186" s="418"/>
      <c r="K186" s="418"/>
      <c r="L186" s="418"/>
      <c r="M186" s="418"/>
      <c r="N186" s="418"/>
      <c r="O186" s="418"/>
      <c r="P186" s="418"/>
      <c r="Q186" s="418"/>
      <c r="R186" s="418"/>
      <c r="S186" s="418"/>
    </row>
  </sheetData>
  <mergeCells count="44">
    <mergeCell ref="R79:S79"/>
    <mergeCell ref="B40:C40"/>
    <mergeCell ref="D40:E40"/>
    <mergeCell ref="F40:G40"/>
    <mergeCell ref="H40:I40"/>
    <mergeCell ref="J40:K40"/>
    <mergeCell ref="L40:M40"/>
    <mergeCell ref="N40:O40"/>
    <mergeCell ref="P40:Q40"/>
    <mergeCell ref="R40:S40"/>
    <mergeCell ref="B79:C79"/>
    <mergeCell ref="D79:E79"/>
    <mergeCell ref="F79:G79"/>
    <mergeCell ref="H79:I79"/>
    <mergeCell ref="J79:K79"/>
    <mergeCell ref="L79:M79"/>
    <mergeCell ref="P157:Q157"/>
    <mergeCell ref="R157:S157"/>
    <mergeCell ref="B118:C118"/>
    <mergeCell ref="D118:E118"/>
    <mergeCell ref="F118:G118"/>
    <mergeCell ref="H118:I118"/>
    <mergeCell ref="J118:K118"/>
    <mergeCell ref="R118:S118"/>
    <mergeCell ref="B157:C157"/>
    <mergeCell ref="D157:E157"/>
    <mergeCell ref="F157:G157"/>
    <mergeCell ref="H157:I157"/>
    <mergeCell ref="J157:K157"/>
    <mergeCell ref="L157:M157"/>
    <mergeCell ref="N157:O157"/>
    <mergeCell ref="B3:C3"/>
    <mergeCell ref="D3:E3"/>
    <mergeCell ref="F3:G3"/>
    <mergeCell ref="B2:G2"/>
    <mergeCell ref="I2:N2"/>
    <mergeCell ref="I3:J3"/>
    <mergeCell ref="K3:L3"/>
    <mergeCell ref="M3:N3"/>
    <mergeCell ref="N79:O79"/>
    <mergeCell ref="L118:M118"/>
    <mergeCell ref="N118:O118"/>
    <mergeCell ref="P118:Q118"/>
    <mergeCell ref="P79:Q7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92"/>
  <sheetViews>
    <sheetView workbookViewId="0"/>
  </sheetViews>
  <sheetFormatPr defaultColWidth="9.140625" defaultRowHeight="12.75"/>
  <cols>
    <col min="1" max="2" width="9.140625" style="151"/>
    <col min="3" max="3" width="25.85546875" style="151" customWidth="1"/>
    <col min="4" max="4" width="9.28515625" style="151" customWidth="1"/>
    <col min="5" max="5" width="1.5703125" style="151" customWidth="1"/>
    <col min="6" max="6" width="8.85546875" style="151" customWidth="1"/>
    <col min="7" max="7" width="1.5703125" style="151" customWidth="1"/>
    <col min="8" max="8" width="7.28515625" style="151" customWidth="1"/>
    <col min="9" max="9" width="10.85546875" style="151" customWidth="1"/>
    <col min="10" max="10" width="11.42578125" style="151" customWidth="1"/>
    <col min="11" max="11" width="8.85546875" style="151" customWidth="1"/>
    <col min="12" max="12" width="1.5703125" style="151" customWidth="1"/>
    <col min="13" max="13" width="7.85546875" style="151" customWidth="1"/>
    <col min="14" max="14" width="10.42578125" style="151" customWidth="1"/>
    <col min="15" max="15" width="1.5703125" style="151" customWidth="1"/>
    <col min="16" max="16" width="11.42578125" style="151" customWidth="1"/>
    <col min="17" max="17" width="8.85546875" style="151" customWidth="1"/>
    <col min="18" max="50" width="9.140625" style="151"/>
    <col min="51" max="51" width="12.140625" style="151" customWidth="1"/>
    <col min="52" max="52" width="12" style="151" customWidth="1"/>
    <col min="53" max="75" width="9.140625" style="151"/>
    <col min="76" max="76" width="1.85546875" style="1504" customWidth="1"/>
    <col min="77" max="77" width="18.7109375" style="151" customWidth="1"/>
    <col min="78" max="16384" width="9.140625" style="151"/>
  </cols>
  <sheetData>
    <row r="1" spans="1:79" ht="18">
      <c r="A1" s="1144" t="s">
        <v>1146</v>
      </c>
    </row>
    <row r="4" spans="1:79" ht="13.5">
      <c r="A4" s="162" t="s">
        <v>531</v>
      </c>
      <c r="B4" s="483"/>
      <c r="C4" s="483"/>
      <c r="D4" s="162"/>
      <c r="E4" s="162"/>
      <c r="F4" s="162"/>
      <c r="G4" s="162"/>
      <c r="H4" s="162"/>
      <c r="I4" s="483"/>
      <c r="J4" s="483"/>
      <c r="K4" s="483"/>
      <c r="L4" s="483"/>
      <c r="M4" s="483"/>
      <c r="N4" s="483"/>
    </row>
    <row r="5" spans="1:79" ht="13.5">
      <c r="A5" s="458" t="s">
        <v>1234</v>
      </c>
      <c r="B5" s="483"/>
      <c r="C5" s="483"/>
      <c r="D5" s="484"/>
      <c r="E5" s="458"/>
      <c r="F5" s="483"/>
      <c r="G5" s="483"/>
      <c r="H5" s="483"/>
      <c r="I5" s="483"/>
      <c r="J5" s="483"/>
      <c r="K5" s="483"/>
      <c r="L5" s="483"/>
      <c r="M5" s="483"/>
      <c r="N5" s="483"/>
    </row>
    <row r="6" spans="1:79">
      <c r="A6" s="485" t="s">
        <v>315</v>
      </c>
      <c r="B6" s="483"/>
      <c r="C6" s="483"/>
      <c r="D6" s="483"/>
      <c r="E6" s="483"/>
      <c r="F6" s="483"/>
      <c r="G6" s="483"/>
      <c r="H6" s="483"/>
      <c r="I6" s="163"/>
      <c r="J6" s="483"/>
      <c r="K6" s="483"/>
      <c r="L6" s="483"/>
      <c r="M6" s="483"/>
      <c r="N6" s="483"/>
    </row>
    <row r="7" spans="1:79">
      <c r="A7" s="170"/>
      <c r="B7" s="483"/>
      <c r="C7" s="485"/>
      <c r="D7" s="483"/>
      <c r="E7" s="483"/>
      <c r="F7" s="483"/>
      <c r="G7" s="483"/>
      <c r="H7" s="483"/>
      <c r="I7" s="163"/>
      <c r="J7" s="483"/>
      <c r="K7" s="483"/>
      <c r="L7" s="483"/>
      <c r="M7" s="483"/>
      <c r="N7" s="483"/>
      <c r="S7" s="151" t="s">
        <v>297</v>
      </c>
      <c r="AK7" s="151" t="s">
        <v>691</v>
      </c>
      <c r="AR7" s="151" t="s">
        <v>692</v>
      </c>
    </row>
    <row r="8" spans="1:79" ht="24" customHeight="1">
      <c r="A8" s="486"/>
      <c r="B8" s="486"/>
      <c r="C8" s="2557" t="s">
        <v>533</v>
      </c>
      <c r="D8" s="2559" t="s">
        <v>534</v>
      </c>
      <c r="E8" s="487"/>
      <c r="F8" s="2559" t="s">
        <v>535</v>
      </c>
      <c r="G8" s="487"/>
      <c r="H8" s="2619" t="s">
        <v>536</v>
      </c>
      <c r="I8" s="2619"/>
      <c r="J8" s="2619"/>
      <c r="K8" s="2619"/>
      <c r="L8" s="487"/>
      <c r="M8" s="2619" t="s">
        <v>537</v>
      </c>
      <c r="N8" s="2619"/>
      <c r="O8" s="169"/>
      <c r="P8" s="2619" t="s">
        <v>538</v>
      </c>
      <c r="Q8" s="2619"/>
      <c r="S8" s="2608"/>
      <c r="T8" s="2608"/>
      <c r="U8" s="2608"/>
      <c r="V8" s="2616" t="s">
        <v>700</v>
      </c>
      <c r="W8" s="2616"/>
      <c r="X8" s="2616"/>
      <c r="Y8" s="2616"/>
      <c r="Z8" s="2616"/>
      <c r="AA8" s="2616"/>
      <c r="AB8" s="596"/>
      <c r="AC8" s="2615" t="s">
        <v>699</v>
      </c>
      <c r="AD8" s="2615"/>
      <c r="AE8" s="2615"/>
      <c r="AF8" s="2615"/>
      <c r="AG8" s="2615"/>
      <c r="AH8" s="2615"/>
      <c r="AI8" s="621"/>
      <c r="AK8" s="2615" t="s">
        <v>699</v>
      </c>
      <c r="AL8" s="2615"/>
      <c r="AM8" s="2615"/>
      <c r="AN8" s="2615"/>
      <c r="AO8" s="2615"/>
      <c r="AP8" s="2615"/>
      <c r="AR8" s="2615" t="s">
        <v>699</v>
      </c>
      <c r="AS8" s="2615"/>
      <c r="AT8" s="2615"/>
      <c r="AU8" s="2615"/>
      <c r="AV8" s="2615"/>
      <c r="AW8" s="2615"/>
      <c r="AY8" s="2615" t="s">
        <v>700</v>
      </c>
      <c r="AZ8" s="2615"/>
      <c r="BA8" s="2615"/>
      <c r="BB8" s="634"/>
      <c r="BC8" s="2615" t="s">
        <v>699</v>
      </c>
      <c r="BD8" s="2615"/>
      <c r="BE8" s="2615"/>
      <c r="BG8" s="2615" t="s">
        <v>700</v>
      </c>
      <c r="BH8" s="2615"/>
      <c r="BI8" s="2615"/>
      <c r="BJ8" s="637"/>
      <c r="BK8" s="2607" t="s">
        <v>699</v>
      </c>
      <c r="BL8" s="2607"/>
      <c r="BM8" s="2607"/>
      <c r="BO8" s="2610" t="s">
        <v>715</v>
      </c>
      <c r="BP8" s="2610"/>
      <c r="BQ8" s="2610"/>
      <c r="BR8" s="2610"/>
      <c r="BS8" s="641"/>
      <c r="BT8" s="2610" t="s">
        <v>714</v>
      </c>
      <c r="BU8" s="2610"/>
      <c r="BV8" s="2610"/>
      <c r="BW8" s="2610"/>
      <c r="BX8" s="1491"/>
      <c r="BY8" s="2608"/>
      <c r="BZ8" s="2608"/>
      <c r="CA8" s="2608"/>
    </row>
    <row r="9" spans="1:79" ht="54.75" customHeight="1">
      <c r="A9" s="488"/>
      <c r="B9" s="488"/>
      <c r="C9" s="2558"/>
      <c r="D9" s="2560"/>
      <c r="E9" s="489"/>
      <c r="F9" s="2560"/>
      <c r="G9" s="489"/>
      <c r="H9" s="489" t="s">
        <v>539</v>
      </c>
      <c r="I9" s="489" t="s">
        <v>540</v>
      </c>
      <c r="J9" s="489" t="s">
        <v>541</v>
      </c>
      <c r="K9" s="490" t="s">
        <v>542</v>
      </c>
      <c r="L9" s="489"/>
      <c r="M9" s="489" t="s">
        <v>543</v>
      </c>
      <c r="N9" s="489" t="s">
        <v>544</v>
      </c>
      <c r="P9" s="489" t="s">
        <v>541</v>
      </c>
      <c r="Q9" s="490" t="s">
        <v>542</v>
      </c>
      <c r="S9" s="2609"/>
      <c r="T9" s="2609"/>
      <c r="U9" s="2609"/>
      <c r="V9" s="597" t="s">
        <v>223</v>
      </c>
      <c r="W9" s="597" t="s">
        <v>230</v>
      </c>
      <c r="X9" s="597" t="s">
        <v>231</v>
      </c>
      <c r="Y9" s="597" t="s">
        <v>232</v>
      </c>
      <c r="Z9" s="597" t="s">
        <v>227</v>
      </c>
      <c r="AA9" s="597" t="s">
        <v>701</v>
      </c>
      <c r="AB9" s="598"/>
      <c r="AC9" s="597" t="s">
        <v>223</v>
      </c>
      <c r="AD9" s="597" t="s">
        <v>230</v>
      </c>
      <c r="AE9" s="597" t="s">
        <v>231</v>
      </c>
      <c r="AF9" s="597" t="s">
        <v>232</v>
      </c>
      <c r="AG9" s="597" t="s">
        <v>227</v>
      </c>
      <c r="AH9" s="597" t="s">
        <v>701</v>
      </c>
      <c r="AI9" s="622"/>
      <c r="AK9" s="597" t="s">
        <v>223</v>
      </c>
      <c r="AL9" s="597" t="s">
        <v>230</v>
      </c>
      <c r="AM9" s="597" t="s">
        <v>231</v>
      </c>
      <c r="AN9" s="597" t="s">
        <v>232</v>
      </c>
      <c r="AO9" s="597" t="s">
        <v>227</v>
      </c>
      <c r="AP9" s="597" t="s">
        <v>701</v>
      </c>
      <c r="AR9" s="597" t="s">
        <v>223</v>
      </c>
      <c r="AS9" s="597" t="s">
        <v>230</v>
      </c>
      <c r="AT9" s="597" t="s">
        <v>231</v>
      </c>
      <c r="AU9" s="597" t="s">
        <v>232</v>
      </c>
      <c r="AV9" s="597" t="s">
        <v>227</v>
      </c>
      <c r="AW9" s="597" t="s">
        <v>701</v>
      </c>
      <c r="AY9" s="632" t="s">
        <v>705</v>
      </c>
      <c r="AZ9" s="632" t="s">
        <v>706</v>
      </c>
      <c r="BA9" s="632" t="s">
        <v>707</v>
      </c>
      <c r="BB9" s="635"/>
      <c r="BC9" s="632" t="s">
        <v>705</v>
      </c>
      <c r="BD9" s="632" t="s">
        <v>706</v>
      </c>
      <c r="BE9" s="632" t="s">
        <v>707</v>
      </c>
      <c r="BG9" s="638" t="s">
        <v>295</v>
      </c>
      <c r="BH9" s="638" t="s">
        <v>709</v>
      </c>
      <c r="BI9" s="638" t="s">
        <v>297</v>
      </c>
      <c r="BJ9" s="639"/>
      <c r="BK9" s="638" t="s">
        <v>295</v>
      </c>
      <c r="BL9" s="638" t="s">
        <v>709</v>
      </c>
      <c r="BM9" s="638" t="s">
        <v>297</v>
      </c>
      <c r="BO9" s="598" t="s">
        <v>298</v>
      </c>
      <c r="BP9" s="598" t="s">
        <v>711</v>
      </c>
      <c r="BQ9" s="642" t="s">
        <v>302</v>
      </c>
      <c r="BR9" s="643" t="s">
        <v>716</v>
      </c>
      <c r="BS9" s="644"/>
      <c r="BT9" s="598" t="s">
        <v>298</v>
      </c>
      <c r="BU9" s="598" t="s">
        <v>711</v>
      </c>
      <c r="BV9" s="643" t="s">
        <v>302</v>
      </c>
      <c r="BW9" s="643" t="s">
        <v>716</v>
      </c>
      <c r="BX9" s="1502"/>
      <c r="BY9" s="2609"/>
      <c r="BZ9" s="2609"/>
      <c r="CA9" s="2609"/>
    </row>
    <row r="10" spans="1:79" ht="12" customHeight="1">
      <c r="A10" s="491"/>
      <c r="B10" s="491"/>
      <c r="C10" s="153" t="s">
        <v>546</v>
      </c>
      <c r="D10" s="1370">
        <v>521202</v>
      </c>
      <c r="E10" s="1370" t="s">
        <v>123</v>
      </c>
      <c r="F10" s="1371">
        <v>46.6</v>
      </c>
      <c r="G10" s="1372" t="s">
        <v>123</v>
      </c>
      <c r="H10" s="1371">
        <v>9.9</v>
      </c>
      <c r="I10" s="1371">
        <v>9.1</v>
      </c>
      <c r="J10" s="1371">
        <v>13.4</v>
      </c>
      <c r="K10" s="1371">
        <v>14.2</v>
      </c>
      <c r="L10" s="1371" t="s">
        <v>123</v>
      </c>
      <c r="M10" s="1371">
        <v>12.1</v>
      </c>
      <c r="N10" s="1371">
        <v>2.2000000000000002</v>
      </c>
      <c r="O10" s="1371" t="s">
        <v>123</v>
      </c>
      <c r="P10" s="1371">
        <v>2.8</v>
      </c>
      <c r="Q10" s="1371">
        <v>2.8</v>
      </c>
      <c r="S10" s="599" t="s">
        <v>316</v>
      </c>
      <c r="T10" s="600">
        <v>921</v>
      </c>
      <c r="U10" s="601" t="s">
        <v>702</v>
      </c>
      <c r="V10" s="1237">
        <v>395716</v>
      </c>
      <c r="W10" s="1237">
        <v>24531</v>
      </c>
      <c r="X10" s="1237">
        <v>55183</v>
      </c>
      <c r="Y10" s="1237">
        <v>28609</v>
      </c>
      <c r="Z10" s="1237">
        <v>1856</v>
      </c>
      <c r="AA10" s="1237">
        <v>521202</v>
      </c>
      <c r="AB10" s="1237"/>
      <c r="AC10" s="1238">
        <v>46.1</v>
      </c>
      <c r="AD10" s="1238">
        <v>47.4</v>
      </c>
      <c r="AE10" s="1238">
        <v>50.7</v>
      </c>
      <c r="AF10" s="1238">
        <v>45.3</v>
      </c>
      <c r="AG10" s="1238">
        <v>64.5</v>
      </c>
      <c r="AH10" s="1238">
        <v>46.6</v>
      </c>
      <c r="AI10" s="623"/>
      <c r="AK10" s="1271">
        <v>43.5</v>
      </c>
      <c r="AL10" s="1271">
        <v>44.7</v>
      </c>
      <c r="AM10" s="1271">
        <v>48.3</v>
      </c>
      <c r="AN10" s="1271">
        <v>41.7</v>
      </c>
      <c r="AO10" s="1271">
        <v>62.3</v>
      </c>
      <c r="AP10" s="1271">
        <v>43.9</v>
      </c>
      <c r="AR10" s="1280">
        <v>48.9</v>
      </c>
      <c r="AS10" s="1280">
        <v>50.2</v>
      </c>
      <c r="AT10" s="1280">
        <v>53.1</v>
      </c>
      <c r="AU10" s="1280">
        <v>48.8</v>
      </c>
      <c r="AV10" s="1280">
        <v>66.5</v>
      </c>
      <c r="AW10" s="1280">
        <v>49.4</v>
      </c>
      <c r="AY10" s="1295">
        <v>435431</v>
      </c>
      <c r="AZ10" s="1295">
        <v>83883</v>
      </c>
      <c r="BA10" s="1295">
        <v>521202</v>
      </c>
      <c r="BB10" s="1295"/>
      <c r="BC10" s="1296">
        <v>46.5</v>
      </c>
      <c r="BD10" s="1296">
        <v>48</v>
      </c>
      <c r="BE10" s="1296">
        <v>46.6</v>
      </c>
      <c r="BG10" s="1317">
        <v>66075</v>
      </c>
      <c r="BH10" s="1317">
        <v>455127</v>
      </c>
      <c r="BI10" s="1317">
        <v>521202</v>
      </c>
      <c r="BJ10" s="1317"/>
      <c r="BK10" s="1318">
        <v>34.5</v>
      </c>
      <c r="BL10" s="1318">
        <v>48.4</v>
      </c>
      <c r="BM10" s="1318">
        <v>46.6</v>
      </c>
      <c r="BO10" s="1351">
        <v>446514</v>
      </c>
      <c r="BP10" s="1351">
        <v>53950</v>
      </c>
      <c r="BQ10" s="1351">
        <v>19494</v>
      </c>
      <c r="BR10" s="1351">
        <v>521202</v>
      </c>
      <c r="BS10" s="1351"/>
      <c r="BT10" s="1352">
        <v>49.9</v>
      </c>
      <c r="BU10" s="1352">
        <v>32.200000000000003</v>
      </c>
      <c r="BV10" s="1352">
        <v>13.5</v>
      </c>
      <c r="BW10" s="1352">
        <v>46.6</v>
      </c>
      <c r="BX10" s="1493"/>
      <c r="BY10" s="601" t="s">
        <v>717</v>
      </c>
      <c r="BZ10" s="600">
        <v>921</v>
      </c>
      <c r="CA10" s="599" t="s">
        <v>316</v>
      </c>
    </row>
    <row r="11" spans="1:79" ht="12" customHeight="1">
      <c r="A11" s="492"/>
      <c r="B11" s="167"/>
      <c r="C11" s="492"/>
      <c r="D11" s="1327"/>
      <c r="E11" s="1334"/>
      <c r="F11" s="1327"/>
      <c r="G11" s="1336"/>
      <c r="H11" s="1327"/>
      <c r="I11" s="1331"/>
      <c r="J11" s="1331"/>
      <c r="K11" s="1331"/>
      <c r="L11" s="1335"/>
      <c r="M11" s="1330"/>
      <c r="N11" s="1330"/>
      <c r="O11" s="1328"/>
      <c r="P11" s="1330"/>
      <c r="Q11" s="1330"/>
      <c r="S11" s="604"/>
      <c r="T11" s="604"/>
      <c r="U11" s="624"/>
      <c r="V11" s="607"/>
      <c r="W11" s="607"/>
      <c r="X11" s="607"/>
      <c r="Y11" s="607"/>
      <c r="Z11" s="607"/>
      <c r="AA11" s="607"/>
      <c r="AB11" s="608"/>
      <c r="AC11" s="607"/>
      <c r="AD11" s="609"/>
      <c r="AE11" s="609"/>
      <c r="AF11" s="609"/>
      <c r="AG11" s="609"/>
      <c r="AH11" s="609"/>
      <c r="AI11" s="613"/>
      <c r="AK11" s="607"/>
      <c r="AL11" s="609"/>
      <c r="AM11" s="609"/>
      <c r="AN11" s="609"/>
      <c r="AO11" s="609"/>
      <c r="AP11" s="609"/>
      <c r="AR11" s="607"/>
      <c r="AS11" s="609"/>
      <c r="AT11" s="609"/>
      <c r="AU11" s="609"/>
      <c r="AV11" s="609"/>
      <c r="AW11" s="609"/>
      <c r="AY11" s="633"/>
      <c r="AZ11" s="633"/>
      <c r="BA11" s="633"/>
      <c r="BB11" s="636"/>
      <c r="BC11" s="602"/>
      <c r="BD11" s="633"/>
      <c r="BE11" s="602"/>
      <c r="BG11" s="633"/>
      <c r="BH11" s="633"/>
      <c r="BI11" s="633"/>
      <c r="BJ11" s="636"/>
      <c r="BK11" s="602"/>
      <c r="BL11" s="633"/>
      <c r="BM11" s="603"/>
      <c r="BO11" s="633"/>
      <c r="BP11" s="633"/>
      <c r="BQ11" s="633"/>
      <c r="BR11" s="633"/>
      <c r="BS11" s="636"/>
      <c r="BT11" s="633"/>
      <c r="BU11" s="602"/>
      <c r="BV11" s="633"/>
      <c r="BW11" s="602"/>
      <c r="BX11" s="602"/>
      <c r="BY11" s="646"/>
      <c r="BZ11" s="645"/>
      <c r="CA11" s="645"/>
    </row>
    <row r="12" spans="1:79" ht="12" customHeight="1">
      <c r="A12" s="153" t="s">
        <v>330</v>
      </c>
      <c r="B12" s="591" t="s">
        <v>331</v>
      </c>
      <c r="C12" s="153" t="s">
        <v>2</v>
      </c>
      <c r="D12" s="1374">
        <v>76224</v>
      </c>
      <c r="E12" s="1374"/>
      <c r="F12" s="1375">
        <v>49.4</v>
      </c>
      <c r="G12" s="1376"/>
      <c r="H12" s="1375">
        <v>10.6</v>
      </c>
      <c r="I12" s="1375">
        <v>9.5</v>
      </c>
      <c r="J12" s="1375">
        <v>14.4</v>
      </c>
      <c r="K12" s="1375">
        <v>14.8</v>
      </c>
      <c r="L12" s="1375">
        <v>0</v>
      </c>
      <c r="M12" s="1375">
        <v>13.5</v>
      </c>
      <c r="N12" s="1375">
        <v>1.2</v>
      </c>
      <c r="O12" s="1375"/>
      <c r="P12" s="1375">
        <v>2.8</v>
      </c>
      <c r="Q12" s="1375">
        <v>2.9</v>
      </c>
      <c r="S12" s="604" t="s">
        <v>330</v>
      </c>
      <c r="T12" s="605" t="s">
        <v>331</v>
      </c>
      <c r="U12" s="606" t="s">
        <v>2</v>
      </c>
      <c r="V12" s="1239">
        <v>30140</v>
      </c>
      <c r="W12" s="1239">
        <v>6975</v>
      </c>
      <c r="X12" s="1239">
        <v>16118</v>
      </c>
      <c r="Y12" s="1239">
        <v>16443</v>
      </c>
      <c r="Z12" s="1239">
        <v>457</v>
      </c>
      <c r="AA12" s="1239">
        <v>76224</v>
      </c>
      <c r="AB12" s="1241"/>
      <c r="AC12" s="1240">
        <v>48.8</v>
      </c>
      <c r="AD12" s="1240">
        <v>49.1</v>
      </c>
      <c r="AE12" s="1240">
        <v>54.4</v>
      </c>
      <c r="AF12" s="1240">
        <v>45.6</v>
      </c>
      <c r="AG12" s="1240">
        <v>67.400000000000006</v>
      </c>
      <c r="AH12" s="1240">
        <v>49.4</v>
      </c>
      <c r="AI12" s="613"/>
      <c r="AK12" s="1269">
        <v>46.3</v>
      </c>
      <c r="AL12" s="1269">
        <v>46</v>
      </c>
      <c r="AM12" s="1269">
        <v>52.2</v>
      </c>
      <c r="AN12" s="1269">
        <v>41.9</v>
      </c>
      <c r="AO12" s="1269">
        <v>65.2</v>
      </c>
      <c r="AP12" s="1269">
        <v>46.7</v>
      </c>
      <c r="AR12" s="1281">
        <v>51.3</v>
      </c>
      <c r="AS12" s="1281">
        <v>52.2</v>
      </c>
      <c r="AT12" s="1281">
        <v>56.7</v>
      </c>
      <c r="AU12" s="1281">
        <v>49</v>
      </c>
      <c r="AV12" s="1281">
        <v>69.400000000000006</v>
      </c>
      <c r="AW12" s="1281">
        <v>52.1</v>
      </c>
      <c r="AY12" s="1291">
        <v>43373</v>
      </c>
      <c r="AZ12" s="1291">
        <v>32348</v>
      </c>
      <c r="BA12" s="1291">
        <v>76224</v>
      </c>
      <c r="BB12" s="1291"/>
      <c r="BC12" s="1293">
        <v>49.2</v>
      </c>
      <c r="BD12" s="1293">
        <v>50</v>
      </c>
      <c r="BE12" s="1293">
        <v>49.4</v>
      </c>
      <c r="BG12" s="1313">
        <v>12939</v>
      </c>
      <c r="BH12" s="1313">
        <v>63285</v>
      </c>
      <c r="BI12" s="1313">
        <v>76224</v>
      </c>
      <c r="BJ12" s="1313"/>
      <c r="BK12" s="1314">
        <v>40.799999999999997</v>
      </c>
      <c r="BL12" s="1314">
        <v>51.1</v>
      </c>
      <c r="BM12" s="1314">
        <v>49.4</v>
      </c>
      <c r="BO12" s="1347">
        <v>64374</v>
      </c>
      <c r="BP12" s="1347">
        <v>8568</v>
      </c>
      <c r="BQ12" s="1347">
        <v>2983</v>
      </c>
      <c r="BR12" s="1347">
        <v>76224</v>
      </c>
      <c r="BS12" s="1347"/>
      <c r="BT12" s="1348">
        <v>53</v>
      </c>
      <c r="BU12" s="1348">
        <v>35.299999999999997</v>
      </c>
      <c r="BV12" s="1348">
        <v>15.5</v>
      </c>
      <c r="BW12" s="1348">
        <v>49.4</v>
      </c>
      <c r="BX12" s="1493"/>
      <c r="BY12" s="1343" t="s">
        <v>2</v>
      </c>
      <c r="BZ12" s="647" t="s">
        <v>331</v>
      </c>
      <c r="CA12" s="645" t="s">
        <v>330</v>
      </c>
    </row>
    <row r="13" spans="1:79" ht="12" customHeight="1">
      <c r="A13" s="153" t="s">
        <v>332</v>
      </c>
      <c r="B13" s="592" t="s">
        <v>333</v>
      </c>
      <c r="C13" s="152" t="s">
        <v>136</v>
      </c>
      <c r="D13" s="1374">
        <v>25466</v>
      </c>
      <c r="E13" s="1374" t="s">
        <v>123</v>
      </c>
      <c r="F13" s="1375">
        <v>48.3</v>
      </c>
      <c r="G13" s="1376" t="s">
        <v>123</v>
      </c>
      <c r="H13" s="1375">
        <v>10.5</v>
      </c>
      <c r="I13" s="1375">
        <v>9.1999999999999993</v>
      </c>
      <c r="J13" s="1375">
        <v>14.1</v>
      </c>
      <c r="K13" s="1375">
        <v>14.5</v>
      </c>
      <c r="L13" s="1375" t="s">
        <v>123</v>
      </c>
      <c r="M13" s="1375">
        <v>13.2</v>
      </c>
      <c r="N13" s="1375">
        <v>1.3</v>
      </c>
      <c r="O13" s="1375" t="s">
        <v>123</v>
      </c>
      <c r="P13" s="1375">
        <v>2.8</v>
      </c>
      <c r="Q13" s="1375">
        <v>2.8</v>
      </c>
      <c r="S13" s="610" t="s">
        <v>332</v>
      </c>
      <c r="T13" s="611" t="s">
        <v>333</v>
      </c>
      <c r="U13" s="612" t="s">
        <v>136</v>
      </c>
      <c r="V13" s="1239">
        <v>7264</v>
      </c>
      <c r="W13" s="1239">
        <v>2494</v>
      </c>
      <c r="X13" s="1239">
        <v>5508</v>
      </c>
      <c r="Y13" s="1239">
        <v>7522</v>
      </c>
      <c r="Z13" s="1239">
        <v>158</v>
      </c>
      <c r="AA13" s="1239">
        <v>25466</v>
      </c>
      <c r="AB13" s="1241"/>
      <c r="AC13" s="1240">
        <v>50</v>
      </c>
      <c r="AD13" s="1240">
        <v>47.9</v>
      </c>
      <c r="AE13" s="1240">
        <v>51</v>
      </c>
      <c r="AF13" s="1240">
        <v>44.8</v>
      </c>
      <c r="AG13" s="1240">
        <v>61.9</v>
      </c>
      <c r="AH13" s="1240">
        <v>48.3</v>
      </c>
      <c r="AI13" s="613"/>
      <c r="AK13" s="1269">
        <v>47.1</v>
      </c>
      <c r="AL13" s="1269">
        <v>44.5</v>
      </c>
      <c r="AM13" s="1269">
        <v>48.8</v>
      </c>
      <c r="AN13" s="1269">
        <v>41.4</v>
      </c>
      <c r="AO13" s="1269">
        <v>58.2</v>
      </c>
      <c r="AP13" s="1269">
        <v>45.4</v>
      </c>
      <c r="AR13" s="1281">
        <v>52.8</v>
      </c>
      <c r="AS13" s="1281">
        <v>51.3</v>
      </c>
      <c r="AT13" s="1281">
        <v>53.2</v>
      </c>
      <c r="AU13" s="1281">
        <v>48</v>
      </c>
      <c r="AV13" s="1281">
        <v>65.3</v>
      </c>
      <c r="AW13" s="1281">
        <v>51.1</v>
      </c>
      <c r="AY13" s="1291">
        <v>11927</v>
      </c>
      <c r="AZ13" s="1291">
        <v>13409</v>
      </c>
      <c r="BA13" s="1291">
        <v>25466</v>
      </c>
      <c r="BB13" s="1291"/>
      <c r="BC13" s="1293">
        <v>47.4</v>
      </c>
      <c r="BD13" s="1293">
        <v>49.3</v>
      </c>
      <c r="BE13" s="1293">
        <v>48.3</v>
      </c>
      <c r="BG13" s="1313">
        <v>6421</v>
      </c>
      <c r="BH13" s="1313">
        <v>19045</v>
      </c>
      <c r="BI13" s="1313">
        <v>25466</v>
      </c>
      <c r="BJ13" s="1313"/>
      <c r="BK13" s="1314">
        <v>41.9</v>
      </c>
      <c r="BL13" s="1314">
        <v>50.4</v>
      </c>
      <c r="BM13" s="1314">
        <v>48.3</v>
      </c>
      <c r="BO13" s="1347">
        <v>20747</v>
      </c>
      <c r="BP13" s="1347">
        <v>3505</v>
      </c>
      <c r="BQ13" s="1347">
        <v>1153</v>
      </c>
      <c r="BR13" s="1347">
        <v>25466</v>
      </c>
      <c r="BS13" s="1347"/>
      <c r="BT13" s="1348">
        <v>52.3</v>
      </c>
      <c r="BU13" s="1348">
        <v>36.200000000000003</v>
      </c>
      <c r="BV13" s="1348">
        <v>14.5</v>
      </c>
      <c r="BW13" s="1348">
        <v>48.3</v>
      </c>
      <c r="BX13" s="1493"/>
      <c r="BY13" s="651" t="s">
        <v>136</v>
      </c>
      <c r="BZ13" s="650" t="s">
        <v>333</v>
      </c>
      <c r="CA13" s="485" t="s">
        <v>332</v>
      </c>
    </row>
    <row r="14" spans="1:79" ht="12" customHeight="1">
      <c r="A14" s="159" t="s">
        <v>671</v>
      </c>
      <c r="B14" s="592">
        <v>202</v>
      </c>
      <c r="C14" s="155" t="s">
        <v>245</v>
      </c>
      <c r="D14" s="1377">
        <v>1533</v>
      </c>
      <c r="E14" s="1377" t="s">
        <v>123</v>
      </c>
      <c r="F14" s="1373">
        <v>48</v>
      </c>
      <c r="G14" s="1378" t="s">
        <v>123</v>
      </c>
      <c r="H14" s="1373">
        <v>10.6</v>
      </c>
      <c r="I14" s="1373">
        <v>9.3000000000000007</v>
      </c>
      <c r="J14" s="1373">
        <v>14.1</v>
      </c>
      <c r="K14" s="1373">
        <v>14.1</v>
      </c>
      <c r="L14" s="1373" t="s">
        <v>123</v>
      </c>
      <c r="M14" s="1373">
        <v>13.2</v>
      </c>
      <c r="N14" s="1373">
        <v>0.8</v>
      </c>
      <c r="O14" s="1373" t="s">
        <v>123</v>
      </c>
      <c r="P14" s="1373">
        <v>2.8</v>
      </c>
      <c r="Q14" s="1373">
        <v>2.8</v>
      </c>
      <c r="S14" s="613" t="s">
        <v>671</v>
      </c>
      <c r="T14" s="614">
        <v>202</v>
      </c>
      <c r="U14" s="615" t="s">
        <v>245</v>
      </c>
      <c r="V14" s="1242">
        <v>546</v>
      </c>
      <c r="W14" s="1242">
        <v>181</v>
      </c>
      <c r="X14" s="1242">
        <v>274</v>
      </c>
      <c r="Y14" s="1242">
        <v>358</v>
      </c>
      <c r="Z14" s="1242">
        <v>11</v>
      </c>
      <c r="AA14" s="1242">
        <v>1533</v>
      </c>
      <c r="AB14" s="1243"/>
      <c r="AC14" s="1244">
        <v>51</v>
      </c>
      <c r="AD14" s="1244">
        <v>46.7</v>
      </c>
      <c r="AE14" s="1244">
        <v>46.6</v>
      </c>
      <c r="AF14" s="1244">
        <v>44.2</v>
      </c>
      <c r="AG14" s="1244">
        <v>53.1</v>
      </c>
      <c r="AH14" s="1244">
        <v>48</v>
      </c>
      <c r="AI14" s="604"/>
      <c r="AK14" s="1270">
        <v>43.7</v>
      </c>
      <c r="AL14" s="1270">
        <v>39.9</v>
      </c>
      <c r="AM14" s="1270">
        <v>42.9</v>
      </c>
      <c r="AN14" s="1270">
        <v>37.9</v>
      </c>
      <c r="AO14" s="1270">
        <v>37</v>
      </c>
      <c r="AP14" s="1270">
        <v>42</v>
      </c>
      <c r="AR14" s="1282">
        <v>56.2</v>
      </c>
      <c r="AS14" s="1282">
        <v>50.8</v>
      </c>
      <c r="AT14" s="1282">
        <v>50</v>
      </c>
      <c r="AU14" s="1282">
        <v>48.4</v>
      </c>
      <c r="AV14" s="1282">
        <v>66.599999999999994</v>
      </c>
      <c r="AW14" s="1282">
        <v>52.4</v>
      </c>
      <c r="AY14" s="1292">
        <v>646</v>
      </c>
      <c r="AZ14" s="1292">
        <v>870</v>
      </c>
      <c r="BA14" s="1292">
        <v>1533</v>
      </c>
      <c r="BB14" s="1292"/>
      <c r="BC14" s="1294">
        <v>47.6</v>
      </c>
      <c r="BD14" s="1294">
        <v>48.6</v>
      </c>
      <c r="BE14" s="1294">
        <v>48</v>
      </c>
      <c r="BG14" s="1315">
        <v>401</v>
      </c>
      <c r="BH14" s="1315">
        <v>1132</v>
      </c>
      <c r="BI14" s="1315">
        <v>1533</v>
      </c>
      <c r="BJ14" s="1315"/>
      <c r="BK14" s="1316">
        <v>39.700000000000003</v>
      </c>
      <c r="BL14" s="1316">
        <v>51</v>
      </c>
      <c r="BM14" s="1316">
        <v>48</v>
      </c>
      <c r="BO14" s="1349">
        <v>1316</v>
      </c>
      <c r="BP14" s="1349">
        <v>139</v>
      </c>
      <c r="BQ14" s="1349">
        <v>78</v>
      </c>
      <c r="BR14" s="1349">
        <v>1533</v>
      </c>
      <c r="BS14" s="1349"/>
      <c r="BT14" s="1350">
        <v>51.4</v>
      </c>
      <c r="BU14" s="1350">
        <v>34.9</v>
      </c>
      <c r="BV14" s="1350">
        <v>14.9</v>
      </c>
      <c r="BW14" s="1350">
        <v>48</v>
      </c>
      <c r="BX14" s="1494"/>
      <c r="BY14" s="1344" t="s">
        <v>245</v>
      </c>
      <c r="BZ14" s="649">
        <v>202</v>
      </c>
      <c r="CA14" s="623" t="s">
        <v>671</v>
      </c>
    </row>
    <row r="15" spans="1:79" ht="12" customHeight="1">
      <c r="A15" s="593" t="s">
        <v>672</v>
      </c>
      <c r="B15" s="592">
        <v>201</v>
      </c>
      <c r="C15" s="155" t="s">
        <v>690</v>
      </c>
      <c r="D15" s="1377" t="s">
        <v>240</v>
      </c>
      <c r="E15" s="1377"/>
      <c r="F15" s="1373" t="s">
        <v>240</v>
      </c>
      <c r="G15" s="1378"/>
      <c r="H15" s="1373" t="s">
        <v>240</v>
      </c>
      <c r="I15" s="1373" t="s">
        <v>240</v>
      </c>
      <c r="J15" s="1373" t="s">
        <v>240</v>
      </c>
      <c r="K15" s="1373" t="s">
        <v>240</v>
      </c>
      <c r="L15" s="1373" t="s">
        <v>240</v>
      </c>
      <c r="M15" s="1373" t="s">
        <v>240</v>
      </c>
      <c r="N15" s="1373" t="s">
        <v>240</v>
      </c>
      <c r="O15" s="1373"/>
      <c r="P15" s="1373" t="s">
        <v>240</v>
      </c>
      <c r="Q15" s="1373" t="s">
        <v>240</v>
      </c>
      <c r="S15" s="613" t="s">
        <v>672</v>
      </c>
      <c r="T15" s="614">
        <v>201</v>
      </c>
      <c r="U15" s="615" t="s">
        <v>246</v>
      </c>
      <c r="V15" s="1242">
        <v>0</v>
      </c>
      <c r="W15" s="1242">
        <v>0</v>
      </c>
      <c r="X15" s="1242">
        <v>0</v>
      </c>
      <c r="Y15" s="1242">
        <v>0</v>
      </c>
      <c r="Z15" s="1242">
        <v>0</v>
      </c>
      <c r="AA15" s="1242">
        <v>0</v>
      </c>
      <c r="AB15" s="1243"/>
      <c r="AC15" s="1244" t="s">
        <v>240</v>
      </c>
      <c r="AD15" s="1244" t="s">
        <v>240</v>
      </c>
      <c r="AE15" s="1244" t="s">
        <v>240</v>
      </c>
      <c r="AF15" s="1244" t="s">
        <v>240</v>
      </c>
      <c r="AG15" s="1244" t="s">
        <v>240</v>
      </c>
      <c r="AH15" s="1244" t="s">
        <v>240</v>
      </c>
      <c r="AI15" s="613"/>
      <c r="AK15" s="1270" t="s">
        <v>240</v>
      </c>
      <c r="AL15" s="1270" t="s">
        <v>240</v>
      </c>
      <c r="AM15" s="1270" t="s">
        <v>240</v>
      </c>
      <c r="AN15" s="1270" t="s">
        <v>240</v>
      </c>
      <c r="AO15" s="1270" t="s">
        <v>240</v>
      </c>
      <c r="AP15" s="1270" t="s">
        <v>240</v>
      </c>
      <c r="AR15" s="1282" t="s">
        <v>240</v>
      </c>
      <c r="AS15" s="1282" t="s">
        <v>240</v>
      </c>
      <c r="AT15" s="1282" t="s">
        <v>240</v>
      </c>
      <c r="AU15" s="1282" t="s">
        <v>240</v>
      </c>
      <c r="AV15" s="1282" t="s">
        <v>240</v>
      </c>
      <c r="AW15" s="1282" t="s">
        <v>240</v>
      </c>
      <c r="AY15" s="1292">
        <v>0</v>
      </c>
      <c r="AZ15" s="1292">
        <v>0</v>
      </c>
      <c r="BA15" s="1292">
        <v>0</v>
      </c>
      <c r="BB15" s="1292"/>
      <c r="BC15" s="1294" t="s">
        <v>240</v>
      </c>
      <c r="BD15" s="1294" t="s">
        <v>240</v>
      </c>
      <c r="BE15" s="1294" t="s">
        <v>240</v>
      </c>
      <c r="BG15" s="1315">
        <v>0</v>
      </c>
      <c r="BH15" s="1315">
        <v>0</v>
      </c>
      <c r="BI15" s="1315">
        <v>0</v>
      </c>
      <c r="BJ15" s="1315"/>
      <c r="BK15" s="1316" t="s">
        <v>240</v>
      </c>
      <c r="BL15" s="1316" t="s">
        <v>240</v>
      </c>
      <c r="BM15" s="1316" t="s">
        <v>240</v>
      </c>
      <c r="BO15" s="1349">
        <v>0</v>
      </c>
      <c r="BP15" s="1349">
        <v>0</v>
      </c>
      <c r="BQ15" s="1349">
        <v>0</v>
      </c>
      <c r="BR15" s="1349">
        <v>0</v>
      </c>
      <c r="BS15" s="1349"/>
      <c r="BT15" s="1350" t="s">
        <v>240</v>
      </c>
      <c r="BU15" s="1350" t="s">
        <v>240</v>
      </c>
      <c r="BV15" s="1350" t="s">
        <v>240</v>
      </c>
      <c r="BW15" s="1350" t="s">
        <v>240</v>
      </c>
      <c r="BX15" s="1494"/>
      <c r="BY15" s="1344" t="s">
        <v>246</v>
      </c>
      <c r="BZ15" s="649">
        <v>201</v>
      </c>
      <c r="CA15" s="623" t="s">
        <v>672</v>
      </c>
    </row>
    <row r="16" spans="1:79" ht="12" customHeight="1">
      <c r="A16" s="159" t="s">
        <v>673</v>
      </c>
      <c r="B16" s="592">
        <v>204</v>
      </c>
      <c r="C16" s="154" t="s">
        <v>247</v>
      </c>
      <c r="D16" s="1377">
        <v>2058</v>
      </c>
      <c r="E16" s="1377" t="s">
        <v>123</v>
      </c>
      <c r="F16" s="1373">
        <v>49</v>
      </c>
      <c r="G16" s="1378" t="s">
        <v>123</v>
      </c>
      <c r="H16" s="1373">
        <v>10.6</v>
      </c>
      <c r="I16" s="1373">
        <v>9.4</v>
      </c>
      <c r="J16" s="1373">
        <v>14.4</v>
      </c>
      <c r="K16" s="1373">
        <v>14.7</v>
      </c>
      <c r="L16" s="1373" t="s">
        <v>123</v>
      </c>
      <c r="M16" s="1373">
        <v>13.7</v>
      </c>
      <c r="N16" s="1373">
        <v>0.9</v>
      </c>
      <c r="O16" s="1373" t="s">
        <v>123</v>
      </c>
      <c r="P16" s="1373">
        <v>2.7</v>
      </c>
      <c r="Q16" s="1373">
        <v>2.9</v>
      </c>
      <c r="S16" s="613" t="s">
        <v>673</v>
      </c>
      <c r="T16" s="614">
        <v>204</v>
      </c>
      <c r="U16" s="619" t="s">
        <v>247</v>
      </c>
      <c r="V16" s="1242">
        <v>713</v>
      </c>
      <c r="W16" s="1242">
        <v>172</v>
      </c>
      <c r="X16" s="1242">
        <v>258</v>
      </c>
      <c r="Y16" s="1242">
        <v>758</v>
      </c>
      <c r="Z16" s="1242">
        <v>9</v>
      </c>
      <c r="AA16" s="1242">
        <v>2058</v>
      </c>
      <c r="AB16" s="1243"/>
      <c r="AC16" s="1244">
        <v>53.1</v>
      </c>
      <c r="AD16" s="1244">
        <v>46.7</v>
      </c>
      <c r="AE16" s="1244">
        <v>50.7</v>
      </c>
      <c r="AF16" s="1244">
        <v>45.1</v>
      </c>
      <c r="AG16" s="1244">
        <v>56</v>
      </c>
      <c r="AH16" s="1244">
        <v>49</v>
      </c>
      <c r="AI16" s="613"/>
      <c r="AK16" s="1270">
        <v>48.8</v>
      </c>
      <c r="AL16" s="1270">
        <v>45.7</v>
      </c>
      <c r="AM16" s="1270">
        <v>47.1</v>
      </c>
      <c r="AN16" s="1270">
        <v>40.6</v>
      </c>
      <c r="AO16" s="1270">
        <v>39.799999999999997</v>
      </c>
      <c r="AP16" s="1270">
        <v>45.3</v>
      </c>
      <c r="AR16" s="1282">
        <v>56.6</v>
      </c>
      <c r="AS16" s="1282">
        <v>47.6</v>
      </c>
      <c r="AT16" s="1282">
        <v>53.8</v>
      </c>
      <c r="AU16" s="1282">
        <v>48.3</v>
      </c>
      <c r="AV16" s="1282">
        <v>69</v>
      </c>
      <c r="AW16" s="1282">
        <v>51.9</v>
      </c>
      <c r="AY16" s="1292">
        <v>1082</v>
      </c>
      <c r="AZ16" s="1292">
        <v>975</v>
      </c>
      <c r="BA16" s="1292">
        <v>2058</v>
      </c>
      <c r="BB16" s="1292"/>
      <c r="BC16" s="1294">
        <v>48.9</v>
      </c>
      <c r="BD16" s="1294">
        <v>49.1</v>
      </c>
      <c r="BE16" s="1294">
        <v>49</v>
      </c>
      <c r="BG16" s="1315">
        <v>653</v>
      </c>
      <c r="BH16" s="1315">
        <v>1405</v>
      </c>
      <c r="BI16" s="1315">
        <v>2058</v>
      </c>
      <c r="BJ16" s="1315"/>
      <c r="BK16" s="1316">
        <v>43.5</v>
      </c>
      <c r="BL16" s="1316">
        <v>51.5</v>
      </c>
      <c r="BM16" s="1316">
        <v>49</v>
      </c>
      <c r="BO16" s="1349">
        <v>1572</v>
      </c>
      <c r="BP16" s="1349">
        <v>397</v>
      </c>
      <c r="BQ16" s="1349">
        <v>89</v>
      </c>
      <c r="BR16" s="1349">
        <v>2058</v>
      </c>
      <c r="BS16" s="1349"/>
      <c r="BT16" s="1350">
        <v>54</v>
      </c>
      <c r="BU16" s="1350">
        <v>36.9</v>
      </c>
      <c r="BV16" s="1350">
        <v>15.3</v>
      </c>
      <c r="BW16" s="1350">
        <v>49</v>
      </c>
      <c r="BX16" s="1494"/>
      <c r="BY16" s="1345" t="s">
        <v>247</v>
      </c>
      <c r="BZ16" s="649">
        <v>204</v>
      </c>
      <c r="CA16" s="623" t="s">
        <v>673</v>
      </c>
    </row>
    <row r="17" spans="1:79" ht="12" customHeight="1">
      <c r="A17" s="159" t="s">
        <v>674</v>
      </c>
      <c r="B17" s="592">
        <v>205</v>
      </c>
      <c r="C17" s="155" t="s">
        <v>248</v>
      </c>
      <c r="D17" s="1377">
        <v>1291</v>
      </c>
      <c r="E17" s="1377" t="s">
        <v>123</v>
      </c>
      <c r="F17" s="1373">
        <v>52.9</v>
      </c>
      <c r="G17" s="1378" t="s">
        <v>123</v>
      </c>
      <c r="H17" s="1373">
        <v>11.6</v>
      </c>
      <c r="I17" s="1373">
        <v>9.6999999999999993</v>
      </c>
      <c r="J17" s="1373">
        <v>15.7</v>
      </c>
      <c r="K17" s="1373">
        <v>16</v>
      </c>
      <c r="L17" s="1373" t="s">
        <v>123</v>
      </c>
      <c r="M17" s="1373">
        <v>15.1</v>
      </c>
      <c r="N17" s="1373">
        <v>0.9</v>
      </c>
      <c r="O17" s="1373" t="s">
        <v>123</v>
      </c>
      <c r="P17" s="1373">
        <v>2.8</v>
      </c>
      <c r="Q17" s="1373">
        <v>2.8</v>
      </c>
      <c r="S17" s="613" t="s">
        <v>674</v>
      </c>
      <c r="T17" s="614">
        <v>205</v>
      </c>
      <c r="U17" s="620" t="s">
        <v>248</v>
      </c>
      <c r="V17" s="1242">
        <v>567</v>
      </c>
      <c r="W17" s="1242">
        <v>126</v>
      </c>
      <c r="X17" s="1242">
        <v>114</v>
      </c>
      <c r="Y17" s="1242">
        <v>315</v>
      </c>
      <c r="Z17" s="1242">
        <v>12</v>
      </c>
      <c r="AA17" s="1242">
        <v>1291</v>
      </c>
      <c r="AB17" s="1243"/>
      <c r="AC17" s="1244">
        <v>57.3</v>
      </c>
      <c r="AD17" s="1244">
        <v>51.7</v>
      </c>
      <c r="AE17" s="1244">
        <v>50.8</v>
      </c>
      <c r="AF17" s="1244">
        <v>46.6</v>
      </c>
      <c r="AG17" s="1244">
        <v>60.4</v>
      </c>
      <c r="AH17" s="1244">
        <v>52.9</v>
      </c>
      <c r="AI17" s="613"/>
      <c r="AK17" s="1270">
        <v>53</v>
      </c>
      <c r="AL17" s="1270">
        <v>43.8</v>
      </c>
      <c r="AM17" s="1270">
        <v>48.1</v>
      </c>
      <c r="AN17" s="1270">
        <v>44</v>
      </c>
      <c r="AO17" s="1270">
        <v>60.1</v>
      </c>
      <c r="AP17" s="1270">
        <v>48.9</v>
      </c>
      <c r="AR17" s="1282">
        <v>61.6</v>
      </c>
      <c r="AS17" s="1282">
        <v>58.3</v>
      </c>
      <c r="AT17" s="1282">
        <v>54.1</v>
      </c>
      <c r="AU17" s="1282">
        <v>49</v>
      </c>
      <c r="AV17" s="1282">
        <v>60.8</v>
      </c>
      <c r="AW17" s="1282">
        <v>56.7</v>
      </c>
      <c r="AY17" s="1292">
        <v>760</v>
      </c>
      <c r="AZ17" s="1292">
        <v>530</v>
      </c>
      <c r="BA17" s="1292">
        <v>1291</v>
      </c>
      <c r="BB17" s="1292"/>
      <c r="BC17" s="1294">
        <v>53.9</v>
      </c>
      <c r="BD17" s="1294">
        <v>51.5</v>
      </c>
      <c r="BE17" s="1294">
        <v>52.9</v>
      </c>
      <c r="BG17" s="1315">
        <v>268</v>
      </c>
      <c r="BH17" s="1315">
        <v>1023</v>
      </c>
      <c r="BI17" s="1315">
        <v>1291</v>
      </c>
      <c r="BJ17" s="1315"/>
      <c r="BK17" s="1316">
        <v>42.7</v>
      </c>
      <c r="BL17" s="1316">
        <v>55.5</v>
      </c>
      <c r="BM17" s="1316">
        <v>52.9</v>
      </c>
      <c r="BO17" s="1349">
        <v>1097</v>
      </c>
      <c r="BP17" s="1349">
        <v>129</v>
      </c>
      <c r="BQ17" s="1349">
        <v>65</v>
      </c>
      <c r="BR17" s="1349">
        <v>1291</v>
      </c>
      <c r="BS17" s="1349"/>
      <c r="BT17" s="1350">
        <v>57</v>
      </c>
      <c r="BU17" s="1350">
        <v>37.9</v>
      </c>
      <c r="BV17" s="1350">
        <v>13.7</v>
      </c>
      <c r="BW17" s="1350">
        <v>52.9</v>
      </c>
      <c r="BX17" s="1494"/>
      <c r="BY17" s="1346" t="s">
        <v>248</v>
      </c>
      <c r="BZ17" s="649">
        <v>205</v>
      </c>
      <c r="CA17" s="623" t="s">
        <v>674</v>
      </c>
    </row>
    <row r="18" spans="1:79" ht="12" customHeight="1">
      <c r="A18" s="159" t="s">
        <v>675</v>
      </c>
      <c r="B18" s="592">
        <v>309</v>
      </c>
      <c r="C18" s="154" t="s">
        <v>249</v>
      </c>
      <c r="D18" s="1377">
        <v>2190</v>
      </c>
      <c r="E18" s="1377" t="s">
        <v>123</v>
      </c>
      <c r="F18" s="1373">
        <v>46.3</v>
      </c>
      <c r="G18" s="1378" t="s">
        <v>123</v>
      </c>
      <c r="H18" s="1373">
        <v>10</v>
      </c>
      <c r="I18" s="1373">
        <v>8.9</v>
      </c>
      <c r="J18" s="1373">
        <v>13.7</v>
      </c>
      <c r="K18" s="1373">
        <v>13.7</v>
      </c>
      <c r="L18" s="1373" t="s">
        <v>123</v>
      </c>
      <c r="M18" s="1373">
        <v>12.6</v>
      </c>
      <c r="N18" s="1373">
        <v>1.1000000000000001</v>
      </c>
      <c r="O18" s="1373" t="s">
        <v>123</v>
      </c>
      <c r="P18" s="1373">
        <v>2.6</v>
      </c>
      <c r="Q18" s="1373">
        <v>2.8</v>
      </c>
      <c r="S18" s="613" t="s">
        <v>675</v>
      </c>
      <c r="T18" s="614">
        <v>309</v>
      </c>
      <c r="U18" s="619" t="s">
        <v>249</v>
      </c>
      <c r="V18" s="1242">
        <v>1021</v>
      </c>
      <c r="W18" s="1242">
        <v>222</v>
      </c>
      <c r="X18" s="1242">
        <v>158</v>
      </c>
      <c r="Y18" s="1242">
        <v>566</v>
      </c>
      <c r="Z18" s="1242">
        <v>9</v>
      </c>
      <c r="AA18" s="1242">
        <v>2190</v>
      </c>
      <c r="AB18" s="1243"/>
      <c r="AC18" s="1244">
        <v>49.4</v>
      </c>
      <c r="AD18" s="1244">
        <v>47.2</v>
      </c>
      <c r="AE18" s="1244">
        <v>50.7</v>
      </c>
      <c r="AF18" s="1244">
        <v>39.4</v>
      </c>
      <c r="AG18" s="1244">
        <v>63.5</v>
      </c>
      <c r="AH18" s="1244">
        <v>46.3</v>
      </c>
      <c r="AI18" s="613"/>
      <c r="AK18" s="1270">
        <v>48.1</v>
      </c>
      <c r="AL18" s="1270">
        <v>42.3</v>
      </c>
      <c r="AM18" s="1270">
        <v>47.1</v>
      </c>
      <c r="AN18" s="1270">
        <v>35.700000000000003</v>
      </c>
      <c r="AO18" s="1270">
        <v>60.9</v>
      </c>
      <c r="AP18" s="1270">
        <v>43.5</v>
      </c>
      <c r="AR18" s="1282">
        <v>50.7</v>
      </c>
      <c r="AS18" s="1282">
        <v>51.8</v>
      </c>
      <c r="AT18" s="1282">
        <v>54.1</v>
      </c>
      <c r="AU18" s="1282">
        <v>43.5</v>
      </c>
      <c r="AV18" s="1282">
        <v>66.900000000000006</v>
      </c>
      <c r="AW18" s="1282">
        <v>49.1</v>
      </c>
      <c r="AY18" s="1292">
        <v>1094</v>
      </c>
      <c r="AZ18" s="1292">
        <v>1091</v>
      </c>
      <c r="BA18" s="1292">
        <v>2190</v>
      </c>
      <c r="BB18" s="1292"/>
      <c r="BC18" s="1294">
        <v>49.5</v>
      </c>
      <c r="BD18" s="1294">
        <v>43.3</v>
      </c>
      <c r="BE18" s="1294">
        <v>46.3</v>
      </c>
      <c r="BG18" s="1315">
        <v>569</v>
      </c>
      <c r="BH18" s="1315">
        <v>1621</v>
      </c>
      <c r="BI18" s="1315">
        <v>2190</v>
      </c>
      <c r="BJ18" s="1315"/>
      <c r="BK18" s="1316">
        <v>41.1</v>
      </c>
      <c r="BL18" s="1316">
        <v>48.1</v>
      </c>
      <c r="BM18" s="1316">
        <v>46.3</v>
      </c>
      <c r="BO18" s="1349">
        <v>1725</v>
      </c>
      <c r="BP18" s="1349">
        <v>354</v>
      </c>
      <c r="BQ18" s="1349">
        <v>111</v>
      </c>
      <c r="BR18" s="1349">
        <v>2190</v>
      </c>
      <c r="BS18" s="1349"/>
      <c r="BT18" s="1350">
        <v>50.3</v>
      </c>
      <c r="BU18" s="1350">
        <v>36.4</v>
      </c>
      <c r="BV18" s="1350">
        <v>15.1</v>
      </c>
      <c r="BW18" s="1350">
        <v>46.3</v>
      </c>
      <c r="BX18" s="1494"/>
      <c r="BY18" s="1345" t="s">
        <v>249</v>
      </c>
      <c r="BZ18" s="649">
        <v>309</v>
      </c>
      <c r="CA18" s="623" t="s">
        <v>675</v>
      </c>
    </row>
    <row r="19" spans="1:79" ht="12" customHeight="1">
      <c r="A19" s="159" t="s">
        <v>676</v>
      </c>
      <c r="B19" s="592">
        <v>206</v>
      </c>
      <c r="C19" s="154" t="s">
        <v>250</v>
      </c>
      <c r="D19" s="1377">
        <v>1404</v>
      </c>
      <c r="E19" s="1377" t="s">
        <v>123</v>
      </c>
      <c r="F19" s="1373">
        <v>46.3</v>
      </c>
      <c r="G19" s="1378" t="s">
        <v>123</v>
      </c>
      <c r="H19" s="1373">
        <v>10.199999999999999</v>
      </c>
      <c r="I19" s="1373">
        <v>8.9</v>
      </c>
      <c r="J19" s="1373">
        <v>13.4</v>
      </c>
      <c r="K19" s="1373">
        <v>13.9</v>
      </c>
      <c r="L19" s="1373" t="s">
        <v>123</v>
      </c>
      <c r="M19" s="1373">
        <v>12.4</v>
      </c>
      <c r="N19" s="1373">
        <v>1.5</v>
      </c>
      <c r="O19" s="1373" t="s">
        <v>123</v>
      </c>
      <c r="P19" s="1373">
        <v>2.7</v>
      </c>
      <c r="Q19" s="1373">
        <v>2.8</v>
      </c>
      <c r="S19" s="613" t="s">
        <v>676</v>
      </c>
      <c r="T19" s="614">
        <v>206</v>
      </c>
      <c r="U19" s="619" t="s">
        <v>250</v>
      </c>
      <c r="V19" s="1242">
        <v>484</v>
      </c>
      <c r="W19" s="1242">
        <v>181</v>
      </c>
      <c r="X19" s="1242">
        <v>179</v>
      </c>
      <c r="Y19" s="1242">
        <v>406</v>
      </c>
      <c r="Z19" s="1242">
        <v>9</v>
      </c>
      <c r="AA19" s="1242">
        <v>1404</v>
      </c>
      <c r="AB19" s="1243"/>
      <c r="AC19" s="1244">
        <v>46.4</v>
      </c>
      <c r="AD19" s="1244">
        <v>44.5</v>
      </c>
      <c r="AE19" s="1244">
        <v>52.5</v>
      </c>
      <c r="AF19" s="1244">
        <v>43.7</v>
      </c>
      <c r="AG19" s="1244">
        <v>55.3</v>
      </c>
      <c r="AH19" s="1244">
        <v>46.3</v>
      </c>
      <c r="AI19" s="613"/>
      <c r="AK19" s="1270">
        <v>44.7</v>
      </c>
      <c r="AL19" s="1270">
        <v>42.1</v>
      </c>
      <c r="AM19" s="1270">
        <v>55.4</v>
      </c>
      <c r="AN19" s="1270">
        <v>41.3</v>
      </c>
      <c r="AO19" s="1270">
        <v>52.6</v>
      </c>
      <c r="AP19" s="1270">
        <v>44.9</v>
      </c>
      <c r="AR19" s="1282">
        <v>48.1</v>
      </c>
      <c r="AS19" s="1282">
        <v>48</v>
      </c>
      <c r="AT19" s="1282">
        <v>49.6</v>
      </c>
      <c r="AU19" s="1282">
        <v>46.5</v>
      </c>
      <c r="AV19" s="1282">
        <v>58.8</v>
      </c>
      <c r="AW19" s="1282">
        <v>47.9</v>
      </c>
      <c r="AY19" s="1292">
        <v>752</v>
      </c>
      <c r="AZ19" s="1292">
        <v>652</v>
      </c>
      <c r="BA19" s="1292">
        <v>1404</v>
      </c>
      <c r="BB19" s="1292"/>
      <c r="BC19" s="1294">
        <v>44.6</v>
      </c>
      <c r="BD19" s="1294">
        <v>48.4</v>
      </c>
      <c r="BE19" s="1294">
        <v>46.3</v>
      </c>
      <c r="BG19" s="1315">
        <v>458</v>
      </c>
      <c r="BH19" s="1315">
        <v>946</v>
      </c>
      <c r="BI19" s="1315">
        <v>1404</v>
      </c>
      <c r="BJ19" s="1315"/>
      <c r="BK19" s="1316">
        <v>39.700000000000003</v>
      </c>
      <c r="BL19" s="1316">
        <v>49.6</v>
      </c>
      <c r="BM19" s="1316">
        <v>46.3</v>
      </c>
      <c r="BO19" s="1349">
        <v>1158</v>
      </c>
      <c r="BP19" s="1349">
        <v>179</v>
      </c>
      <c r="BQ19" s="1349">
        <v>67</v>
      </c>
      <c r="BR19" s="1349">
        <v>1404</v>
      </c>
      <c r="BS19" s="1349"/>
      <c r="BT19" s="1350">
        <v>50.5</v>
      </c>
      <c r="BU19" s="1350">
        <v>33.700000000000003</v>
      </c>
      <c r="BV19" s="1350">
        <v>9.1</v>
      </c>
      <c r="BW19" s="1350">
        <v>46.3</v>
      </c>
      <c r="BX19" s="1494"/>
      <c r="BY19" s="1345" t="s">
        <v>250</v>
      </c>
      <c r="BZ19" s="649">
        <v>206</v>
      </c>
      <c r="CA19" s="623" t="s">
        <v>676</v>
      </c>
    </row>
    <row r="20" spans="1:79" ht="12" customHeight="1">
      <c r="A20" s="159" t="s">
        <v>677</v>
      </c>
      <c r="B20" s="592">
        <v>207</v>
      </c>
      <c r="C20" s="154" t="s">
        <v>251</v>
      </c>
      <c r="D20" s="1377">
        <v>718</v>
      </c>
      <c r="E20" s="1377" t="s">
        <v>123</v>
      </c>
      <c r="F20" s="1373">
        <v>51.6</v>
      </c>
      <c r="G20" s="1378" t="s">
        <v>123</v>
      </c>
      <c r="H20" s="1373">
        <v>11.7</v>
      </c>
      <c r="I20" s="1373">
        <v>9.9</v>
      </c>
      <c r="J20" s="1373">
        <v>15.2</v>
      </c>
      <c r="K20" s="1373">
        <v>14.8</v>
      </c>
      <c r="L20" s="1373" t="s">
        <v>123</v>
      </c>
      <c r="M20" s="1373">
        <v>13.8</v>
      </c>
      <c r="N20" s="1373">
        <v>1</v>
      </c>
      <c r="O20" s="1373" t="s">
        <v>123</v>
      </c>
      <c r="P20" s="1373">
        <v>2.8</v>
      </c>
      <c r="Q20" s="1373">
        <v>2.8</v>
      </c>
      <c r="S20" s="613" t="s">
        <v>677</v>
      </c>
      <c r="T20" s="614">
        <v>207</v>
      </c>
      <c r="U20" s="619" t="s">
        <v>251</v>
      </c>
      <c r="V20" s="1242">
        <v>260</v>
      </c>
      <c r="W20" s="1242">
        <v>119</v>
      </c>
      <c r="X20" s="1242">
        <v>41</v>
      </c>
      <c r="Y20" s="1242">
        <v>121</v>
      </c>
      <c r="Z20" s="1242">
        <v>2</v>
      </c>
      <c r="AA20" s="1242">
        <v>718</v>
      </c>
      <c r="AB20" s="1243"/>
      <c r="AC20" s="1244">
        <v>54.2</v>
      </c>
      <c r="AD20" s="1244">
        <v>52.4</v>
      </c>
      <c r="AE20" s="1244">
        <v>56.2</v>
      </c>
      <c r="AF20" s="1244">
        <v>47.3</v>
      </c>
      <c r="AG20" s="1244">
        <v>58.5</v>
      </c>
      <c r="AH20" s="1244">
        <v>51.6</v>
      </c>
      <c r="AI20" s="613"/>
      <c r="AK20" s="1270">
        <v>56.6</v>
      </c>
      <c r="AL20" s="1270">
        <v>51.4</v>
      </c>
      <c r="AM20" s="1270">
        <v>58.9</v>
      </c>
      <c r="AN20" s="1270">
        <v>48.5</v>
      </c>
      <c r="AO20" s="1270" t="s">
        <v>240</v>
      </c>
      <c r="AP20" s="1270">
        <v>52.3</v>
      </c>
      <c r="AR20" s="1282">
        <v>50.1</v>
      </c>
      <c r="AS20" s="1282">
        <v>53.4</v>
      </c>
      <c r="AT20" s="1282">
        <v>54.1</v>
      </c>
      <c r="AU20" s="1282">
        <v>45.8</v>
      </c>
      <c r="AV20" s="1282">
        <v>58.5</v>
      </c>
      <c r="AW20" s="1282">
        <v>50.6</v>
      </c>
      <c r="AY20" s="1292">
        <v>310</v>
      </c>
      <c r="AZ20" s="1292">
        <v>407</v>
      </c>
      <c r="BA20" s="1292">
        <v>718</v>
      </c>
      <c r="BB20" s="1292"/>
      <c r="BC20" s="1294">
        <v>49.9</v>
      </c>
      <c r="BD20" s="1294">
        <v>52.8</v>
      </c>
      <c r="BE20" s="1294">
        <v>51.6</v>
      </c>
      <c r="BG20" s="1315">
        <v>124</v>
      </c>
      <c r="BH20" s="1315">
        <v>594</v>
      </c>
      <c r="BI20" s="1315">
        <v>718</v>
      </c>
      <c r="BJ20" s="1315"/>
      <c r="BK20" s="1316">
        <v>43.8</v>
      </c>
      <c r="BL20" s="1316">
        <v>53.2</v>
      </c>
      <c r="BM20" s="1316">
        <v>51.6</v>
      </c>
      <c r="BO20" s="1349">
        <v>636</v>
      </c>
      <c r="BP20" s="1349">
        <v>52</v>
      </c>
      <c r="BQ20" s="1349">
        <v>30</v>
      </c>
      <c r="BR20" s="1349">
        <v>718</v>
      </c>
      <c r="BS20" s="1349"/>
      <c r="BT20" s="1350">
        <v>54.3</v>
      </c>
      <c r="BU20" s="1350">
        <v>34.5</v>
      </c>
      <c r="BV20" s="1350">
        <v>22.7</v>
      </c>
      <c r="BW20" s="1350">
        <v>51.6</v>
      </c>
      <c r="BX20" s="1494"/>
      <c r="BY20" s="1345" t="s">
        <v>251</v>
      </c>
      <c r="BZ20" s="649">
        <v>207</v>
      </c>
      <c r="CA20" s="623" t="s">
        <v>677</v>
      </c>
    </row>
    <row r="21" spans="1:79" ht="12" customHeight="1">
      <c r="A21" s="159" t="s">
        <v>678</v>
      </c>
      <c r="B21" s="592">
        <v>208</v>
      </c>
      <c r="C21" s="154" t="s">
        <v>252</v>
      </c>
      <c r="D21" s="1377">
        <v>2114</v>
      </c>
      <c r="E21" s="1377" t="s">
        <v>123</v>
      </c>
      <c r="F21" s="1373">
        <v>44.6</v>
      </c>
      <c r="G21" s="1378" t="s">
        <v>123</v>
      </c>
      <c r="H21" s="1373">
        <v>9.6</v>
      </c>
      <c r="I21" s="1373">
        <v>8.6</v>
      </c>
      <c r="J21" s="1373">
        <v>13.1</v>
      </c>
      <c r="K21" s="1373">
        <v>13.4</v>
      </c>
      <c r="L21" s="1373" t="s">
        <v>123</v>
      </c>
      <c r="M21" s="1373">
        <v>11.3</v>
      </c>
      <c r="N21" s="1373">
        <v>2</v>
      </c>
      <c r="O21" s="1373" t="s">
        <v>123</v>
      </c>
      <c r="P21" s="1373">
        <v>2.8</v>
      </c>
      <c r="Q21" s="1373">
        <v>2.8</v>
      </c>
      <c r="S21" s="613" t="s">
        <v>678</v>
      </c>
      <c r="T21" s="614">
        <v>208</v>
      </c>
      <c r="U21" s="619" t="s">
        <v>252</v>
      </c>
      <c r="V21" s="1242">
        <v>540</v>
      </c>
      <c r="W21" s="1242">
        <v>258</v>
      </c>
      <c r="X21" s="1242">
        <v>96</v>
      </c>
      <c r="Y21" s="1242">
        <v>1012</v>
      </c>
      <c r="Z21" s="1242">
        <v>16</v>
      </c>
      <c r="AA21" s="1242">
        <v>2114</v>
      </c>
      <c r="AB21" s="1243"/>
      <c r="AC21" s="1244">
        <v>48.2</v>
      </c>
      <c r="AD21" s="1244">
        <v>43.9</v>
      </c>
      <c r="AE21" s="1244">
        <v>52.6</v>
      </c>
      <c r="AF21" s="1244">
        <v>42.1</v>
      </c>
      <c r="AG21" s="1244">
        <v>59</v>
      </c>
      <c r="AH21" s="1244">
        <v>44.6</v>
      </c>
      <c r="AI21" s="613"/>
      <c r="AK21" s="1270">
        <v>45.5</v>
      </c>
      <c r="AL21" s="1270">
        <v>40.799999999999997</v>
      </c>
      <c r="AM21" s="1270">
        <v>53.8</v>
      </c>
      <c r="AN21" s="1270">
        <v>38.5</v>
      </c>
      <c r="AO21" s="1270">
        <v>60.3</v>
      </c>
      <c r="AP21" s="1270">
        <v>41.9</v>
      </c>
      <c r="AR21" s="1282">
        <v>51.1</v>
      </c>
      <c r="AS21" s="1282">
        <v>48.3</v>
      </c>
      <c r="AT21" s="1282">
        <v>50.4</v>
      </c>
      <c r="AU21" s="1282">
        <v>45.4</v>
      </c>
      <c r="AV21" s="1282">
        <v>57.8</v>
      </c>
      <c r="AW21" s="1282">
        <v>47.4</v>
      </c>
      <c r="AY21" s="1292">
        <v>1128</v>
      </c>
      <c r="AZ21" s="1292">
        <v>980</v>
      </c>
      <c r="BA21" s="1292">
        <v>2114</v>
      </c>
      <c r="BB21" s="1292"/>
      <c r="BC21" s="1294">
        <v>42.4</v>
      </c>
      <c r="BD21" s="1294">
        <v>47.1</v>
      </c>
      <c r="BE21" s="1294">
        <v>44.6</v>
      </c>
      <c r="BG21" s="1315">
        <v>505</v>
      </c>
      <c r="BH21" s="1315">
        <v>1609</v>
      </c>
      <c r="BI21" s="1315">
        <v>2114</v>
      </c>
      <c r="BJ21" s="1315"/>
      <c r="BK21" s="1316">
        <v>38.4</v>
      </c>
      <c r="BL21" s="1316">
        <v>46.5</v>
      </c>
      <c r="BM21" s="1316">
        <v>44.6</v>
      </c>
      <c r="BO21" s="1349">
        <v>1649</v>
      </c>
      <c r="BP21" s="1349">
        <v>346</v>
      </c>
      <c r="BQ21" s="1349">
        <v>119</v>
      </c>
      <c r="BR21" s="1349">
        <v>2114</v>
      </c>
      <c r="BS21" s="1349"/>
      <c r="BT21" s="1350">
        <v>48.5</v>
      </c>
      <c r="BU21" s="1350">
        <v>36.1</v>
      </c>
      <c r="BV21" s="1350">
        <v>14.8</v>
      </c>
      <c r="BW21" s="1350">
        <v>44.6</v>
      </c>
      <c r="BX21" s="1494"/>
      <c r="BY21" s="1345" t="s">
        <v>252</v>
      </c>
      <c r="BZ21" s="649">
        <v>208</v>
      </c>
      <c r="CA21" s="623" t="s">
        <v>678</v>
      </c>
    </row>
    <row r="22" spans="1:79" ht="12" customHeight="1">
      <c r="A22" s="159" t="s">
        <v>679</v>
      </c>
      <c r="B22" s="592">
        <v>209</v>
      </c>
      <c r="C22" s="154" t="s">
        <v>253</v>
      </c>
      <c r="D22" s="1377">
        <v>2104</v>
      </c>
      <c r="E22" s="1377" t="s">
        <v>123</v>
      </c>
      <c r="F22" s="1373">
        <v>44.9</v>
      </c>
      <c r="G22" s="1378" t="s">
        <v>123</v>
      </c>
      <c r="H22" s="1373">
        <v>9.9</v>
      </c>
      <c r="I22" s="1373">
        <v>8.6999999999999993</v>
      </c>
      <c r="J22" s="1373">
        <v>13</v>
      </c>
      <c r="K22" s="1373">
        <v>13.2</v>
      </c>
      <c r="L22" s="1373" t="s">
        <v>123</v>
      </c>
      <c r="M22" s="1373">
        <v>12.2</v>
      </c>
      <c r="N22" s="1373">
        <v>1</v>
      </c>
      <c r="O22" s="1373" t="s">
        <v>123</v>
      </c>
      <c r="P22" s="1373">
        <v>2.8</v>
      </c>
      <c r="Q22" s="1373">
        <v>2.8</v>
      </c>
      <c r="S22" s="613" t="s">
        <v>679</v>
      </c>
      <c r="T22" s="614">
        <v>209</v>
      </c>
      <c r="U22" s="619" t="s">
        <v>253</v>
      </c>
      <c r="V22" s="1242">
        <v>596</v>
      </c>
      <c r="W22" s="1242">
        <v>297</v>
      </c>
      <c r="X22" s="1242">
        <v>125</v>
      </c>
      <c r="Y22" s="1242">
        <v>902</v>
      </c>
      <c r="Z22" s="1242">
        <v>25</v>
      </c>
      <c r="AA22" s="1242">
        <v>2104</v>
      </c>
      <c r="AB22" s="1243"/>
      <c r="AC22" s="1244">
        <v>47.1</v>
      </c>
      <c r="AD22" s="1244">
        <v>46.6</v>
      </c>
      <c r="AE22" s="1244">
        <v>46.3</v>
      </c>
      <c r="AF22" s="1244">
        <v>42.2</v>
      </c>
      <c r="AG22" s="1244">
        <v>60.3</v>
      </c>
      <c r="AH22" s="1244">
        <v>44.9</v>
      </c>
      <c r="AI22" s="613"/>
      <c r="AK22" s="1270">
        <v>45.2</v>
      </c>
      <c r="AL22" s="1270">
        <v>43.2</v>
      </c>
      <c r="AM22" s="1270">
        <v>41.8</v>
      </c>
      <c r="AN22" s="1270">
        <v>38.6</v>
      </c>
      <c r="AO22" s="1270">
        <v>60.7</v>
      </c>
      <c r="AP22" s="1270">
        <v>41.8</v>
      </c>
      <c r="AR22" s="1282">
        <v>49</v>
      </c>
      <c r="AS22" s="1282">
        <v>49.5</v>
      </c>
      <c r="AT22" s="1282">
        <v>51.9</v>
      </c>
      <c r="AU22" s="1282">
        <v>46</v>
      </c>
      <c r="AV22" s="1282">
        <v>59.8</v>
      </c>
      <c r="AW22" s="1282">
        <v>47.9</v>
      </c>
      <c r="AY22" s="1292">
        <v>1476</v>
      </c>
      <c r="AZ22" s="1292">
        <v>620</v>
      </c>
      <c r="BA22" s="1292">
        <v>2104</v>
      </c>
      <c r="BB22" s="1292"/>
      <c r="BC22" s="1294">
        <v>44.7</v>
      </c>
      <c r="BD22" s="1294">
        <v>45.3</v>
      </c>
      <c r="BE22" s="1294">
        <v>44.9</v>
      </c>
      <c r="BG22" s="1315">
        <v>380</v>
      </c>
      <c r="BH22" s="1315">
        <v>1724</v>
      </c>
      <c r="BI22" s="1315">
        <v>2104</v>
      </c>
      <c r="BJ22" s="1315"/>
      <c r="BK22" s="1316">
        <v>35.4</v>
      </c>
      <c r="BL22" s="1316">
        <v>46.9</v>
      </c>
      <c r="BM22" s="1316">
        <v>44.9</v>
      </c>
      <c r="BO22" s="1349">
        <v>1768</v>
      </c>
      <c r="BP22" s="1349">
        <v>237</v>
      </c>
      <c r="BQ22" s="1349">
        <v>99</v>
      </c>
      <c r="BR22" s="1349">
        <v>2104</v>
      </c>
      <c r="BS22" s="1349"/>
      <c r="BT22" s="1350">
        <v>48.3</v>
      </c>
      <c r="BU22" s="1350">
        <v>33.700000000000003</v>
      </c>
      <c r="BV22" s="1350">
        <v>10.6</v>
      </c>
      <c r="BW22" s="1350">
        <v>44.9</v>
      </c>
      <c r="BX22" s="1494"/>
      <c r="BY22" s="1345" t="s">
        <v>253</v>
      </c>
      <c r="BZ22" s="649">
        <v>209</v>
      </c>
      <c r="CA22" s="623" t="s">
        <v>679</v>
      </c>
    </row>
    <row r="23" spans="1:79" ht="12" customHeight="1">
      <c r="A23" s="159" t="s">
        <v>680</v>
      </c>
      <c r="B23" s="592">
        <v>316</v>
      </c>
      <c r="C23" s="154" t="s">
        <v>254</v>
      </c>
      <c r="D23" s="1377">
        <v>3745</v>
      </c>
      <c r="E23" s="1377" t="s">
        <v>123</v>
      </c>
      <c r="F23" s="1373">
        <v>48.7</v>
      </c>
      <c r="G23" s="1378" t="s">
        <v>123</v>
      </c>
      <c r="H23" s="1373">
        <v>10.6</v>
      </c>
      <c r="I23" s="1373">
        <v>9.1999999999999993</v>
      </c>
      <c r="J23" s="1373">
        <v>14.2</v>
      </c>
      <c r="K23" s="1373">
        <v>14.8</v>
      </c>
      <c r="L23" s="1373" t="s">
        <v>123</v>
      </c>
      <c r="M23" s="1373">
        <v>14.2</v>
      </c>
      <c r="N23" s="1373">
        <v>0.6</v>
      </c>
      <c r="O23" s="1373" t="s">
        <v>123</v>
      </c>
      <c r="P23" s="1373">
        <v>2.8</v>
      </c>
      <c r="Q23" s="1373">
        <v>2.9</v>
      </c>
      <c r="S23" s="613" t="s">
        <v>680</v>
      </c>
      <c r="T23" s="614">
        <v>316</v>
      </c>
      <c r="U23" s="619" t="s">
        <v>254</v>
      </c>
      <c r="V23" s="1242">
        <v>657</v>
      </c>
      <c r="W23" s="1242">
        <v>210</v>
      </c>
      <c r="X23" s="1242">
        <v>1710</v>
      </c>
      <c r="Y23" s="1242">
        <v>890</v>
      </c>
      <c r="Z23" s="1242">
        <v>9</v>
      </c>
      <c r="AA23" s="1242">
        <v>3745</v>
      </c>
      <c r="AB23" s="1243"/>
      <c r="AC23" s="1244">
        <v>42.3</v>
      </c>
      <c r="AD23" s="1244">
        <v>47.6</v>
      </c>
      <c r="AE23" s="1244">
        <v>52.2</v>
      </c>
      <c r="AF23" s="1244">
        <v>47</v>
      </c>
      <c r="AG23" s="1244">
        <v>62.2</v>
      </c>
      <c r="AH23" s="1244">
        <v>48.7</v>
      </c>
      <c r="AI23" s="613"/>
      <c r="AK23" s="1270">
        <v>38.9</v>
      </c>
      <c r="AL23" s="1270">
        <v>42.9</v>
      </c>
      <c r="AM23" s="1270">
        <v>50.3</v>
      </c>
      <c r="AN23" s="1270">
        <v>43.2</v>
      </c>
      <c r="AO23" s="1270">
        <v>55.8</v>
      </c>
      <c r="AP23" s="1270">
        <v>46</v>
      </c>
      <c r="AR23" s="1282">
        <v>45.5</v>
      </c>
      <c r="AS23" s="1282">
        <v>52</v>
      </c>
      <c r="AT23" s="1282">
        <v>54.3</v>
      </c>
      <c r="AU23" s="1282">
        <v>50.4</v>
      </c>
      <c r="AV23" s="1282">
        <v>67.400000000000006</v>
      </c>
      <c r="AW23" s="1282">
        <v>51.4</v>
      </c>
      <c r="AY23" s="1292">
        <v>1080</v>
      </c>
      <c r="AZ23" s="1292">
        <v>2651</v>
      </c>
      <c r="BA23" s="1292">
        <v>3745</v>
      </c>
      <c r="BB23" s="1292"/>
      <c r="BC23" s="1294">
        <v>45.4</v>
      </c>
      <c r="BD23" s="1294">
        <v>50.1</v>
      </c>
      <c r="BE23" s="1294">
        <v>48.7</v>
      </c>
      <c r="BG23" s="1315">
        <v>652</v>
      </c>
      <c r="BH23" s="1315">
        <v>3093</v>
      </c>
      <c r="BI23" s="1315">
        <v>3745</v>
      </c>
      <c r="BJ23" s="1315"/>
      <c r="BK23" s="1316">
        <v>41.2</v>
      </c>
      <c r="BL23" s="1316">
        <v>50.3</v>
      </c>
      <c r="BM23" s="1316">
        <v>48.7</v>
      </c>
      <c r="BO23" s="1349">
        <v>3178</v>
      </c>
      <c r="BP23" s="1349">
        <v>515</v>
      </c>
      <c r="BQ23" s="1349">
        <v>51</v>
      </c>
      <c r="BR23" s="1349">
        <v>3745</v>
      </c>
      <c r="BS23" s="1349"/>
      <c r="BT23" s="1350">
        <v>52.2</v>
      </c>
      <c r="BU23" s="1350">
        <v>31.2</v>
      </c>
      <c r="BV23" s="1350">
        <v>9.3000000000000007</v>
      </c>
      <c r="BW23" s="1350">
        <v>48.7</v>
      </c>
      <c r="BX23" s="1494"/>
      <c r="BY23" s="1345" t="s">
        <v>254</v>
      </c>
      <c r="BZ23" s="649">
        <v>316</v>
      </c>
      <c r="CA23" s="623" t="s">
        <v>680</v>
      </c>
    </row>
    <row r="24" spans="1:79" ht="12" customHeight="1">
      <c r="A24" s="159" t="s">
        <v>681</v>
      </c>
      <c r="B24" s="592">
        <v>210</v>
      </c>
      <c r="C24" s="154" t="s">
        <v>255</v>
      </c>
      <c r="D24" s="1377">
        <v>2386</v>
      </c>
      <c r="E24" s="1377" t="s">
        <v>123</v>
      </c>
      <c r="F24" s="1373">
        <v>50.2</v>
      </c>
      <c r="G24" s="1378" t="s">
        <v>123</v>
      </c>
      <c r="H24" s="1373">
        <v>10.8</v>
      </c>
      <c r="I24" s="1373">
        <v>9.4</v>
      </c>
      <c r="J24" s="1373">
        <v>14.6</v>
      </c>
      <c r="K24" s="1373">
        <v>15.3</v>
      </c>
      <c r="L24" s="1373" t="s">
        <v>123</v>
      </c>
      <c r="M24" s="1373">
        <v>12.8</v>
      </c>
      <c r="N24" s="1373">
        <v>2.6</v>
      </c>
      <c r="O24" s="1373" t="s">
        <v>123</v>
      </c>
      <c r="P24" s="1373">
        <v>2.8</v>
      </c>
      <c r="Q24" s="1373">
        <v>2.9</v>
      </c>
      <c r="S24" s="613" t="s">
        <v>681</v>
      </c>
      <c r="T24" s="614">
        <v>210</v>
      </c>
      <c r="U24" s="619" t="s">
        <v>255</v>
      </c>
      <c r="V24" s="1242">
        <v>645</v>
      </c>
      <c r="W24" s="1242">
        <v>260</v>
      </c>
      <c r="X24" s="1242">
        <v>138</v>
      </c>
      <c r="Y24" s="1242">
        <v>1064</v>
      </c>
      <c r="Z24" s="1242">
        <v>30</v>
      </c>
      <c r="AA24" s="1242">
        <v>2386</v>
      </c>
      <c r="AB24" s="1243"/>
      <c r="AC24" s="1244">
        <v>50.8</v>
      </c>
      <c r="AD24" s="1244">
        <v>51.7</v>
      </c>
      <c r="AE24" s="1244">
        <v>54.5</v>
      </c>
      <c r="AF24" s="1244">
        <v>48.4</v>
      </c>
      <c r="AG24" s="1244">
        <v>63</v>
      </c>
      <c r="AH24" s="1244">
        <v>50.2</v>
      </c>
      <c r="AI24" s="613"/>
      <c r="AK24" s="1270">
        <v>48.4</v>
      </c>
      <c r="AL24" s="1270">
        <v>52.8</v>
      </c>
      <c r="AM24" s="1270">
        <v>52</v>
      </c>
      <c r="AN24" s="1270">
        <v>46.1</v>
      </c>
      <c r="AO24" s="1270">
        <v>59.4</v>
      </c>
      <c r="AP24" s="1270">
        <v>48.3</v>
      </c>
      <c r="AR24" s="1282">
        <v>53.4</v>
      </c>
      <c r="AS24" s="1282">
        <v>50.6</v>
      </c>
      <c r="AT24" s="1282">
        <v>56.8</v>
      </c>
      <c r="AU24" s="1282">
        <v>50.3</v>
      </c>
      <c r="AV24" s="1282">
        <v>66.599999999999994</v>
      </c>
      <c r="AW24" s="1282">
        <v>52</v>
      </c>
      <c r="AY24" s="1292">
        <v>1447</v>
      </c>
      <c r="AZ24" s="1292">
        <v>926</v>
      </c>
      <c r="BA24" s="1292">
        <v>2386</v>
      </c>
      <c r="BB24" s="1292"/>
      <c r="BC24" s="1294">
        <v>49.2</v>
      </c>
      <c r="BD24" s="1294">
        <v>51.6</v>
      </c>
      <c r="BE24" s="1294">
        <v>50.2</v>
      </c>
      <c r="BG24" s="1315">
        <v>650</v>
      </c>
      <c r="BH24" s="1315">
        <v>1736</v>
      </c>
      <c r="BI24" s="1315">
        <v>2386</v>
      </c>
      <c r="BJ24" s="1315"/>
      <c r="BK24" s="1316">
        <v>42.6</v>
      </c>
      <c r="BL24" s="1316">
        <v>53</v>
      </c>
      <c r="BM24" s="1316">
        <v>50.2</v>
      </c>
      <c r="BO24" s="1349">
        <v>1957</v>
      </c>
      <c r="BP24" s="1349">
        <v>321</v>
      </c>
      <c r="BQ24" s="1349">
        <v>106</v>
      </c>
      <c r="BR24" s="1349">
        <v>2386</v>
      </c>
      <c r="BS24" s="1349"/>
      <c r="BT24" s="1350">
        <v>54.1</v>
      </c>
      <c r="BU24" s="1350">
        <v>38.299999999999997</v>
      </c>
      <c r="BV24" s="1350">
        <v>13.7</v>
      </c>
      <c r="BW24" s="1350">
        <v>50.2</v>
      </c>
      <c r="BX24" s="1494"/>
      <c r="BY24" s="1345" t="s">
        <v>255</v>
      </c>
      <c r="BZ24" s="649">
        <v>210</v>
      </c>
      <c r="CA24" s="623" t="s">
        <v>681</v>
      </c>
    </row>
    <row r="25" spans="1:79" ht="12" customHeight="1">
      <c r="A25" s="159" t="s">
        <v>682</v>
      </c>
      <c r="B25" s="592">
        <v>211</v>
      </c>
      <c r="C25" s="154" t="s">
        <v>256</v>
      </c>
      <c r="D25" s="1377">
        <v>2721</v>
      </c>
      <c r="E25" s="1377" t="s">
        <v>123</v>
      </c>
      <c r="F25" s="1373">
        <v>46.8</v>
      </c>
      <c r="G25" s="1378" t="s">
        <v>123</v>
      </c>
      <c r="H25" s="1373">
        <v>10.5</v>
      </c>
      <c r="I25" s="1373">
        <v>8.9</v>
      </c>
      <c r="J25" s="1373">
        <v>13.2</v>
      </c>
      <c r="K25" s="1373">
        <v>14.2</v>
      </c>
      <c r="L25" s="1373" t="s">
        <v>123</v>
      </c>
      <c r="M25" s="1373">
        <v>13</v>
      </c>
      <c r="N25" s="1373">
        <v>1.2</v>
      </c>
      <c r="O25" s="1373" t="s">
        <v>123</v>
      </c>
      <c r="P25" s="1373">
        <v>2.7</v>
      </c>
      <c r="Q25" s="1373">
        <v>2.8</v>
      </c>
      <c r="S25" s="613" t="s">
        <v>682</v>
      </c>
      <c r="T25" s="614">
        <v>211</v>
      </c>
      <c r="U25" s="619" t="s">
        <v>256</v>
      </c>
      <c r="V25" s="1242">
        <v>299</v>
      </c>
      <c r="W25" s="1242">
        <v>111</v>
      </c>
      <c r="X25" s="1242">
        <v>1865</v>
      </c>
      <c r="Y25" s="1242">
        <v>302</v>
      </c>
      <c r="Z25" s="1242">
        <v>4</v>
      </c>
      <c r="AA25" s="1242">
        <v>2721</v>
      </c>
      <c r="AB25" s="1243"/>
      <c r="AC25" s="1244">
        <v>38.9</v>
      </c>
      <c r="AD25" s="1244">
        <v>39.299999999999997</v>
      </c>
      <c r="AE25" s="1244">
        <v>49.7</v>
      </c>
      <c r="AF25" s="1244">
        <v>44.4</v>
      </c>
      <c r="AG25" s="1244">
        <v>70.8</v>
      </c>
      <c r="AH25" s="1244">
        <v>46.8</v>
      </c>
      <c r="AI25" s="613"/>
      <c r="AK25" s="1270">
        <v>35.799999999999997</v>
      </c>
      <c r="AL25" s="1270">
        <v>37.799999999999997</v>
      </c>
      <c r="AM25" s="1270">
        <v>46.7</v>
      </c>
      <c r="AN25" s="1270">
        <v>41.2</v>
      </c>
      <c r="AO25" s="1270">
        <v>64</v>
      </c>
      <c r="AP25" s="1270">
        <v>43.6</v>
      </c>
      <c r="AR25" s="1282">
        <v>41.8</v>
      </c>
      <c r="AS25" s="1282">
        <v>41.2</v>
      </c>
      <c r="AT25" s="1282">
        <v>52.5</v>
      </c>
      <c r="AU25" s="1282">
        <v>47.5</v>
      </c>
      <c r="AV25" s="1282">
        <v>73</v>
      </c>
      <c r="AW25" s="1282">
        <v>49.8</v>
      </c>
      <c r="AY25" s="1292">
        <v>644</v>
      </c>
      <c r="AZ25" s="1292">
        <v>2017</v>
      </c>
      <c r="BA25" s="1292">
        <v>2721</v>
      </c>
      <c r="BB25" s="1292"/>
      <c r="BC25" s="1294">
        <v>42.5</v>
      </c>
      <c r="BD25" s="1294">
        <v>49.2</v>
      </c>
      <c r="BE25" s="1294">
        <v>46.8</v>
      </c>
      <c r="BG25" s="1315">
        <v>1132</v>
      </c>
      <c r="BH25" s="1315">
        <v>1589</v>
      </c>
      <c r="BI25" s="1315">
        <v>2721</v>
      </c>
      <c r="BJ25" s="1315"/>
      <c r="BK25" s="1316">
        <v>44.3</v>
      </c>
      <c r="BL25" s="1316">
        <v>48.5</v>
      </c>
      <c r="BM25" s="1316">
        <v>46.8</v>
      </c>
      <c r="BO25" s="1349">
        <v>2221</v>
      </c>
      <c r="BP25" s="1349">
        <v>302</v>
      </c>
      <c r="BQ25" s="1349">
        <v>140</v>
      </c>
      <c r="BR25" s="1349">
        <v>2721</v>
      </c>
      <c r="BS25" s="1349"/>
      <c r="BT25" s="1350">
        <v>51.5</v>
      </c>
      <c r="BU25" s="1350">
        <v>33.6</v>
      </c>
      <c r="BV25" s="1350">
        <v>14.9</v>
      </c>
      <c r="BW25" s="1350">
        <v>46.8</v>
      </c>
      <c r="BX25" s="1494"/>
      <c r="BY25" s="1345" t="s">
        <v>256</v>
      </c>
      <c r="BZ25" s="649">
        <v>211</v>
      </c>
      <c r="CA25" s="623" t="s">
        <v>682</v>
      </c>
    </row>
    <row r="26" spans="1:79" ht="12" customHeight="1">
      <c r="A26" s="159" t="s">
        <v>683</v>
      </c>
      <c r="B26" s="592">
        <v>212</v>
      </c>
      <c r="C26" s="154" t="s">
        <v>257</v>
      </c>
      <c r="D26" s="1377">
        <v>1707</v>
      </c>
      <c r="E26" s="1377" t="s">
        <v>123</v>
      </c>
      <c r="F26" s="1373">
        <v>50.8</v>
      </c>
      <c r="G26" s="1378" t="s">
        <v>123</v>
      </c>
      <c r="H26" s="1373">
        <v>11</v>
      </c>
      <c r="I26" s="1373">
        <v>9.9</v>
      </c>
      <c r="J26" s="1373">
        <v>14.9</v>
      </c>
      <c r="K26" s="1373">
        <v>15</v>
      </c>
      <c r="L26" s="1373" t="s">
        <v>123</v>
      </c>
      <c r="M26" s="1373">
        <v>13.3</v>
      </c>
      <c r="N26" s="1373">
        <v>1.7</v>
      </c>
      <c r="O26" s="1373" t="s">
        <v>123</v>
      </c>
      <c r="P26" s="1373">
        <v>2.7</v>
      </c>
      <c r="Q26" s="1373">
        <v>2.8</v>
      </c>
      <c r="S26" s="613" t="s">
        <v>683</v>
      </c>
      <c r="T26" s="614">
        <v>212</v>
      </c>
      <c r="U26" s="619" t="s">
        <v>257</v>
      </c>
      <c r="V26" s="1242">
        <v>565</v>
      </c>
      <c r="W26" s="1242">
        <v>224</v>
      </c>
      <c r="X26" s="1242">
        <v>334</v>
      </c>
      <c r="Y26" s="1242">
        <v>475</v>
      </c>
      <c r="Z26" s="1242">
        <v>7</v>
      </c>
      <c r="AA26" s="1242">
        <v>1707</v>
      </c>
      <c r="AB26" s="1243"/>
      <c r="AC26" s="1244">
        <v>53.3</v>
      </c>
      <c r="AD26" s="1244">
        <v>53.6</v>
      </c>
      <c r="AE26" s="1244">
        <v>51.8</v>
      </c>
      <c r="AF26" s="1244">
        <v>45.5</v>
      </c>
      <c r="AG26" s="1244">
        <v>71.7</v>
      </c>
      <c r="AH26" s="1244">
        <v>50.8</v>
      </c>
      <c r="AI26" s="613"/>
      <c r="AK26" s="1270">
        <v>51.1</v>
      </c>
      <c r="AL26" s="1270">
        <v>49.7</v>
      </c>
      <c r="AM26" s="1270">
        <v>51.5</v>
      </c>
      <c r="AN26" s="1270">
        <v>43.7</v>
      </c>
      <c r="AO26" s="1270">
        <v>80.7</v>
      </c>
      <c r="AP26" s="1270">
        <v>48.9</v>
      </c>
      <c r="AR26" s="1282">
        <v>56</v>
      </c>
      <c r="AS26" s="1282">
        <v>56.9</v>
      </c>
      <c r="AT26" s="1282">
        <v>52.3</v>
      </c>
      <c r="AU26" s="1282">
        <v>47.3</v>
      </c>
      <c r="AV26" s="1282">
        <v>65</v>
      </c>
      <c r="AW26" s="1282">
        <v>52.9</v>
      </c>
      <c r="AY26" s="1292">
        <v>985</v>
      </c>
      <c r="AZ26" s="1292">
        <v>721</v>
      </c>
      <c r="BA26" s="1292">
        <v>1707</v>
      </c>
      <c r="BB26" s="1292"/>
      <c r="BC26" s="1294">
        <v>49.5</v>
      </c>
      <c r="BD26" s="1294">
        <v>52.6</v>
      </c>
      <c r="BE26" s="1294">
        <v>50.8</v>
      </c>
      <c r="BG26" s="1315">
        <v>244</v>
      </c>
      <c r="BH26" s="1315">
        <v>1463</v>
      </c>
      <c r="BI26" s="1315">
        <v>1707</v>
      </c>
      <c r="BJ26" s="1315"/>
      <c r="BK26" s="1316">
        <v>42.9</v>
      </c>
      <c r="BL26" s="1316">
        <v>52.1</v>
      </c>
      <c r="BM26" s="1316">
        <v>50.8</v>
      </c>
      <c r="BO26" s="1349">
        <v>1306</v>
      </c>
      <c r="BP26" s="1349">
        <v>277</v>
      </c>
      <c r="BQ26" s="1349">
        <v>124</v>
      </c>
      <c r="BR26" s="1349">
        <v>1707</v>
      </c>
      <c r="BS26" s="1349"/>
      <c r="BT26" s="1350">
        <v>55.7</v>
      </c>
      <c r="BU26" s="1350">
        <v>44.4</v>
      </c>
      <c r="BV26" s="1350">
        <v>13.2</v>
      </c>
      <c r="BW26" s="1350">
        <v>50.8</v>
      </c>
      <c r="BX26" s="1494"/>
      <c r="BY26" s="1345" t="s">
        <v>257</v>
      </c>
      <c r="BZ26" s="649">
        <v>212</v>
      </c>
      <c r="CA26" s="623" t="s">
        <v>683</v>
      </c>
    </row>
    <row r="27" spans="1:79" ht="12" customHeight="1">
      <c r="A27" s="159" t="s">
        <v>684</v>
      </c>
      <c r="B27" s="592">
        <v>213</v>
      </c>
      <c r="C27" s="154" t="s">
        <v>258</v>
      </c>
      <c r="D27" s="1377">
        <v>1495</v>
      </c>
      <c r="E27" s="1377" t="s">
        <v>123</v>
      </c>
      <c r="F27" s="1373">
        <v>52.9</v>
      </c>
      <c r="G27" s="1378" t="s">
        <v>123</v>
      </c>
      <c r="H27" s="1373">
        <v>11.3</v>
      </c>
      <c r="I27" s="1373">
        <v>9.8000000000000007</v>
      </c>
      <c r="J27" s="1373">
        <v>15.9</v>
      </c>
      <c r="K27" s="1373">
        <v>15.8</v>
      </c>
      <c r="L27" s="1373" t="s">
        <v>123</v>
      </c>
      <c r="M27" s="1373">
        <v>13.9</v>
      </c>
      <c r="N27" s="1373">
        <v>1.9</v>
      </c>
      <c r="O27" s="1373" t="s">
        <v>123</v>
      </c>
      <c r="P27" s="1373">
        <v>2.9</v>
      </c>
      <c r="Q27" s="1373">
        <v>2.9</v>
      </c>
      <c r="S27" s="613" t="s">
        <v>684</v>
      </c>
      <c r="T27" s="614">
        <v>213</v>
      </c>
      <c r="U27" s="619" t="s">
        <v>258</v>
      </c>
      <c r="V27" s="1242">
        <v>371</v>
      </c>
      <c r="W27" s="1242">
        <v>133</v>
      </c>
      <c r="X27" s="1242">
        <v>216</v>
      </c>
      <c r="Y27" s="1242">
        <v>353</v>
      </c>
      <c r="Z27" s="1242">
        <v>15</v>
      </c>
      <c r="AA27" s="1242">
        <v>1495</v>
      </c>
      <c r="AB27" s="1243"/>
      <c r="AC27" s="1244">
        <v>58.1</v>
      </c>
      <c r="AD27" s="1244">
        <v>51.6</v>
      </c>
      <c r="AE27" s="1244">
        <v>53.8</v>
      </c>
      <c r="AF27" s="1244">
        <v>49.3</v>
      </c>
      <c r="AG27" s="1244">
        <v>72.5</v>
      </c>
      <c r="AH27" s="1244">
        <v>52.9</v>
      </c>
      <c r="AI27" s="613"/>
      <c r="AK27" s="1270">
        <v>51</v>
      </c>
      <c r="AL27" s="1270">
        <v>45.8</v>
      </c>
      <c r="AM27" s="1270">
        <v>51.9</v>
      </c>
      <c r="AN27" s="1270">
        <v>44.5</v>
      </c>
      <c r="AO27" s="1270">
        <v>67.8</v>
      </c>
      <c r="AP27" s="1270">
        <v>48</v>
      </c>
      <c r="AR27" s="1282">
        <v>62.8</v>
      </c>
      <c r="AS27" s="1282">
        <v>55.2</v>
      </c>
      <c r="AT27" s="1282">
        <v>56.4</v>
      </c>
      <c r="AU27" s="1282">
        <v>54.7</v>
      </c>
      <c r="AV27" s="1282">
        <v>74.8</v>
      </c>
      <c r="AW27" s="1282">
        <v>57.8</v>
      </c>
      <c r="AY27" s="1292">
        <v>523</v>
      </c>
      <c r="AZ27" s="1292">
        <v>969</v>
      </c>
      <c r="BA27" s="1292">
        <v>1495</v>
      </c>
      <c r="BB27" s="1292"/>
      <c r="BC27" s="1294">
        <v>53</v>
      </c>
      <c r="BD27" s="1294">
        <v>52.8</v>
      </c>
      <c r="BE27" s="1294">
        <v>52.9</v>
      </c>
      <c r="BG27" s="1315">
        <v>385</v>
      </c>
      <c r="BH27" s="1315">
        <v>1110</v>
      </c>
      <c r="BI27" s="1315">
        <v>1495</v>
      </c>
      <c r="BJ27" s="1315"/>
      <c r="BK27" s="1316">
        <v>47.8</v>
      </c>
      <c r="BL27" s="1316">
        <v>54.7</v>
      </c>
      <c r="BM27" s="1316">
        <v>52.9</v>
      </c>
      <c r="BO27" s="1349">
        <v>1164</v>
      </c>
      <c r="BP27" s="1349">
        <v>257</v>
      </c>
      <c r="BQ27" s="1349">
        <v>74</v>
      </c>
      <c r="BR27" s="1349">
        <v>1495</v>
      </c>
      <c r="BS27" s="1349"/>
      <c r="BT27" s="1350">
        <v>57.5</v>
      </c>
      <c r="BU27" s="1350">
        <v>40.1</v>
      </c>
      <c r="BV27" s="1350">
        <v>25.2</v>
      </c>
      <c r="BW27" s="1350">
        <v>52.9</v>
      </c>
      <c r="BX27" s="1494"/>
      <c r="BY27" s="1345" t="s">
        <v>258</v>
      </c>
      <c r="BZ27" s="649">
        <v>213</v>
      </c>
      <c r="CA27" s="623" t="s">
        <v>684</v>
      </c>
    </row>
    <row r="28" spans="1:79" ht="12" customHeight="1">
      <c r="A28" s="159"/>
      <c r="B28" s="591"/>
      <c r="C28" s="164"/>
      <c r="D28" s="1377"/>
      <c r="E28" s="1377"/>
      <c r="F28" s="1373"/>
      <c r="G28" s="1378"/>
      <c r="H28" s="1373"/>
      <c r="I28" s="1373"/>
      <c r="J28" s="1373"/>
      <c r="K28" s="1373"/>
      <c r="L28" s="1373"/>
      <c r="M28" s="1373"/>
      <c r="N28" s="1373"/>
      <c r="O28" s="1373"/>
      <c r="P28" s="1373"/>
      <c r="Q28" s="1373"/>
      <c r="S28" s="613"/>
      <c r="T28" s="613"/>
      <c r="U28" s="619"/>
      <c r="V28" s="1242"/>
      <c r="W28" s="1242"/>
      <c r="X28" s="1242"/>
      <c r="Y28" s="1242"/>
      <c r="Z28" s="1242"/>
      <c r="AA28" s="1242"/>
      <c r="AB28" s="1243"/>
      <c r="AC28" s="1244"/>
      <c r="AD28" s="1244"/>
      <c r="AE28" s="1244"/>
      <c r="AF28" s="1244"/>
      <c r="AG28" s="1244"/>
      <c r="AH28" s="1244"/>
      <c r="AI28" s="613"/>
      <c r="AK28" s="1270"/>
      <c r="AL28" s="1270"/>
      <c r="AM28" s="1270"/>
      <c r="AN28" s="1270"/>
      <c r="AO28" s="1270"/>
      <c r="AP28" s="1270"/>
      <c r="AR28" s="1282"/>
      <c r="AS28" s="1282"/>
      <c r="AT28" s="1282"/>
      <c r="AU28" s="1282"/>
      <c r="AV28" s="1282"/>
      <c r="AW28" s="1282"/>
      <c r="AY28" s="1292"/>
      <c r="AZ28" s="1292"/>
      <c r="BA28" s="1292"/>
      <c r="BB28" s="1292"/>
      <c r="BC28" s="1294"/>
      <c r="BD28" s="1294"/>
      <c r="BE28" s="1294"/>
      <c r="BG28" s="1315"/>
      <c r="BH28" s="1315"/>
      <c r="BI28" s="1315"/>
      <c r="BJ28" s="1315"/>
      <c r="BK28" s="1316"/>
      <c r="BL28" s="1316"/>
      <c r="BM28" s="1316"/>
      <c r="BO28" s="1349"/>
      <c r="BP28" s="1349"/>
      <c r="BQ28" s="1349"/>
      <c r="BR28" s="1349"/>
      <c r="BS28" s="1349"/>
      <c r="BT28" s="1350"/>
      <c r="BU28" s="1350"/>
      <c r="BV28" s="1350"/>
      <c r="BW28" s="1350"/>
      <c r="BX28" s="1494"/>
      <c r="BY28" s="1345"/>
      <c r="BZ28" s="649"/>
      <c r="CA28" s="623"/>
    </row>
    <row r="29" spans="1:79" ht="12" customHeight="1">
      <c r="A29" s="153" t="s">
        <v>334</v>
      </c>
      <c r="B29" s="592" t="s">
        <v>335</v>
      </c>
      <c r="C29" s="153" t="s">
        <v>137</v>
      </c>
      <c r="D29" s="1374">
        <v>50758</v>
      </c>
      <c r="E29" s="1374" t="s">
        <v>123</v>
      </c>
      <c r="F29" s="1375">
        <v>49.9</v>
      </c>
      <c r="G29" s="1376" t="s">
        <v>123</v>
      </c>
      <c r="H29" s="1375">
        <v>10.6</v>
      </c>
      <c r="I29" s="1375">
        <v>9.6999999999999993</v>
      </c>
      <c r="J29" s="1375">
        <v>14.6</v>
      </c>
      <c r="K29" s="1375">
        <v>15</v>
      </c>
      <c r="L29" s="1375" t="s">
        <v>123</v>
      </c>
      <c r="M29" s="1375">
        <v>13.7</v>
      </c>
      <c r="N29" s="1375">
        <v>1.2</v>
      </c>
      <c r="O29" s="1375" t="s">
        <v>123</v>
      </c>
      <c r="P29" s="1375">
        <v>2.8</v>
      </c>
      <c r="Q29" s="1375">
        <v>2.9</v>
      </c>
      <c r="S29" s="610" t="s">
        <v>334</v>
      </c>
      <c r="T29" s="611" t="s">
        <v>335</v>
      </c>
      <c r="U29" s="612" t="s">
        <v>137</v>
      </c>
      <c r="V29" s="1239">
        <v>22876</v>
      </c>
      <c r="W29" s="1239">
        <v>4481</v>
      </c>
      <c r="X29" s="1239">
        <v>10610</v>
      </c>
      <c r="Y29" s="1239">
        <v>8921</v>
      </c>
      <c r="Z29" s="1239">
        <v>299</v>
      </c>
      <c r="AA29" s="1239">
        <v>50758</v>
      </c>
      <c r="AB29" s="1241"/>
      <c r="AC29" s="1240">
        <v>48.4</v>
      </c>
      <c r="AD29" s="1240">
        <v>49.7</v>
      </c>
      <c r="AE29" s="1240">
        <v>56.2</v>
      </c>
      <c r="AF29" s="1240">
        <v>46.2</v>
      </c>
      <c r="AG29" s="1240">
        <v>70.3</v>
      </c>
      <c r="AH29" s="1240">
        <v>49.9</v>
      </c>
      <c r="AI29" s="613"/>
      <c r="AK29" s="1269">
        <v>46.1</v>
      </c>
      <c r="AL29" s="1269">
        <v>46.9</v>
      </c>
      <c r="AM29" s="1269">
        <v>54</v>
      </c>
      <c r="AN29" s="1269">
        <v>42.3</v>
      </c>
      <c r="AO29" s="1269">
        <v>69</v>
      </c>
      <c r="AP29" s="1269">
        <v>47.3</v>
      </c>
      <c r="AR29" s="1281">
        <v>50.8</v>
      </c>
      <c r="AS29" s="1281">
        <v>52.7</v>
      </c>
      <c r="AT29" s="1281">
        <v>58.6</v>
      </c>
      <c r="AU29" s="1281">
        <v>50</v>
      </c>
      <c r="AV29" s="1281">
        <v>71.5</v>
      </c>
      <c r="AW29" s="1281">
        <v>52.6</v>
      </c>
      <c r="AY29" s="1291">
        <v>31446</v>
      </c>
      <c r="AZ29" s="1291">
        <v>18939</v>
      </c>
      <c r="BA29" s="1291">
        <v>50758</v>
      </c>
      <c r="BB29" s="1291"/>
      <c r="BC29" s="1293">
        <v>49.9</v>
      </c>
      <c r="BD29" s="1293">
        <v>50.5</v>
      </c>
      <c r="BE29" s="1293">
        <v>49.9</v>
      </c>
      <c r="BG29" s="1313">
        <v>6518</v>
      </c>
      <c r="BH29" s="1313">
        <v>44240</v>
      </c>
      <c r="BI29" s="1313">
        <v>50758</v>
      </c>
      <c r="BJ29" s="1313"/>
      <c r="BK29" s="1314">
        <v>39.6</v>
      </c>
      <c r="BL29" s="1314">
        <v>51.4</v>
      </c>
      <c r="BM29" s="1314">
        <v>49.9</v>
      </c>
      <c r="BO29" s="1347">
        <v>43627</v>
      </c>
      <c r="BP29" s="1347">
        <v>5063</v>
      </c>
      <c r="BQ29" s="1347">
        <v>1830</v>
      </c>
      <c r="BR29" s="1347">
        <v>50758</v>
      </c>
      <c r="BS29" s="1347"/>
      <c r="BT29" s="1348">
        <v>53.3</v>
      </c>
      <c r="BU29" s="1348">
        <v>34.700000000000003</v>
      </c>
      <c r="BV29" s="1348">
        <v>16.100000000000001</v>
      </c>
      <c r="BW29" s="1348">
        <v>49.9</v>
      </c>
      <c r="BX29" s="1493"/>
      <c r="BY29" s="651" t="s">
        <v>137</v>
      </c>
      <c r="BZ29" s="650" t="s">
        <v>335</v>
      </c>
      <c r="CA29" s="485" t="s">
        <v>334</v>
      </c>
    </row>
    <row r="30" spans="1:79" ht="12" customHeight="1">
      <c r="A30" s="159" t="s">
        <v>336</v>
      </c>
      <c r="B30" s="592">
        <v>301</v>
      </c>
      <c r="C30" s="154" t="s">
        <v>259</v>
      </c>
      <c r="D30" s="1377">
        <v>2199</v>
      </c>
      <c r="E30" s="1377" t="s">
        <v>123</v>
      </c>
      <c r="F30" s="1373">
        <v>46.1</v>
      </c>
      <c r="G30" s="1378" t="s">
        <v>123</v>
      </c>
      <c r="H30" s="1373">
        <v>9.8000000000000007</v>
      </c>
      <c r="I30" s="1373">
        <v>8.6999999999999993</v>
      </c>
      <c r="J30" s="1373">
        <v>13.3</v>
      </c>
      <c r="K30" s="1373">
        <v>14.3</v>
      </c>
      <c r="L30" s="1373" t="s">
        <v>123</v>
      </c>
      <c r="M30" s="1373">
        <v>12.5</v>
      </c>
      <c r="N30" s="1373">
        <v>1.8</v>
      </c>
      <c r="O30" s="1373" t="s">
        <v>123</v>
      </c>
      <c r="P30" s="1373">
        <v>2.8</v>
      </c>
      <c r="Q30" s="1373">
        <v>2.9</v>
      </c>
      <c r="S30" s="613" t="s">
        <v>336</v>
      </c>
      <c r="T30" s="614">
        <v>301</v>
      </c>
      <c r="U30" s="619" t="s">
        <v>259</v>
      </c>
      <c r="V30" s="1242">
        <v>921</v>
      </c>
      <c r="W30" s="1242">
        <v>127</v>
      </c>
      <c r="X30" s="1242">
        <v>449</v>
      </c>
      <c r="Y30" s="1242">
        <v>619</v>
      </c>
      <c r="Z30" s="1242">
        <v>2</v>
      </c>
      <c r="AA30" s="1242">
        <v>2199</v>
      </c>
      <c r="AB30" s="1243"/>
      <c r="AC30" s="1244">
        <v>41.9</v>
      </c>
      <c r="AD30" s="1244">
        <v>42.4</v>
      </c>
      <c r="AE30" s="1244">
        <v>53.9</v>
      </c>
      <c r="AF30" s="1244">
        <v>47.1</v>
      </c>
      <c r="AG30" s="1244">
        <v>79.3</v>
      </c>
      <c r="AH30" s="1244">
        <v>46.1</v>
      </c>
      <c r="AI30" s="604"/>
      <c r="AK30" s="1270">
        <v>40.6</v>
      </c>
      <c r="AL30" s="1270">
        <v>36.799999999999997</v>
      </c>
      <c r="AM30" s="1270">
        <v>50.4</v>
      </c>
      <c r="AN30" s="1270">
        <v>43.1</v>
      </c>
      <c r="AO30" s="1270" t="s">
        <v>240</v>
      </c>
      <c r="AP30" s="1270">
        <v>43.3</v>
      </c>
      <c r="AR30" s="1282">
        <v>43.4</v>
      </c>
      <c r="AS30" s="1282">
        <v>46.9</v>
      </c>
      <c r="AT30" s="1282">
        <v>57.5</v>
      </c>
      <c r="AU30" s="1282">
        <v>51.4</v>
      </c>
      <c r="AV30" s="1282">
        <v>79.3</v>
      </c>
      <c r="AW30" s="1282">
        <v>49.1</v>
      </c>
      <c r="AY30" s="1292">
        <v>1241</v>
      </c>
      <c r="AZ30" s="1292">
        <v>951</v>
      </c>
      <c r="BA30" s="1292">
        <v>2199</v>
      </c>
      <c r="BB30" s="1292"/>
      <c r="BC30" s="1294">
        <v>44.1</v>
      </c>
      <c r="BD30" s="1294">
        <v>48.7</v>
      </c>
      <c r="BE30" s="1294">
        <v>46.1</v>
      </c>
      <c r="BG30" s="1315">
        <v>364</v>
      </c>
      <c r="BH30" s="1315">
        <v>1835</v>
      </c>
      <c r="BI30" s="1315">
        <v>2199</v>
      </c>
      <c r="BJ30" s="1315"/>
      <c r="BK30" s="1316">
        <v>39.299999999999997</v>
      </c>
      <c r="BL30" s="1316">
        <v>47.5</v>
      </c>
      <c r="BM30" s="1316">
        <v>46.1</v>
      </c>
      <c r="BO30" s="1349">
        <v>1962</v>
      </c>
      <c r="BP30" s="1349">
        <v>174</v>
      </c>
      <c r="BQ30" s="1349">
        <v>62</v>
      </c>
      <c r="BR30" s="1349">
        <v>2199</v>
      </c>
      <c r="BS30" s="1349"/>
      <c r="BT30" s="1350">
        <v>48.4</v>
      </c>
      <c r="BU30" s="1350">
        <v>32.4</v>
      </c>
      <c r="BV30" s="1350">
        <v>12.3</v>
      </c>
      <c r="BW30" s="1350">
        <v>46.1</v>
      </c>
      <c r="BX30" s="1494"/>
      <c r="BY30" s="1345" t="s">
        <v>259</v>
      </c>
      <c r="BZ30" s="649">
        <v>301</v>
      </c>
      <c r="CA30" s="623" t="s">
        <v>336</v>
      </c>
    </row>
    <row r="31" spans="1:79" ht="12" customHeight="1">
      <c r="A31" s="159" t="s">
        <v>337</v>
      </c>
      <c r="B31" s="592">
        <v>302</v>
      </c>
      <c r="C31" s="154" t="s">
        <v>260</v>
      </c>
      <c r="D31" s="1377">
        <v>3810</v>
      </c>
      <c r="E31" s="1377" t="s">
        <v>123</v>
      </c>
      <c r="F31" s="1373">
        <v>56</v>
      </c>
      <c r="G31" s="1378" t="s">
        <v>123</v>
      </c>
      <c r="H31" s="1373">
        <v>11.7</v>
      </c>
      <c r="I31" s="1373">
        <v>11</v>
      </c>
      <c r="J31" s="1373">
        <v>16.8</v>
      </c>
      <c r="K31" s="1373">
        <v>16.5</v>
      </c>
      <c r="L31" s="1373" t="s">
        <v>123</v>
      </c>
      <c r="M31" s="1373">
        <v>15.9</v>
      </c>
      <c r="N31" s="1373">
        <v>0.5</v>
      </c>
      <c r="O31" s="1373" t="s">
        <v>123</v>
      </c>
      <c r="P31" s="1373">
        <v>2.8</v>
      </c>
      <c r="Q31" s="1373">
        <v>2.9</v>
      </c>
      <c r="S31" s="613" t="s">
        <v>337</v>
      </c>
      <c r="T31" s="614">
        <v>302</v>
      </c>
      <c r="U31" s="619" t="s">
        <v>260</v>
      </c>
      <c r="V31" s="1242">
        <v>1914</v>
      </c>
      <c r="W31" s="1242">
        <v>409</v>
      </c>
      <c r="X31" s="1242">
        <v>532</v>
      </c>
      <c r="Y31" s="1242">
        <v>497</v>
      </c>
      <c r="Z31" s="1242">
        <v>44</v>
      </c>
      <c r="AA31" s="1242">
        <v>3810</v>
      </c>
      <c r="AB31" s="1243"/>
      <c r="AC31" s="1244">
        <v>55.4</v>
      </c>
      <c r="AD31" s="1244">
        <v>55</v>
      </c>
      <c r="AE31" s="1244">
        <v>67.8</v>
      </c>
      <c r="AF31" s="1244">
        <v>47.1</v>
      </c>
      <c r="AG31" s="1244">
        <v>72</v>
      </c>
      <c r="AH31" s="1244">
        <v>56</v>
      </c>
      <c r="AI31" s="613"/>
      <c r="AK31" s="1270">
        <v>52.1</v>
      </c>
      <c r="AL31" s="1270">
        <v>51.3</v>
      </c>
      <c r="AM31" s="1270">
        <v>68.099999999999994</v>
      </c>
      <c r="AN31" s="1270">
        <v>42.7</v>
      </c>
      <c r="AO31" s="1270">
        <v>68.5</v>
      </c>
      <c r="AP31" s="1270">
        <v>53.1</v>
      </c>
      <c r="AR31" s="1282">
        <v>58.8</v>
      </c>
      <c r="AS31" s="1282">
        <v>58.8</v>
      </c>
      <c r="AT31" s="1282">
        <v>67.5</v>
      </c>
      <c r="AU31" s="1282">
        <v>52.1</v>
      </c>
      <c r="AV31" s="1282">
        <v>75</v>
      </c>
      <c r="AW31" s="1282">
        <v>59.1</v>
      </c>
      <c r="AY31" s="1292">
        <v>2382</v>
      </c>
      <c r="AZ31" s="1292">
        <v>1420</v>
      </c>
      <c r="BA31" s="1292">
        <v>3810</v>
      </c>
      <c r="BB31" s="1292"/>
      <c r="BC31" s="1294">
        <v>57</v>
      </c>
      <c r="BD31" s="1294">
        <v>54.3</v>
      </c>
      <c r="BE31" s="1294">
        <v>56</v>
      </c>
      <c r="BG31" s="1315">
        <v>487</v>
      </c>
      <c r="BH31" s="1315">
        <v>3323</v>
      </c>
      <c r="BI31" s="1315">
        <v>3810</v>
      </c>
      <c r="BJ31" s="1315"/>
      <c r="BK31" s="1316">
        <v>42.2</v>
      </c>
      <c r="BL31" s="1316">
        <v>58</v>
      </c>
      <c r="BM31" s="1316">
        <v>56</v>
      </c>
      <c r="BO31" s="1349">
        <v>3315</v>
      </c>
      <c r="BP31" s="1349">
        <v>359</v>
      </c>
      <c r="BQ31" s="1349">
        <v>136</v>
      </c>
      <c r="BR31" s="1349">
        <v>3810</v>
      </c>
      <c r="BS31" s="1349"/>
      <c r="BT31" s="1350">
        <v>59.5</v>
      </c>
      <c r="BU31" s="1350">
        <v>37.9</v>
      </c>
      <c r="BV31" s="1350">
        <v>19.5</v>
      </c>
      <c r="BW31" s="1350">
        <v>56</v>
      </c>
      <c r="BX31" s="1494"/>
      <c r="BY31" s="1345" t="s">
        <v>260</v>
      </c>
      <c r="BZ31" s="649">
        <v>302</v>
      </c>
      <c r="CA31" s="623" t="s">
        <v>337</v>
      </c>
    </row>
    <row r="32" spans="1:79" ht="12" customHeight="1">
      <c r="A32" s="159" t="s">
        <v>338</v>
      </c>
      <c r="B32" s="592">
        <v>303</v>
      </c>
      <c r="C32" s="154" t="s">
        <v>261</v>
      </c>
      <c r="D32" s="1377">
        <v>3032</v>
      </c>
      <c r="E32" s="1377" t="s">
        <v>123</v>
      </c>
      <c r="F32" s="1373">
        <v>49.6</v>
      </c>
      <c r="G32" s="1378" t="s">
        <v>123</v>
      </c>
      <c r="H32" s="1373">
        <v>10.6</v>
      </c>
      <c r="I32" s="1373">
        <v>9.9</v>
      </c>
      <c r="J32" s="1373">
        <v>14</v>
      </c>
      <c r="K32" s="1373">
        <v>15.1</v>
      </c>
      <c r="L32" s="1373" t="s">
        <v>123</v>
      </c>
      <c r="M32" s="1373">
        <v>13.5</v>
      </c>
      <c r="N32" s="1373">
        <v>1.6</v>
      </c>
      <c r="O32" s="1373" t="s">
        <v>123</v>
      </c>
      <c r="P32" s="1373">
        <v>2.8</v>
      </c>
      <c r="Q32" s="1373">
        <v>2.9</v>
      </c>
      <c r="S32" s="613" t="s">
        <v>338</v>
      </c>
      <c r="T32" s="614">
        <v>303</v>
      </c>
      <c r="U32" s="619" t="s">
        <v>261</v>
      </c>
      <c r="V32" s="1242">
        <v>1901</v>
      </c>
      <c r="W32" s="1242">
        <v>194</v>
      </c>
      <c r="X32" s="1242">
        <v>232</v>
      </c>
      <c r="Y32" s="1242">
        <v>620</v>
      </c>
      <c r="Z32" s="1242">
        <v>33</v>
      </c>
      <c r="AA32" s="1242">
        <v>3032</v>
      </c>
      <c r="AB32" s="1243"/>
      <c r="AC32" s="1244">
        <v>46.7</v>
      </c>
      <c r="AD32" s="1244">
        <v>48.4</v>
      </c>
      <c r="AE32" s="1244">
        <v>58.6</v>
      </c>
      <c r="AF32" s="1244">
        <v>54.8</v>
      </c>
      <c r="AG32" s="1244">
        <v>66</v>
      </c>
      <c r="AH32" s="1244">
        <v>49.6</v>
      </c>
      <c r="AI32" s="613"/>
      <c r="AK32" s="1270">
        <v>44.7</v>
      </c>
      <c r="AL32" s="1270">
        <v>46.2</v>
      </c>
      <c r="AM32" s="1270">
        <v>57.5</v>
      </c>
      <c r="AN32" s="1270">
        <v>49.5</v>
      </c>
      <c r="AO32" s="1270">
        <v>59.8</v>
      </c>
      <c r="AP32" s="1270">
        <v>46.9</v>
      </c>
      <c r="AR32" s="1282">
        <v>48.7</v>
      </c>
      <c r="AS32" s="1282">
        <v>50.5</v>
      </c>
      <c r="AT32" s="1282">
        <v>59.9</v>
      </c>
      <c r="AU32" s="1282">
        <v>59.3</v>
      </c>
      <c r="AV32" s="1282">
        <v>71.2</v>
      </c>
      <c r="AW32" s="1282">
        <v>52.3</v>
      </c>
      <c r="AY32" s="1292">
        <v>2610</v>
      </c>
      <c r="AZ32" s="1292">
        <v>415</v>
      </c>
      <c r="BA32" s="1292">
        <v>3032</v>
      </c>
      <c r="BB32" s="1292"/>
      <c r="BC32" s="1294">
        <v>49.1</v>
      </c>
      <c r="BD32" s="1294">
        <v>52.7</v>
      </c>
      <c r="BE32" s="1294">
        <v>49.6</v>
      </c>
      <c r="BG32" s="1315">
        <v>295</v>
      </c>
      <c r="BH32" s="1315">
        <v>2737</v>
      </c>
      <c r="BI32" s="1315">
        <v>3032</v>
      </c>
      <c r="BJ32" s="1315"/>
      <c r="BK32" s="1316">
        <v>34.799999999999997</v>
      </c>
      <c r="BL32" s="1316">
        <v>51.2</v>
      </c>
      <c r="BM32" s="1316">
        <v>49.6</v>
      </c>
      <c r="BO32" s="1349">
        <v>2592</v>
      </c>
      <c r="BP32" s="1349">
        <v>347</v>
      </c>
      <c r="BQ32" s="1349">
        <v>91</v>
      </c>
      <c r="BR32" s="1349">
        <v>3032</v>
      </c>
      <c r="BS32" s="1349"/>
      <c r="BT32" s="1350">
        <v>52.8</v>
      </c>
      <c r="BU32" s="1350">
        <v>34.9</v>
      </c>
      <c r="BV32" s="1350">
        <v>15</v>
      </c>
      <c r="BW32" s="1350">
        <v>49.6</v>
      </c>
      <c r="BX32" s="1494"/>
      <c r="BY32" s="1345" t="s">
        <v>261</v>
      </c>
      <c r="BZ32" s="649">
        <v>303</v>
      </c>
      <c r="CA32" s="623" t="s">
        <v>338</v>
      </c>
    </row>
    <row r="33" spans="1:79" ht="12" customHeight="1">
      <c r="A33" s="159" t="s">
        <v>339</v>
      </c>
      <c r="B33" s="592">
        <v>304</v>
      </c>
      <c r="C33" s="154" t="s">
        <v>262</v>
      </c>
      <c r="D33" s="1377">
        <v>2858</v>
      </c>
      <c r="E33" s="1377" t="s">
        <v>123</v>
      </c>
      <c r="F33" s="1373">
        <v>49.9</v>
      </c>
      <c r="G33" s="1378" t="s">
        <v>123</v>
      </c>
      <c r="H33" s="1373">
        <v>10.7</v>
      </c>
      <c r="I33" s="1373">
        <v>9.8000000000000007</v>
      </c>
      <c r="J33" s="1373">
        <v>14.9</v>
      </c>
      <c r="K33" s="1373">
        <v>14.5</v>
      </c>
      <c r="L33" s="1373" t="s">
        <v>123</v>
      </c>
      <c r="M33" s="1373">
        <v>13.3</v>
      </c>
      <c r="N33" s="1373">
        <v>1.2</v>
      </c>
      <c r="O33" s="1373" t="s">
        <v>123</v>
      </c>
      <c r="P33" s="1373">
        <v>2.8</v>
      </c>
      <c r="Q33" s="1373">
        <v>2.8</v>
      </c>
      <c r="S33" s="613" t="s">
        <v>339</v>
      </c>
      <c r="T33" s="614">
        <v>304</v>
      </c>
      <c r="U33" s="619" t="s">
        <v>262</v>
      </c>
      <c r="V33" s="1242">
        <v>494</v>
      </c>
      <c r="W33" s="1242">
        <v>178</v>
      </c>
      <c r="X33" s="1242">
        <v>897</v>
      </c>
      <c r="Y33" s="1242">
        <v>675</v>
      </c>
      <c r="Z33" s="1242">
        <v>3</v>
      </c>
      <c r="AA33" s="1242">
        <v>2858</v>
      </c>
      <c r="AB33" s="1243"/>
      <c r="AC33" s="1244">
        <v>47.4</v>
      </c>
      <c r="AD33" s="1244">
        <v>49.7</v>
      </c>
      <c r="AE33" s="1244">
        <v>52</v>
      </c>
      <c r="AF33" s="1244">
        <v>44.5</v>
      </c>
      <c r="AG33" s="1244">
        <v>62.2</v>
      </c>
      <c r="AH33" s="1244">
        <v>49.9</v>
      </c>
      <c r="AI33" s="613"/>
      <c r="AK33" s="1270">
        <v>45.6</v>
      </c>
      <c r="AL33" s="1270">
        <v>45.5</v>
      </c>
      <c r="AM33" s="1270">
        <v>49.7</v>
      </c>
      <c r="AN33" s="1270">
        <v>40.700000000000003</v>
      </c>
      <c r="AO33" s="1270">
        <v>62.2</v>
      </c>
      <c r="AP33" s="1270">
        <v>47.7</v>
      </c>
      <c r="AR33" s="1282">
        <v>49.6</v>
      </c>
      <c r="AS33" s="1282">
        <v>54.8</v>
      </c>
      <c r="AT33" s="1282">
        <v>54.5</v>
      </c>
      <c r="AU33" s="1282">
        <v>47.9</v>
      </c>
      <c r="AV33" s="1282" t="s">
        <v>240</v>
      </c>
      <c r="AW33" s="1282">
        <v>52.2</v>
      </c>
      <c r="AY33" s="1292">
        <v>1194</v>
      </c>
      <c r="AZ33" s="1292">
        <v>1625</v>
      </c>
      <c r="BA33" s="1292">
        <v>2858</v>
      </c>
      <c r="BB33" s="1292"/>
      <c r="BC33" s="1294">
        <v>51.9</v>
      </c>
      <c r="BD33" s="1294">
        <v>48.6</v>
      </c>
      <c r="BE33" s="1294">
        <v>49.9</v>
      </c>
      <c r="BG33" s="1315">
        <v>340</v>
      </c>
      <c r="BH33" s="1315">
        <v>2518</v>
      </c>
      <c r="BI33" s="1315">
        <v>2858</v>
      </c>
      <c r="BJ33" s="1315"/>
      <c r="BK33" s="1316">
        <v>41.5</v>
      </c>
      <c r="BL33" s="1316">
        <v>51</v>
      </c>
      <c r="BM33" s="1316">
        <v>49.9</v>
      </c>
      <c r="BO33" s="1349">
        <v>2524</v>
      </c>
      <c r="BP33" s="1349">
        <v>233</v>
      </c>
      <c r="BQ33" s="1349">
        <v>101</v>
      </c>
      <c r="BR33" s="1349">
        <v>2858</v>
      </c>
      <c r="BS33" s="1349"/>
      <c r="BT33" s="1350">
        <v>52.8</v>
      </c>
      <c r="BU33" s="1350">
        <v>31.3</v>
      </c>
      <c r="BV33" s="1350">
        <v>18.7</v>
      </c>
      <c r="BW33" s="1350">
        <v>49.9</v>
      </c>
      <c r="BX33" s="1494"/>
      <c r="BY33" s="1345" t="s">
        <v>262</v>
      </c>
      <c r="BZ33" s="649">
        <v>304</v>
      </c>
      <c r="CA33" s="623" t="s">
        <v>339</v>
      </c>
    </row>
    <row r="34" spans="1:79" ht="12" customHeight="1">
      <c r="A34" s="159" t="s">
        <v>340</v>
      </c>
      <c r="B34" s="592">
        <v>305</v>
      </c>
      <c r="C34" s="154" t="s">
        <v>263</v>
      </c>
      <c r="D34" s="1377">
        <v>3214</v>
      </c>
      <c r="E34" s="1377" t="s">
        <v>123</v>
      </c>
      <c r="F34" s="1373">
        <v>50.3</v>
      </c>
      <c r="G34" s="1378" t="s">
        <v>123</v>
      </c>
      <c r="H34" s="1373">
        <v>10.7</v>
      </c>
      <c r="I34" s="1373">
        <v>9.8000000000000007</v>
      </c>
      <c r="J34" s="1373">
        <v>14.6</v>
      </c>
      <c r="K34" s="1373">
        <v>15.2</v>
      </c>
      <c r="L34" s="1373" t="s">
        <v>123</v>
      </c>
      <c r="M34" s="1373">
        <v>14.1</v>
      </c>
      <c r="N34" s="1373">
        <v>1.1000000000000001</v>
      </c>
      <c r="O34" s="1373" t="s">
        <v>123</v>
      </c>
      <c r="P34" s="1373">
        <v>2.8</v>
      </c>
      <c r="Q34" s="1373">
        <v>2.9</v>
      </c>
      <c r="S34" s="613" t="s">
        <v>340</v>
      </c>
      <c r="T34" s="614">
        <v>305</v>
      </c>
      <c r="U34" s="619" t="s">
        <v>263</v>
      </c>
      <c r="V34" s="1242">
        <v>2270</v>
      </c>
      <c r="W34" s="1242">
        <v>269</v>
      </c>
      <c r="X34" s="1242">
        <v>166</v>
      </c>
      <c r="Y34" s="1242">
        <v>306</v>
      </c>
      <c r="Z34" s="1242">
        <v>33</v>
      </c>
      <c r="AA34" s="1242">
        <v>3214</v>
      </c>
      <c r="AB34" s="1243"/>
      <c r="AC34" s="1244">
        <v>49.6</v>
      </c>
      <c r="AD34" s="1244">
        <v>51.2</v>
      </c>
      <c r="AE34" s="1244">
        <v>68.7</v>
      </c>
      <c r="AF34" s="1244">
        <v>51</v>
      </c>
      <c r="AG34" s="1244">
        <v>74.7</v>
      </c>
      <c r="AH34" s="1244">
        <v>50.3</v>
      </c>
      <c r="AI34" s="613"/>
      <c r="AK34" s="1270">
        <v>46.2</v>
      </c>
      <c r="AL34" s="1270">
        <v>50</v>
      </c>
      <c r="AM34" s="1270">
        <v>69.3</v>
      </c>
      <c r="AN34" s="1270">
        <v>46.5</v>
      </c>
      <c r="AO34" s="1270">
        <v>74.2</v>
      </c>
      <c r="AP34" s="1270">
        <v>46.6</v>
      </c>
      <c r="AR34" s="1282">
        <v>53.4</v>
      </c>
      <c r="AS34" s="1282">
        <v>52.2</v>
      </c>
      <c r="AT34" s="1282">
        <v>68.3</v>
      </c>
      <c r="AU34" s="1282">
        <v>54.4</v>
      </c>
      <c r="AV34" s="1282">
        <v>75.099999999999994</v>
      </c>
      <c r="AW34" s="1282">
        <v>53.9</v>
      </c>
      <c r="AY34" s="1292">
        <v>2817</v>
      </c>
      <c r="AZ34" s="1292">
        <v>317</v>
      </c>
      <c r="BA34" s="1292">
        <v>3214</v>
      </c>
      <c r="BB34" s="1292"/>
      <c r="BC34" s="1294">
        <v>50.7</v>
      </c>
      <c r="BD34" s="1294">
        <v>55.6</v>
      </c>
      <c r="BE34" s="1294">
        <v>50.3</v>
      </c>
      <c r="BG34" s="1315">
        <v>223</v>
      </c>
      <c r="BH34" s="1315">
        <v>2991</v>
      </c>
      <c r="BI34" s="1315">
        <v>3214</v>
      </c>
      <c r="BJ34" s="1315"/>
      <c r="BK34" s="1316">
        <v>34.9</v>
      </c>
      <c r="BL34" s="1316">
        <v>51.4</v>
      </c>
      <c r="BM34" s="1316">
        <v>50.3</v>
      </c>
      <c r="BO34" s="1349">
        <v>2674</v>
      </c>
      <c r="BP34" s="1349">
        <v>343</v>
      </c>
      <c r="BQ34" s="1349">
        <v>120</v>
      </c>
      <c r="BR34" s="1349">
        <v>3214</v>
      </c>
      <c r="BS34" s="1349"/>
      <c r="BT34" s="1350">
        <v>54.3</v>
      </c>
      <c r="BU34" s="1350">
        <v>39</v>
      </c>
      <c r="BV34" s="1350">
        <v>17.2</v>
      </c>
      <c r="BW34" s="1350">
        <v>50.3</v>
      </c>
      <c r="BX34" s="1494"/>
      <c r="BY34" s="1345" t="s">
        <v>263</v>
      </c>
      <c r="BZ34" s="649">
        <v>305</v>
      </c>
      <c r="CA34" s="623" t="s">
        <v>340</v>
      </c>
    </row>
    <row r="35" spans="1:79" ht="12" customHeight="1">
      <c r="A35" s="159" t="s">
        <v>341</v>
      </c>
      <c r="B35" s="592">
        <v>306</v>
      </c>
      <c r="C35" s="154" t="s">
        <v>264</v>
      </c>
      <c r="D35" s="1377">
        <v>3452</v>
      </c>
      <c r="E35" s="1377" t="s">
        <v>123</v>
      </c>
      <c r="F35" s="1373">
        <v>45.8</v>
      </c>
      <c r="G35" s="1378" t="s">
        <v>123</v>
      </c>
      <c r="H35" s="1373">
        <v>10.1</v>
      </c>
      <c r="I35" s="1373">
        <v>8.8000000000000007</v>
      </c>
      <c r="J35" s="1373">
        <v>13</v>
      </c>
      <c r="K35" s="1373">
        <v>13.9</v>
      </c>
      <c r="L35" s="1373" t="s">
        <v>123</v>
      </c>
      <c r="M35" s="1373">
        <v>11.7</v>
      </c>
      <c r="N35" s="1373">
        <v>2.2999999999999998</v>
      </c>
      <c r="O35" s="1373" t="s">
        <v>123</v>
      </c>
      <c r="P35" s="1373">
        <v>2.7</v>
      </c>
      <c r="Q35" s="1373">
        <v>2.8</v>
      </c>
      <c r="S35" s="613" t="s">
        <v>341</v>
      </c>
      <c r="T35" s="614">
        <v>306</v>
      </c>
      <c r="U35" s="619" t="s">
        <v>264</v>
      </c>
      <c r="V35" s="1242">
        <v>1268</v>
      </c>
      <c r="W35" s="1242">
        <v>499</v>
      </c>
      <c r="X35" s="1242">
        <v>472</v>
      </c>
      <c r="Y35" s="1242">
        <v>998</v>
      </c>
      <c r="Z35" s="1242">
        <v>13</v>
      </c>
      <c r="AA35" s="1242">
        <v>3452</v>
      </c>
      <c r="AB35" s="1243"/>
      <c r="AC35" s="1244">
        <v>46.9</v>
      </c>
      <c r="AD35" s="1244">
        <v>46.5</v>
      </c>
      <c r="AE35" s="1244">
        <v>51.4</v>
      </c>
      <c r="AF35" s="1244">
        <v>43.5</v>
      </c>
      <c r="AG35" s="1244">
        <v>68.3</v>
      </c>
      <c r="AH35" s="1244">
        <v>45.8</v>
      </c>
      <c r="AI35" s="613"/>
      <c r="AK35" s="1270">
        <v>43.9</v>
      </c>
      <c r="AL35" s="1270">
        <v>43.1</v>
      </c>
      <c r="AM35" s="1270">
        <v>48.4</v>
      </c>
      <c r="AN35" s="1270">
        <v>39.700000000000003</v>
      </c>
      <c r="AO35" s="1270">
        <v>73.599999999999994</v>
      </c>
      <c r="AP35" s="1270">
        <v>42.4</v>
      </c>
      <c r="AR35" s="1282">
        <v>49.5</v>
      </c>
      <c r="AS35" s="1282">
        <v>49.4</v>
      </c>
      <c r="AT35" s="1282">
        <v>54.5</v>
      </c>
      <c r="AU35" s="1282">
        <v>47</v>
      </c>
      <c r="AV35" s="1282">
        <v>63.8</v>
      </c>
      <c r="AW35" s="1282">
        <v>49</v>
      </c>
      <c r="AY35" s="1292">
        <v>2440</v>
      </c>
      <c r="AZ35" s="1292">
        <v>937</v>
      </c>
      <c r="BA35" s="1292">
        <v>3452</v>
      </c>
      <c r="BB35" s="1292"/>
      <c r="BC35" s="1294">
        <v>45.8</v>
      </c>
      <c r="BD35" s="1294">
        <v>48.7</v>
      </c>
      <c r="BE35" s="1294">
        <v>45.8</v>
      </c>
      <c r="BG35" s="1315">
        <v>559</v>
      </c>
      <c r="BH35" s="1315">
        <v>2893</v>
      </c>
      <c r="BI35" s="1315">
        <v>3452</v>
      </c>
      <c r="BJ35" s="1315"/>
      <c r="BK35" s="1316">
        <v>37.299999999999997</v>
      </c>
      <c r="BL35" s="1316">
        <v>47.5</v>
      </c>
      <c r="BM35" s="1316">
        <v>45.8</v>
      </c>
      <c r="BO35" s="1349">
        <v>2874</v>
      </c>
      <c r="BP35" s="1349">
        <v>378</v>
      </c>
      <c r="BQ35" s="1349">
        <v>132</v>
      </c>
      <c r="BR35" s="1349">
        <v>3452</v>
      </c>
      <c r="BS35" s="1349"/>
      <c r="BT35" s="1350">
        <v>49.8</v>
      </c>
      <c r="BU35" s="1350">
        <v>33.5</v>
      </c>
      <c r="BV35" s="1350">
        <v>16.399999999999999</v>
      </c>
      <c r="BW35" s="1350">
        <v>45.8</v>
      </c>
      <c r="BX35" s="1494"/>
      <c r="BY35" s="1345" t="s">
        <v>264</v>
      </c>
      <c r="BZ35" s="649">
        <v>306</v>
      </c>
      <c r="CA35" s="623" t="s">
        <v>341</v>
      </c>
    </row>
    <row r="36" spans="1:79" ht="12" customHeight="1">
      <c r="A36" s="159" t="s">
        <v>342</v>
      </c>
      <c r="B36" s="592">
        <v>307</v>
      </c>
      <c r="C36" s="154" t="s">
        <v>265</v>
      </c>
      <c r="D36" s="1377">
        <v>2853</v>
      </c>
      <c r="E36" s="1377" t="s">
        <v>123</v>
      </c>
      <c r="F36" s="1373">
        <v>50</v>
      </c>
      <c r="G36" s="1378" t="s">
        <v>123</v>
      </c>
      <c r="H36" s="1373">
        <v>10.7</v>
      </c>
      <c r="I36" s="1373">
        <v>9.8000000000000007</v>
      </c>
      <c r="J36" s="1373">
        <v>15</v>
      </c>
      <c r="K36" s="1373">
        <v>14.5</v>
      </c>
      <c r="L36" s="1373" t="s">
        <v>123</v>
      </c>
      <c r="M36" s="1373">
        <v>13.9</v>
      </c>
      <c r="N36" s="1373">
        <v>0.6</v>
      </c>
      <c r="O36" s="1373" t="s">
        <v>123</v>
      </c>
      <c r="P36" s="1373">
        <v>2.8</v>
      </c>
      <c r="Q36" s="1373">
        <v>2.8</v>
      </c>
      <c r="S36" s="613" t="s">
        <v>342</v>
      </c>
      <c r="T36" s="614">
        <v>307</v>
      </c>
      <c r="U36" s="619" t="s">
        <v>265</v>
      </c>
      <c r="V36" s="1242">
        <v>837</v>
      </c>
      <c r="W36" s="1242">
        <v>222</v>
      </c>
      <c r="X36" s="1242">
        <v>824</v>
      </c>
      <c r="Y36" s="1242">
        <v>563</v>
      </c>
      <c r="Z36" s="1242">
        <v>11</v>
      </c>
      <c r="AA36" s="1242">
        <v>2853</v>
      </c>
      <c r="AB36" s="1243"/>
      <c r="AC36" s="1244">
        <v>51.8</v>
      </c>
      <c r="AD36" s="1244">
        <v>50</v>
      </c>
      <c r="AE36" s="1244">
        <v>51.8</v>
      </c>
      <c r="AF36" s="1244">
        <v>44.3</v>
      </c>
      <c r="AG36" s="1244">
        <v>72.5</v>
      </c>
      <c r="AH36" s="1244">
        <v>50</v>
      </c>
      <c r="AI36" s="613"/>
      <c r="AK36" s="1270">
        <v>49.3</v>
      </c>
      <c r="AL36" s="1270">
        <v>45.2</v>
      </c>
      <c r="AM36" s="1270">
        <v>49.9</v>
      </c>
      <c r="AN36" s="1270">
        <v>40.9</v>
      </c>
      <c r="AO36" s="1270">
        <v>72.8</v>
      </c>
      <c r="AP36" s="1270">
        <v>47.2</v>
      </c>
      <c r="AR36" s="1282">
        <v>54.3</v>
      </c>
      <c r="AS36" s="1282">
        <v>54.4</v>
      </c>
      <c r="AT36" s="1282">
        <v>53.5</v>
      </c>
      <c r="AU36" s="1282">
        <v>47.7</v>
      </c>
      <c r="AV36" s="1282">
        <v>72</v>
      </c>
      <c r="AW36" s="1282">
        <v>52.6</v>
      </c>
      <c r="AY36" s="1292">
        <v>1329</v>
      </c>
      <c r="AZ36" s="1292">
        <v>1514</v>
      </c>
      <c r="BA36" s="1292">
        <v>2853</v>
      </c>
      <c r="BB36" s="1292"/>
      <c r="BC36" s="1294">
        <v>51.2</v>
      </c>
      <c r="BD36" s="1294">
        <v>48.9</v>
      </c>
      <c r="BE36" s="1294">
        <v>50</v>
      </c>
      <c r="BG36" s="1315">
        <v>421</v>
      </c>
      <c r="BH36" s="1315">
        <v>2432</v>
      </c>
      <c r="BI36" s="1315">
        <v>2853</v>
      </c>
      <c r="BJ36" s="1315"/>
      <c r="BK36" s="1316">
        <v>42.4</v>
      </c>
      <c r="BL36" s="1316">
        <v>51.3</v>
      </c>
      <c r="BM36" s="1316">
        <v>50</v>
      </c>
      <c r="BO36" s="1349">
        <v>2374</v>
      </c>
      <c r="BP36" s="1349">
        <v>380</v>
      </c>
      <c r="BQ36" s="1349">
        <v>99</v>
      </c>
      <c r="BR36" s="1349">
        <v>2853</v>
      </c>
      <c r="BS36" s="1349"/>
      <c r="BT36" s="1350">
        <v>53.8</v>
      </c>
      <c r="BU36" s="1350">
        <v>35.4</v>
      </c>
      <c r="BV36" s="1350">
        <v>14.4</v>
      </c>
      <c r="BW36" s="1350">
        <v>50</v>
      </c>
      <c r="BX36" s="1494"/>
      <c r="BY36" s="1345" t="s">
        <v>265</v>
      </c>
      <c r="BZ36" s="649">
        <v>307</v>
      </c>
      <c r="CA36" s="623" t="s">
        <v>342</v>
      </c>
    </row>
    <row r="37" spans="1:79" ht="12" customHeight="1">
      <c r="A37" s="159" t="s">
        <v>343</v>
      </c>
      <c r="B37" s="592">
        <v>308</v>
      </c>
      <c r="C37" s="154" t="s">
        <v>266</v>
      </c>
      <c r="D37" s="1377">
        <v>3414</v>
      </c>
      <c r="E37" s="1377" t="s">
        <v>123</v>
      </c>
      <c r="F37" s="1373">
        <v>46.3</v>
      </c>
      <c r="G37" s="1378" t="s">
        <v>123</v>
      </c>
      <c r="H37" s="1373">
        <v>9.8000000000000007</v>
      </c>
      <c r="I37" s="1373">
        <v>9</v>
      </c>
      <c r="J37" s="1373">
        <v>13.7</v>
      </c>
      <c r="K37" s="1373">
        <v>13.8</v>
      </c>
      <c r="L37" s="1373" t="s">
        <v>123</v>
      </c>
      <c r="M37" s="1373">
        <v>12.6</v>
      </c>
      <c r="N37" s="1373">
        <v>1.2</v>
      </c>
      <c r="O37" s="1373" t="s">
        <v>123</v>
      </c>
      <c r="P37" s="1373">
        <v>2.7</v>
      </c>
      <c r="Q37" s="1373">
        <v>2.9</v>
      </c>
      <c r="S37" s="613" t="s">
        <v>343</v>
      </c>
      <c r="T37" s="614">
        <v>308</v>
      </c>
      <c r="U37" s="619" t="s">
        <v>266</v>
      </c>
      <c r="V37" s="1242">
        <v>1619</v>
      </c>
      <c r="W37" s="1242">
        <v>336</v>
      </c>
      <c r="X37" s="1242">
        <v>299</v>
      </c>
      <c r="Y37" s="1242">
        <v>852</v>
      </c>
      <c r="Z37" s="1242">
        <v>17</v>
      </c>
      <c r="AA37" s="1242">
        <v>3414</v>
      </c>
      <c r="AB37" s="1243"/>
      <c r="AC37" s="1244">
        <v>44.7</v>
      </c>
      <c r="AD37" s="1244">
        <v>48.1</v>
      </c>
      <c r="AE37" s="1244">
        <v>57.8</v>
      </c>
      <c r="AF37" s="1244">
        <v>43.9</v>
      </c>
      <c r="AG37" s="1244">
        <v>76.099999999999994</v>
      </c>
      <c r="AH37" s="1244">
        <v>46.3</v>
      </c>
      <c r="AI37" s="613"/>
      <c r="AK37" s="1270">
        <v>42.1</v>
      </c>
      <c r="AL37" s="1270">
        <v>44.7</v>
      </c>
      <c r="AM37" s="1270">
        <v>54</v>
      </c>
      <c r="AN37" s="1270">
        <v>40.4</v>
      </c>
      <c r="AO37" s="1270">
        <v>69.8</v>
      </c>
      <c r="AP37" s="1270">
        <v>43.2</v>
      </c>
      <c r="AR37" s="1282">
        <v>47.5</v>
      </c>
      <c r="AS37" s="1282">
        <v>51.9</v>
      </c>
      <c r="AT37" s="1282">
        <v>62</v>
      </c>
      <c r="AU37" s="1282">
        <v>47.5</v>
      </c>
      <c r="AV37" s="1282">
        <v>81.7</v>
      </c>
      <c r="AW37" s="1282">
        <v>49.5</v>
      </c>
      <c r="AY37" s="1292">
        <v>1758</v>
      </c>
      <c r="AZ37" s="1292">
        <v>1638</v>
      </c>
      <c r="BA37" s="1292">
        <v>3414</v>
      </c>
      <c r="BB37" s="1292"/>
      <c r="BC37" s="1294">
        <v>48</v>
      </c>
      <c r="BD37" s="1294">
        <v>44.5</v>
      </c>
      <c r="BE37" s="1294">
        <v>46.3</v>
      </c>
      <c r="BG37" s="1315">
        <v>554</v>
      </c>
      <c r="BH37" s="1315">
        <v>2860</v>
      </c>
      <c r="BI37" s="1315">
        <v>3414</v>
      </c>
      <c r="BJ37" s="1315"/>
      <c r="BK37" s="1316">
        <v>37.299999999999997</v>
      </c>
      <c r="BL37" s="1316">
        <v>48</v>
      </c>
      <c r="BM37" s="1316">
        <v>46.3</v>
      </c>
      <c r="BO37" s="1349">
        <v>2971</v>
      </c>
      <c r="BP37" s="1349">
        <v>349</v>
      </c>
      <c r="BQ37" s="1349">
        <v>94</v>
      </c>
      <c r="BR37" s="1349">
        <v>3414</v>
      </c>
      <c r="BS37" s="1349"/>
      <c r="BT37" s="1350">
        <v>49.2</v>
      </c>
      <c r="BU37" s="1350">
        <v>31</v>
      </c>
      <c r="BV37" s="1350">
        <v>8.8000000000000007</v>
      </c>
      <c r="BW37" s="1350">
        <v>46.3</v>
      </c>
      <c r="BX37" s="1494"/>
      <c r="BY37" s="1345" t="s">
        <v>266</v>
      </c>
      <c r="BZ37" s="649">
        <v>308</v>
      </c>
      <c r="CA37" s="623" t="s">
        <v>343</v>
      </c>
    </row>
    <row r="38" spans="1:79" ht="12" customHeight="1">
      <c r="A38" s="159" t="s">
        <v>344</v>
      </c>
      <c r="B38" s="592">
        <v>203</v>
      </c>
      <c r="C38" s="154" t="s">
        <v>267</v>
      </c>
      <c r="D38" s="1377">
        <v>2269</v>
      </c>
      <c r="E38" s="1377" t="s">
        <v>123</v>
      </c>
      <c r="F38" s="1373">
        <v>44.5</v>
      </c>
      <c r="G38" s="1378" t="s">
        <v>123</v>
      </c>
      <c r="H38" s="1373">
        <v>9.8000000000000007</v>
      </c>
      <c r="I38" s="1373">
        <v>8.4</v>
      </c>
      <c r="J38" s="1373">
        <v>12.8</v>
      </c>
      <c r="K38" s="1373">
        <v>13.5</v>
      </c>
      <c r="L38" s="1373" t="s">
        <v>123</v>
      </c>
      <c r="M38" s="1373">
        <v>12.2</v>
      </c>
      <c r="N38" s="1373">
        <v>1.3</v>
      </c>
      <c r="O38" s="1373" t="s">
        <v>123</v>
      </c>
      <c r="P38" s="1373">
        <v>2.7</v>
      </c>
      <c r="Q38" s="1373">
        <v>2.8</v>
      </c>
      <c r="S38" s="613" t="s">
        <v>344</v>
      </c>
      <c r="T38" s="614">
        <v>203</v>
      </c>
      <c r="U38" s="619" t="s">
        <v>267</v>
      </c>
      <c r="V38" s="1242">
        <v>1011</v>
      </c>
      <c r="W38" s="1242">
        <v>227</v>
      </c>
      <c r="X38" s="1242">
        <v>197</v>
      </c>
      <c r="Y38" s="1242">
        <v>747</v>
      </c>
      <c r="Z38" s="1242">
        <v>16</v>
      </c>
      <c r="AA38" s="1242">
        <v>2269</v>
      </c>
      <c r="AB38" s="1243"/>
      <c r="AC38" s="1244">
        <v>43.3</v>
      </c>
      <c r="AD38" s="1244">
        <v>45.3</v>
      </c>
      <c r="AE38" s="1244">
        <v>47.4</v>
      </c>
      <c r="AF38" s="1244">
        <v>45</v>
      </c>
      <c r="AG38" s="1244">
        <v>57.3</v>
      </c>
      <c r="AH38" s="1244">
        <v>44.5</v>
      </c>
      <c r="AI38" s="613"/>
      <c r="AK38" s="1270">
        <v>42.1</v>
      </c>
      <c r="AL38" s="1270">
        <v>41</v>
      </c>
      <c r="AM38" s="1270">
        <v>46</v>
      </c>
      <c r="AN38" s="1270">
        <v>40.5</v>
      </c>
      <c r="AO38" s="1270">
        <v>56.4</v>
      </c>
      <c r="AP38" s="1270">
        <v>42</v>
      </c>
      <c r="AR38" s="1282">
        <v>44.5</v>
      </c>
      <c r="AS38" s="1282">
        <v>50.1</v>
      </c>
      <c r="AT38" s="1282">
        <v>48.9</v>
      </c>
      <c r="AU38" s="1282">
        <v>49.5</v>
      </c>
      <c r="AV38" s="1282">
        <v>58.8</v>
      </c>
      <c r="AW38" s="1282">
        <v>47.1</v>
      </c>
      <c r="AY38" s="1292">
        <v>1427</v>
      </c>
      <c r="AZ38" s="1292">
        <v>830</v>
      </c>
      <c r="BA38" s="1292">
        <v>2269</v>
      </c>
      <c r="BB38" s="1292"/>
      <c r="BC38" s="1294">
        <v>43.4</v>
      </c>
      <c r="BD38" s="1294">
        <v>46.3</v>
      </c>
      <c r="BE38" s="1294">
        <v>44.5</v>
      </c>
      <c r="BG38" s="1315">
        <v>374</v>
      </c>
      <c r="BH38" s="1315">
        <v>1895</v>
      </c>
      <c r="BI38" s="1315">
        <v>2269</v>
      </c>
      <c r="BJ38" s="1315"/>
      <c r="BK38" s="1316">
        <v>37.1</v>
      </c>
      <c r="BL38" s="1316">
        <v>46</v>
      </c>
      <c r="BM38" s="1316">
        <v>44.5</v>
      </c>
      <c r="BO38" s="1349">
        <v>1974</v>
      </c>
      <c r="BP38" s="1349">
        <v>192</v>
      </c>
      <c r="BQ38" s="1349">
        <v>103</v>
      </c>
      <c r="BR38" s="1349">
        <v>2269</v>
      </c>
      <c r="BS38" s="1349"/>
      <c r="BT38" s="1350">
        <v>47.4</v>
      </c>
      <c r="BU38" s="1350">
        <v>31.9</v>
      </c>
      <c r="BV38" s="1350">
        <v>13.5</v>
      </c>
      <c r="BW38" s="1350">
        <v>44.5</v>
      </c>
      <c r="BX38" s="1494"/>
      <c r="BY38" s="1345" t="s">
        <v>267</v>
      </c>
      <c r="BZ38" s="649">
        <v>203</v>
      </c>
      <c r="CA38" s="623" t="s">
        <v>344</v>
      </c>
    </row>
    <row r="39" spans="1:79" ht="12" customHeight="1">
      <c r="A39" s="159" t="s">
        <v>345</v>
      </c>
      <c r="B39" s="592">
        <v>310</v>
      </c>
      <c r="C39" s="155" t="s">
        <v>268</v>
      </c>
      <c r="D39" s="1377">
        <v>2044</v>
      </c>
      <c r="E39" s="1377" t="s">
        <v>123</v>
      </c>
      <c r="F39" s="1373">
        <v>50.7</v>
      </c>
      <c r="G39" s="1378" t="s">
        <v>123</v>
      </c>
      <c r="H39" s="1373">
        <v>10.8</v>
      </c>
      <c r="I39" s="1373">
        <v>9.8000000000000007</v>
      </c>
      <c r="J39" s="1373">
        <v>15</v>
      </c>
      <c r="K39" s="1373">
        <v>15.1</v>
      </c>
      <c r="L39" s="1373" t="s">
        <v>123</v>
      </c>
      <c r="M39" s="1373">
        <v>14.4</v>
      </c>
      <c r="N39" s="1373">
        <v>0.7</v>
      </c>
      <c r="O39" s="1373" t="s">
        <v>123</v>
      </c>
      <c r="P39" s="1373">
        <v>2.8</v>
      </c>
      <c r="Q39" s="1373">
        <v>2.9</v>
      </c>
      <c r="S39" s="613" t="s">
        <v>345</v>
      </c>
      <c r="T39" s="614">
        <v>310</v>
      </c>
      <c r="U39" s="620" t="s">
        <v>268</v>
      </c>
      <c r="V39" s="1242">
        <v>507</v>
      </c>
      <c r="W39" s="1242">
        <v>167</v>
      </c>
      <c r="X39" s="1242">
        <v>912</v>
      </c>
      <c r="Y39" s="1242">
        <v>311</v>
      </c>
      <c r="Z39" s="1242">
        <v>8</v>
      </c>
      <c r="AA39" s="1242">
        <v>2044</v>
      </c>
      <c r="AB39" s="1243"/>
      <c r="AC39" s="1244">
        <v>46.2</v>
      </c>
      <c r="AD39" s="1244">
        <v>51.8</v>
      </c>
      <c r="AE39" s="1244">
        <v>55.2</v>
      </c>
      <c r="AF39" s="1244">
        <v>45.6</v>
      </c>
      <c r="AG39" s="1244">
        <v>52.9</v>
      </c>
      <c r="AH39" s="1244">
        <v>50.7</v>
      </c>
      <c r="AI39" s="613"/>
      <c r="AK39" s="1270">
        <v>43.4</v>
      </c>
      <c r="AL39" s="1270">
        <v>50.2</v>
      </c>
      <c r="AM39" s="1270">
        <v>52.5</v>
      </c>
      <c r="AN39" s="1270">
        <v>39.6</v>
      </c>
      <c r="AO39" s="1270">
        <v>44.5</v>
      </c>
      <c r="AP39" s="1270">
        <v>47.7</v>
      </c>
      <c r="AR39" s="1282">
        <v>48.8</v>
      </c>
      <c r="AS39" s="1282">
        <v>53.4</v>
      </c>
      <c r="AT39" s="1282">
        <v>57.9</v>
      </c>
      <c r="AU39" s="1282">
        <v>50.4</v>
      </c>
      <c r="AV39" s="1282">
        <v>61.3</v>
      </c>
      <c r="AW39" s="1282">
        <v>53.4</v>
      </c>
      <c r="AY39" s="1292">
        <v>804</v>
      </c>
      <c r="AZ39" s="1292">
        <v>1240</v>
      </c>
      <c r="BA39" s="1292">
        <v>2044</v>
      </c>
      <c r="BB39" s="1292"/>
      <c r="BC39" s="1294">
        <v>52.1</v>
      </c>
      <c r="BD39" s="1294">
        <v>49.7</v>
      </c>
      <c r="BE39" s="1294">
        <v>50.7</v>
      </c>
      <c r="BG39" s="1315">
        <v>225</v>
      </c>
      <c r="BH39" s="1315">
        <v>1819</v>
      </c>
      <c r="BI39" s="1315">
        <v>2044</v>
      </c>
      <c r="BJ39" s="1315"/>
      <c r="BK39" s="1316">
        <v>41.5</v>
      </c>
      <c r="BL39" s="1316">
        <v>51.8</v>
      </c>
      <c r="BM39" s="1316">
        <v>50.7</v>
      </c>
      <c r="BO39" s="1349">
        <v>1733</v>
      </c>
      <c r="BP39" s="1349">
        <v>222</v>
      </c>
      <c r="BQ39" s="1349">
        <v>89</v>
      </c>
      <c r="BR39" s="1349">
        <v>2044</v>
      </c>
      <c r="BS39" s="1349"/>
      <c r="BT39" s="1350">
        <v>54.7</v>
      </c>
      <c r="BU39" s="1350">
        <v>33.4</v>
      </c>
      <c r="BV39" s="1350">
        <v>15.4</v>
      </c>
      <c r="BW39" s="1350">
        <v>50.7</v>
      </c>
      <c r="BX39" s="1494"/>
      <c r="BY39" s="1346" t="s">
        <v>268</v>
      </c>
      <c r="BZ39" s="649">
        <v>310</v>
      </c>
      <c r="CA39" s="623" t="s">
        <v>345</v>
      </c>
    </row>
    <row r="40" spans="1:79" ht="12" customHeight="1">
      <c r="A40" s="159" t="s">
        <v>346</v>
      </c>
      <c r="B40" s="592">
        <v>311</v>
      </c>
      <c r="C40" s="154" t="s">
        <v>269</v>
      </c>
      <c r="D40" s="1377">
        <v>2774</v>
      </c>
      <c r="E40" s="1377" t="s">
        <v>123</v>
      </c>
      <c r="F40" s="1373">
        <v>46.9</v>
      </c>
      <c r="G40" s="1378" t="s">
        <v>123</v>
      </c>
      <c r="H40" s="1373">
        <v>10</v>
      </c>
      <c r="I40" s="1373">
        <v>9.1999999999999993</v>
      </c>
      <c r="J40" s="1373">
        <v>13.4</v>
      </c>
      <c r="K40" s="1373">
        <v>14.3</v>
      </c>
      <c r="L40" s="1373" t="s">
        <v>123</v>
      </c>
      <c r="M40" s="1373">
        <v>13.5</v>
      </c>
      <c r="N40" s="1373">
        <v>0.8</v>
      </c>
      <c r="O40" s="1373" t="s">
        <v>123</v>
      </c>
      <c r="P40" s="1373">
        <v>2.8</v>
      </c>
      <c r="Q40" s="1373">
        <v>2.9</v>
      </c>
      <c r="S40" s="613" t="s">
        <v>346</v>
      </c>
      <c r="T40" s="614">
        <v>311</v>
      </c>
      <c r="U40" s="619" t="s">
        <v>269</v>
      </c>
      <c r="V40" s="1242">
        <v>2025</v>
      </c>
      <c r="W40" s="1242">
        <v>143</v>
      </c>
      <c r="X40" s="1242">
        <v>146</v>
      </c>
      <c r="Y40" s="1242">
        <v>366</v>
      </c>
      <c r="Z40" s="1242">
        <v>7</v>
      </c>
      <c r="AA40" s="1242">
        <v>2774</v>
      </c>
      <c r="AB40" s="1243"/>
      <c r="AC40" s="1244">
        <v>45.7</v>
      </c>
      <c r="AD40" s="1244">
        <v>48</v>
      </c>
      <c r="AE40" s="1244">
        <v>52.6</v>
      </c>
      <c r="AF40" s="1244">
        <v>50.1</v>
      </c>
      <c r="AG40" s="1244">
        <v>71.099999999999994</v>
      </c>
      <c r="AH40" s="1244">
        <v>46.9</v>
      </c>
      <c r="AI40" s="613"/>
      <c r="AK40" s="1270">
        <v>43.5</v>
      </c>
      <c r="AL40" s="1270">
        <v>49.1</v>
      </c>
      <c r="AM40" s="1270">
        <v>53.5</v>
      </c>
      <c r="AN40" s="1270">
        <v>47.4</v>
      </c>
      <c r="AO40" s="1270">
        <v>76.5</v>
      </c>
      <c r="AP40" s="1270">
        <v>45</v>
      </c>
      <c r="AR40" s="1282">
        <v>48</v>
      </c>
      <c r="AS40" s="1282">
        <v>46.6</v>
      </c>
      <c r="AT40" s="1282">
        <v>51.7</v>
      </c>
      <c r="AU40" s="1282">
        <v>52.6</v>
      </c>
      <c r="AV40" s="1282">
        <v>68.900000000000006</v>
      </c>
      <c r="AW40" s="1282">
        <v>48.9</v>
      </c>
      <c r="AY40" s="1292">
        <v>2463</v>
      </c>
      <c r="AZ40" s="1292">
        <v>309</v>
      </c>
      <c r="BA40" s="1292">
        <v>2774</v>
      </c>
      <c r="BB40" s="1292"/>
      <c r="BC40" s="1294">
        <v>46.6</v>
      </c>
      <c r="BD40" s="1294">
        <v>49.3</v>
      </c>
      <c r="BE40" s="1294">
        <v>46.9</v>
      </c>
      <c r="BG40" s="1315">
        <v>252</v>
      </c>
      <c r="BH40" s="1315">
        <v>2522</v>
      </c>
      <c r="BI40" s="1315">
        <v>2774</v>
      </c>
      <c r="BJ40" s="1315"/>
      <c r="BK40" s="1316">
        <v>33.6</v>
      </c>
      <c r="BL40" s="1316">
        <v>48.2</v>
      </c>
      <c r="BM40" s="1316">
        <v>46.9</v>
      </c>
      <c r="BO40" s="1349">
        <v>2536</v>
      </c>
      <c r="BP40" s="1349">
        <v>147</v>
      </c>
      <c r="BQ40" s="1349">
        <v>91</v>
      </c>
      <c r="BR40" s="1349">
        <v>2774</v>
      </c>
      <c r="BS40" s="1349"/>
      <c r="BT40" s="1350">
        <v>49</v>
      </c>
      <c r="BU40" s="1350">
        <v>29.2</v>
      </c>
      <c r="BV40" s="1350">
        <v>15.8</v>
      </c>
      <c r="BW40" s="1350">
        <v>46.9</v>
      </c>
      <c r="BX40" s="1494"/>
      <c r="BY40" s="1345" t="s">
        <v>269</v>
      </c>
      <c r="BZ40" s="649">
        <v>311</v>
      </c>
      <c r="CA40" s="623" t="s">
        <v>346</v>
      </c>
    </row>
    <row r="41" spans="1:79" ht="12" customHeight="1">
      <c r="A41" s="159" t="s">
        <v>347</v>
      </c>
      <c r="B41" s="592">
        <v>312</v>
      </c>
      <c r="C41" s="156" t="s">
        <v>270</v>
      </c>
      <c r="D41" s="1377">
        <v>3064</v>
      </c>
      <c r="E41" s="1377" t="s">
        <v>123</v>
      </c>
      <c r="F41" s="1373">
        <v>47.8</v>
      </c>
      <c r="G41" s="1378" t="s">
        <v>123</v>
      </c>
      <c r="H41" s="1373">
        <v>10.3</v>
      </c>
      <c r="I41" s="1373">
        <v>9.4</v>
      </c>
      <c r="J41" s="1373">
        <v>13.9</v>
      </c>
      <c r="K41" s="1373">
        <v>14.3</v>
      </c>
      <c r="L41" s="1373" t="s">
        <v>123</v>
      </c>
      <c r="M41" s="1373">
        <v>12.4</v>
      </c>
      <c r="N41" s="1373">
        <v>1.9</v>
      </c>
      <c r="O41" s="1373" t="s">
        <v>123</v>
      </c>
      <c r="P41" s="1373">
        <v>2.8</v>
      </c>
      <c r="Q41" s="1373">
        <v>2.8</v>
      </c>
      <c r="S41" s="613" t="s">
        <v>347</v>
      </c>
      <c r="T41" s="614">
        <v>312</v>
      </c>
      <c r="U41" s="619" t="s">
        <v>270</v>
      </c>
      <c r="V41" s="1242">
        <v>1410</v>
      </c>
      <c r="W41" s="1242">
        <v>339</v>
      </c>
      <c r="X41" s="1242">
        <v>715</v>
      </c>
      <c r="Y41" s="1242">
        <v>345</v>
      </c>
      <c r="Z41" s="1242">
        <v>4</v>
      </c>
      <c r="AA41" s="1242">
        <v>3064</v>
      </c>
      <c r="AB41" s="1243"/>
      <c r="AC41" s="1244">
        <v>44.4</v>
      </c>
      <c r="AD41" s="1244">
        <v>49.1</v>
      </c>
      <c r="AE41" s="1244">
        <v>54.4</v>
      </c>
      <c r="AF41" s="1244">
        <v>44.5</v>
      </c>
      <c r="AG41" s="1244">
        <v>60.5</v>
      </c>
      <c r="AH41" s="1244">
        <v>47.8</v>
      </c>
      <c r="AI41" s="613"/>
      <c r="AK41" s="1270">
        <v>41.8</v>
      </c>
      <c r="AL41" s="1270">
        <v>47.8</v>
      </c>
      <c r="AM41" s="1270">
        <v>51</v>
      </c>
      <c r="AN41" s="1270">
        <v>42.4</v>
      </c>
      <c r="AO41" s="1270">
        <v>65.7</v>
      </c>
      <c r="AP41" s="1270">
        <v>45.3</v>
      </c>
      <c r="AR41" s="1282">
        <v>47.2</v>
      </c>
      <c r="AS41" s="1282">
        <v>50.6</v>
      </c>
      <c r="AT41" s="1282">
        <v>57.6</v>
      </c>
      <c r="AU41" s="1282">
        <v>46.5</v>
      </c>
      <c r="AV41" s="1282">
        <v>45</v>
      </c>
      <c r="AW41" s="1282">
        <v>50.5</v>
      </c>
      <c r="AY41" s="1292">
        <v>1759</v>
      </c>
      <c r="AZ41" s="1292">
        <v>1304</v>
      </c>
      <c r="BA41" s="1292">
        <v>3064</v>
      </c>
      <c r="BB41" s="1292"/>
      <c r="BC41" s="1294">
        <v>45.5</v>
      </c>
      <c r="BD41" s="1294">
        <v>50.9</v>
      </c>
      <c r="BE41" s="1294">
        <v>47.8</v>
      </c>
      <c r="BG41" s="1315">
        <v>374</v>
      </c>
      <c r="BH41" s="1315">
        <v>2690</v>
      </c>
      <c r="BI41" s="1315">
        <v>3064</v>
      </c>
      <c r="BJ41" s="1315"/>
      <c r="BK41" s="1316">
        <v>38.299999999999997</v>
      </c>
      <c r="BL41" s="1316">
        <v>49.1</v>
      </c>
      <c r="BM41" s="1316">
        <v>47.8</v>
      </c>
      <c r="BO41" s="1349">
        <v>2639</v>
      </c>
      <c r="BP41" s="1349">
        <v>310</v>
      </c>
      <c r="BQ41" s="1349">
        <v>115</v>
      </c>
      <c r="BR41" s="1349">
        <v>3064</v>
      </c>
      <c r="BS41" s="1349"/>
      <c r="BT41" s="1350">
        <v>51.2</v>
      </c>
      <c r="BU41" s="1350">
        <v>31.5</v>
      </c>
      <c r="BV41" s="1350">
        <v>14.2</v>
      </c>
      <c r="BW41" s="1350">
        <v>47.8</v>
      </c>
      <c r="BX41" s="1494"/>
      <c r="BY41" s="1345" t="s">
        <v>270</v>
      </c>
      <c r="BZ41" s="649">
        <v>312</v>
      </c>
      <c r="CA41" s="623" t="s">
        <v>347</v>
      </c>
    </row>
    <row r="42" spans="1:79" ht="12" customHeight="1">
      <c r="A42" s="159" t="s">
        <v>348</v>
      </c>
      <c r="B42" s="592">
        <v>313</v>
      </c>
      <c r="C42" s="154" t="s">
        <v>271</v>
      </c>
      <c r="D42" s="1377">
        <v>2666</v>
      </c>
      <c r="E42" s="1377" t="s">
        <v>123</v>
      </c>
      <c r="F42" s="1373">
        <v>49.4</v>
      </c>
      <c r="G42" s="1378" t="s">
        <v>123</v>
      </c>
      <c r="H42" s="1373">
        <v>10.4</v>
      </c>
      <c r="I42" s="1373">
        <v>9.5</v>
      </c>
      <c r="J42" s="1373">
        <v>14.7</v>
      </c>
      <c r="K42" s="1373">
        <v>14.8</v>
      </c>
      <c r="L42" s="1373" t="s">
        <v>123</v>
      </c>
      <c r="M42" s="1373">
        <v>13.3</v>
      </c>
      <c r="N42" s="1373">
        <v>1.6</v>
      </c>
      <c r="O42" s="1373" t="s">
        <v>123</v>
      </c>
      <c r="P42" s="1373">
        <v>2.8</v>
      </c>
      <c r="Q42" s="1373">
        <v>2.8</v>
      </c>
      <c r="S42" s="613" t="s">
        <v>348</v>
      </c>
      <c r="T42" s="614">
        <v>313</v>
      </c>
      <c r="U42" s="619" t="s">
        <v>271</v>
      </c>
      <c r="V42" s="1242">
        <v>915</v>
      </c>
      <c r="W42" s="1242">
        <v>237</v>
      </c>
      <c r="X42" s="1242">
        <v>805</v>
      </c>
      <c r="Y42" s="1242">
        <v>346</v>
      </c>
      <c r="Z42" s="1242">
        <v>3</v>
      </c>
      <c r="AA42" s="1242">
        <v>2666</v>
      </c>
      <c r="AB42" s="1243"/>
      <c r="AC42" s="1244">
        <v>48.5</v>
      </c>
      <c r="AD42" s="1244">
        <v>49.6</v>
      </c>
      <c r="AE42" s="1244">
        <v>54.3</v>
      </c>
      <c r="AF42" s="1244">
        <v>47.8</v>
      </c>
      <c r="AG42" s="1244">
        <v>66</v>
      </c>
      <c r="AH42" s="1244">
        <v>49.4</v>
      </c>
      <c r="AI42" s="613"/>
      <c r="AK42" s="1270">
        <v>46.8</v>
      </c>
      <c r="AL42" s="1270">
        <v>46.8</v>
      </c>
      <c r="AM42" s="1270">
        <v>51.1</v>
      </c>
      <c r="AN42" s="1270">
        <v>45.6</v>
      </c>
      <c r="AO42" s="1270" t="s">
        <v>240</v>
      </c>
      <c r="AP42" s="1270">
        <v>46.5</v>
      </c>
      <c r="AR42" s="1282">
        <v>50.4</v>
      </c>
      <c r="AS42" s="1282">
        <v>52.8</v>
      </c>
      <c r="AT42" s="1282">
        <v>57.5</v>
      </c>
      <c r="AU42" s="1282">
        <v>50.3</v>
      </c>
      <c r="AV42" s="1282">
        <v>66</v>
      </c>
      <c r="AW42" s="1282">
        <v>52.4</v>
      </c>
      <c r="AY42" s="1292">
        <v>1180</v>
      </c>
      <c r="AZ42" s="1292">
        <v>1397</v>
      </c>
      <c r="BA42" s="1292">
        <v>2666</v>
      </c>
      <c r="BB42" s="1292"/>
      <c r="BC42" s="1294">
        <v>49.6</v>
      </c>
      <c r="BD42" s="1294">
        <v>52.1</v>
      </c>
      <c r="BE42" s="1294">
        <v>49.4</v>
      </c>
      <c r="BG42" s="1315">
        <v>363</v>
      </c>
      <c r="BH42" s="1315">
        <v>2303</v>
      </c>
      <c r="BI42" s="1315">
        <v>2666</v>
      </c>
      <c r="BJ42" s="1315"/>
      <c r="BK42" s="1316">
        <v>43.1</v>
      </c>
      <c r="BL42" s="1316">
        <v>50.3</v>
      </c>
      <c r="BM42" s="1316">
        <v>49.4</v>
      </c>
      <c r="BO42" s="1349">
        <v>2147</v>
      </c>
      <c r="BP42" s="1349">
        <v>350</v>
      </c>
      <c r="BQ42" s="1349">
        <v>80</v>
      </c>
      <c r="BR42" s="1349">
        <v>2666</v>
      </c>
      <c r="BS42" s="1349"/>
      <c r="BT42" s="1350">
        <v>54.5</v>
      </c>
      <c r="BU42" s="1350">
        <v>36.700000000000003</v>
      </c>
      <c r="BV42" s="1350">
        <v>17.600000000000001</v>
      </c>
      <c r="BW42" s="1350">
        <v>49.4</v>
      </c>
      <c r="BX42" s="1494"/>
      <c r="BY42" s="1345" t="s">
        <v>271</v>
      </c>
      <c r="BZ42" s="649">
        <v>313</v>
      </c>
      <c r="CA42" s="623" t="s">
        <v>348</v>
      </c>
    </row>
    <row r="43" spans="1:79">
      <c r="A43" s="159" t="s">
        <v>349</v>
      </c>
      <c r="B43" s="592">
        <v>314</v>
      </c>
      <c r="C43" s="154" t="s">
        <v>272</v>
      </c>
      <c r="D43" s="1377">
        <v>1515</v>
      </c>
      <c r="E43" s="1377" t="s">
        <v>123</v>
      </c>
      <c r="F43" s="1373">
        <v>57.8</v>
      </c>
      <c r="G43" s="1378" t="s">
        <v>123</v>
      </c>
      <c r="H43" s="1373">
        <v>11.9</v>
      </c>
      <c r="I43" s="1373">
        <v>11.5</v>
      </c>
      <c r="J43" s="1373">
        <v>17.100000000000001</v>
      </c>
      <c r="K43" s="1373">
        <v>17.3</v>
      </c>
      <c r="L43" s="1373" t="s">
        <v>123</v>
      </c>
      <c r="M43" s="1373">
        <v>16.8</v>
      </c>
      <c r="N43" s="1373">
        <v>0.5</v>
      </c>
      <c r="O43" s="1373" t="s">
        <v>123</v>
      </c>
      <c r="P43" s="1373">
        <v>2.9</v>
      </c>
      <c r="Q43" s="1373">
        <v>2.9</v>
      </c>
      <c r="S43" s="613" t="s">
        <v>349</v>
      </c>
      <c r="T43" s="614">
        <v>314</v>
      </c>
      <c r="U43" s="619" t="s">
        <v>272</v>
      </c>
      <c r="V43" s="1242">
        <v>841</v>
      </c>
      <c r="W43" s="1242">
        <v>134</v>
      </c>
      <c r="X43" s="1242">
        <v>384</v>
      </c>
      <c r="Y43" s="1242">
        <v>76</v>
      </c>
      <c r="Z43" s="1242">
        <v>12</v>
      </c>
      <c r="AA43" s="1242">
        <v>1515</v>
      </c>
      <c r="AB43" s="1243"/>
      <c r="AC43" s="1244">
        <v>55</v>
      </c>
      <c r="AD43" s="1244">
        <v>53.9</v>
      </c>
      <c r="AE43" s="1244">
        <v>66.2</v>
      </c>
      <c r="AF43" s="1244">
        <v>47.5</v>
      </c>
      <c r="AG43" s="1244">
        <v>78.8</v>
      </c>
      <c r="AH43" s="1244">
        <v>57.8</v>
      </c>
      <c r="AI43" s="613"/>
      <c r="AK43" s="1270">
        <v>52.4</v>
      </c>
      <c r="AL43" s="1270">
        <v>50.2</v>
      </c>
      <c r="AM43" s="1270">
        <v>63.4</v>
      </c>
      <c r="AN43" s="1270">
        <v>42.4</v>
      </c>
      <c r="AO43" s="1270">
        <v>74.7</v>
      </c>
      <c r="AP43" s="1270">
        <v>54.7</v>
      </c>
      <c r="AR43" s="1282">
        <v>57.4</v>
      </c>
      <c r="AS43" s="1282">
        <v>57.3</v>
      </c>
      <c r="AT43" s="1282">
        <v>68.8</v>
      </c>
      <c r="AU43" s="1282">
        <v>52.4</v>
      </c>
      <c r="AV43" s="1282">
        <v>80.2</v>
      </c>
      <c r="AW43" s="1282">
        <v>60.5</v>
      </c>
      <c r="AY43" s="1292">
        <v>1029</v>
      </c>
      <c r="AZ43" s="1292">
        <v>481</v>
      </c>
      <c r="BA43" s="1292">
        <v>1515</v>
      </c>
      <c r="BB43" s="1292"/>
      <c r="BC43" s="1294">
        <v>57.7</v>
      </c>
      <c r="BD43" s="1294">
        <v>57.8</v>
      </c>
      <c r="BE43" s="1294">
        <v>57.8</v>
      </c>
      <c r="BG43" s="1315">
        <v>94</v>
      </c>
      <c r="BH43" s="1315">
        <v>1421</v>
      </c>
      <c r="BI43" s="1315">
        <v>1515</v>
      </c>
      <c r="BJ43" s="1315"/>
      <c r="BK43" s="1316">
        <v>39.9</v>
      </c>
      <c r="BL43" s="1316">
        <v>59</v>
      </c>
      <c r="BM43" s="1316">
        <v>57.8</v>
      </c>
      <c r="BO43" s="1349">
        <v>1395</v>
      </c>
      <c r="BP43" s="1349">
        <v>70</v>
      </c>
      <c r="BQ43" s="1349">
        <v>50</v>
      </c>
      <c r="BR43" s="1349">
        <v>1515</v>
      </c>
      <c r="BS43" s="1349"/>
      <c r="BT43" s="1350">
        <v>60.1</v>
      </c>
      <c r="BU43" s="1350">
        <v>38.200000000000003</v>
      </c>
      <c r="BV43" s="1350">
        <v>21.5</v>
      </c>
      <c r="BW43" s="1350">
        <v>57.8</v>
      </c>
      <c r="BX43" s="1494"/>
      <c r="BY43" s="1345" t="s">
        <v>272</v>
      </c>
      <c r="BZ43" s="649">
        <v>314</v>
      </c>
      <c r="CA43" s="623" t="s">
        <v>349</v>
      </c>
    </row>
    <row r="44" spans="1:79">
      <c r="A44" s="159" t="s">
        <v>350</v>
      </c>
      <c r="B44" s="592">
        <v>315</v>
      </c>
      <c r="C44" s="154" t="s">
        <v>273</v>
      </c>
      <c r="D44" s="1377">
        <v>1404</v>
      </c>
      <c r="E44" s="1377" t="s">
        <v>123</v>
      </c>
      <c r="F44" s="1373">
        <v>49.7</v>
      </c>
      <c r="G44" s="1378" t="s">
        <v>123</v>
      </c>
      <c r="H44" s="1373">
        <v>10.6</v>
      </c>
      <c r="I44" s="1373">
        <v>9.4</v>
      </c>
      <c r="J44" s="1373">
        <v>14.6</v>
      </c>
      <c r="K44" s="1373">
        <v>15.2</v>
      </c>
      <c r="L44" s="1373" t="s">
        <v>123</v>
      </c>
      <c r="M44" s="1373">
        <v>13.5</v>
      </c>
      <c r="N44" s="1373">
        <v>1.6</v>
      </c>
      <c r="O44" s="1373" t="s">
        <v>123</v>
      </c>
      <c r="P44" s="1373">
        <v>2.8</v>
      </c>
      <c r="Q44" s="1373">
        <v>2.9</v>
      </c>
      <c r="S44" s="613" t="s">
        <v>350</v>
      </c>
      <c r="T44" s="614">
        <v>315</v>
      </c>
      <c r="U44" s="619" t="s">
        <v>273</v>
      </c>
      <c r="V44" s="1242">
        <v>677</v>
      </c>
      <c r="W44" s="1242">
        <v>149</v>
      </c>
      <c r="X44" s="1242">
        <v>232</v>
      </c>
      <c r="Y44" s="1242">
        <v>261</v>
      </c>
      <c r="Z44" s="1242">
        <v>10</v>
      </c>
      <c r="AA44" s="1242">
        <v>1404</v>
      </c>
      <c r="AB44" s="1243"/>
      <c r="AC44" s="1244">
        <v>51</v>
      </c>
      <c r="AD44" s="1244">
        <v>46.6</v>
      </c>
      <c r="AE44" s="1244">
        <v>52.7</v>
      </c>
      <c r="AF44" s="1244">
        <v>45.4</v>
      </c>
      <c r="AG44" s="1244">
        <v>67.900000000000006</v>
      </c>
      <c r="AH44" s="1244">
        <v>49.7</v>
      </c>
      <c r="AI44" s="613"/>
      <c r="AK44" s="1270">
        <v>49.2</v>
      </c>
      <c r="AL44" s="1270">
        <v>44</v>
      </c>
      <c r="AM44" s="1270">
        <v>50.2</v>
      </c>
      <c r="AN44" s="1270">
        <v>41.6</v>
      </c>
      <c r="AO44" s="1270">
        <v>67.900000000000006</v>
      </c>
      <c r="AP44" s="1270">
        <v>47.4</v>
      </c>
      <c r="AR44" s="1282">
        <v>52.8</v>
      </c>
      <c r="AS44" s="1282">
        <v>49.7</v>
      </c>
      <c r="AT44" s="1282">
        <v>55.2</v>
      </c>
      <c r="AU44" s="1282">
        <v>48.7</v>
      </c>
      <c r="AV44" s="1282">
        <v>67.900000000000006</v>
      </c>
      <c r="AW44" s="1282">
        <v>52.2</v>
      </c>
      <c r="AY44" s="1292">
        <v>879</v>
      </c>
      <c r="AZ44" s="1292">
        <v>525</v>
      </c>
      <c r="BA44" s="1292">
        <v>1404</v>
      </c>
      <c r="BB44" s="1292"/>
      <c r="BC44" s="1294">
        <v>49</v>
      </c>
      <c r="BD44" s="1294">
        <v>51</v>
      </c>
      <c r="BE44" s="1294">
        <v>49.7</v>
      </c>
      <c r="BG44" s="1315">
        <v>230</v>
      </c>
      <c r="BH44" s="1315">
        <v>1174</v>
      </c>
      <c r="BI44" s="1315">
        <v>1404</v>
      </c>
      <c r="BJ44" s="1315"/>
      <c r="BK44" s="1316">
        <v>39.6</v>
      </c>
      <c r="BL44" s="1316">
        <v>51.7</v>
      </c>
      <c r="BM44" s="1316">
        <v>49.7</v>
      </c>
      <c r="BO44" s="1349">
        <v>1142</v>
      </c>
      <c r="BP44" s="1349">
        <v>190</v>
      </c>
      <c r="BQ44" s="1349">
        <v>72</v>
      </c>
      <c r="BR44" s="1349">
        <v>1404</v>
      </c>
      <c r="BS44" s="1349"/>
      <c r="BT44" s="1350">
        <v>53.5</v>
      </c>
      <c r="BU44" s="1350">
        <v>40.1</v>
      </c>
      <c r="BV44" s="1350">
        <v>15.5</v>
      </c>
      <c r="BW44" s="1350">
        <v>49.7</v>
      </c>
      <c r="BX44" s="1494"/>
      <c r="BY44" s="1345" t="s">
        <v>273</v>
      </c>
      <c r="BZ44" s="649">
        <v>315</v>
      </c>
      <c r="CA44" s="623" t="s">
        <v>350</v>
      </c>
    </row>
    <row r="45" spans="1:79">
      <c r="A45" s="159" t="s">
        <v>351</v>
      </c>
      <c r="B45" s="592">
        <v>317</v>
      </c>
      <c r="C45" s="154" t="s">
        <v>274</v>
      </c>
      <c r="D45" s="1377">
        <v>3508</v>
      </c>
      <c r="E45" s="1377" t="s">
        <v>123</v>
      </c>
      <c r="F45" s="1373">
        <v>53.1</v>
      </c>
      <c r="G45" s="1378" t="s">
        <v>123</v>
      </c>
      <c r="H45" s="1373">
        <v>11.2</v>
      </c>
      <c r="I45" s="1373">
        <v>10.5</v>
      </c>
      <c r="J45" s="1373">
        <v>15.6</v>
      </c>
      <c r="K45" s="1373">
        <v>15.7</v>
      </c>
      <c r="L45" s="1373" t="s">
        <v>123</v>
      </c>
      <c r="M45" s="1373">
        <v>14.9</v>
      </c>
      <c r="N45" s="1373">
        <v>0.8</v>
      </c>
      <c r="O45" s="1373" t="s">
        <v>123</v>
      </c>
      <c r="P45" s="1373">
        <v>2.8</v>
      </c>
      <c r="Q45" s="1373">
        <v>2.9</v>
      </c>
      <c r="S45" s="613" t="s">
        <v>351</v>
      </c>
      <c r="T45" s="614">
        <v>317</v>
      </c>
      <c r="U45" s="619" t="s">
        <v>274</v>
      </c>
      <c r="V45" s="1242">
        <v>797</v>
      </c>
      <c r="W45" s="1242">
        <v>231</v>
      </c>
      <c r="X45" s="1242">
        <v>1858</v>
      </c>
      <c r="Y45" s="1242">
        <v>507</v>
      </c>
      <c r="Z45" s="1242">
        <v>24</v>
      </c>
      <c r="AA45" s="1242">
        <v>3508</v>
      </c>
      <c r="AB45" s="1243"/>
      <c r="AC45" s="1244">
        <v>48.6</v>
      </c>
      <c r="AD45" s="1244">
        <v>51.4</v>
      </c>
      <c r="AE45" s="1244">
        <v>57</v>
      </c>
      <c r="AF45" s="1244">
        <v>46.1</v>
      </c>
      <c r="AG45" s="1244">
        <v>67.099999999999994</v>
      </c>
      <c r="AH45" s="1244">
        <v>53.1</v>
      </c>
      <c r="AI45" s="613"/>
      <c r="AK45" s="1270">
        <v>46.3</v>
      </c>
      <c r="AL45" s="1270">
        <v>45.9</v>
      </c>
      <c r="AM45" s="1270">
        <v>54.8</v>
      </c>
      <c r="AN45" s="1270">
        <v>42.3</v>
      </c>
      <c r="AO45" s="1270">
        <v>68.900000000000006</v>
      </c>
      <c r="AP45" s="1270">
        <v>50.6</v>
      </c>
      <c r="AR45" s="1282">
        <v>51.4</v>
      </c>
      <c r="AS45" s="1282">
        <v>57.2</v>
      </c>
      <c r="AT45" s="1282">
        <v>59.5</v>
      </c>
      <c r="AU45" s="1282">
        <v>49.5</v>
      </c>
      <c r="AV45" s="1282">
        <v>65.8</v>
      </c>
      <c r="AW45" s="1282">
        <v>55.7</v>
      </c>
      <c r="AY45" s="1292">
        <v>1513</v>
      </c>
      <c r="AZ45" s="1292">
        <v>1992</v>
      </c>
      <c r="BA45" s="1292">
        <v>3508</v>
      </c>
      <c r="BB45" s="1292"/>
      <c r="BC45" s="1294">
        <v>52</v>
      </c>
      <c r="BD45" s="1294">
        <v>53.8</v>
      </c>
      <c r="BE45" s="1294">
        <v>53.1</v>
      </c>
      <c r="BG45" s="1315">
        <v>553</v>
      </c>
      <c r="BH45" s="1315">
        <v>2955</v>
      </c>
      <c r="BI45" s="1315">
        <v>3508</v>
      </c>
      <c r="BJ45" s="1315"/>
      <c r="BK45" s="1316">
        <v>45.5</v>
      </c>
      <c r="BL45" s="1316">
        <v>54.5</v>
      </c>
      <c r="BM45" s="1316">
        <v>53.1</v>
      </c>
      <c r="BO45" s="1349">
        <v>3120</v>
      </c>
      <c r="BP45" s="1349">
        <v>277</v>
      </c>
      <c r="BQ45" s="1349">
        <v>110</v>
      </c>
      <c r="BR45" s="1349">
        <v>3508</v>
      </c>
      <c r="BS45" s="1349"/>
      <c r="BT45" s="1350">
        <v>56</v>
      </c>
      <c r="BU45" s="1350">
        <v>33.9</v>
      </c>
      <c r="BV45" s="1350">
        <v>17.600000000000001</v>
      </c>
      <c r="BW45" s="1350">
        <v>53.1</v>
      </c>
      <c r="BX45" s="1494"/>
      <c r="BY45" s="1345" t="s">
        <v>274</v>
      </c>
      <c r="BZ45" s="649">
        <v>317</v>
      </c>
      <c r="CA45" s="623" t="s">
        <v>351</v>
      </c>
    </row>
    <row r="46" spans="1:79">
      <c r="A46" s="159" t="s">
        <v>352</v>
      </c>
      <c r="B46" s="592">
        <v>318</v>
      </c>
      <c r="C46" s="154" t="s">
        <v>275</v>
      </c>
      <c r="D46" s="1377">
        <v>1479</v>
      </c>
      <c r="E46" s="1377" t="s">
        <v>123</v>
      </c>
      <c r="F46" s="1373">
        <v>51.7</v>
      </c>
      <c r="G46" s="1378" t="s">
        <v>123</v>
      </c>
      <c r="H46" s="1373">
        <v>11</v>
      </c>
      <c r="I46" s="1373">
        <v>10</v>
      </c>
      <c r="J46" s="1373">
        <v>15.3</v>
      </c>
      <c r="K46" s="1373">
        <v>15.4</v>
      </c>
      <c r="L46" s="1373" t="s">
        <v>123</v>
      </c>
      <c r="M46" s="1373">
        <v>14.8</v>
      </c>
      <c r="N46" s="1373">
        <v>0.7</v>
      </c>
      <c r="O46" s="1373" t="s">
        <v>123</v>
      </c>
      <c r="P46" s="1373">
        <v>2.8</v>
      </c>
      <c r="Q46" s="1373">
        <v>2.9</v>
      </c>
      <c r="S46" s="613" t="s">
        <v>352</v>
      </c>
      <c r="T46" s="614">
        <v>318</v>
      </c>
      <c r="U46" s="619" t="s">
        <v>275</v>
      </c>
      <c r="V46" s="1242">
        <v>1110</v>
      </c>
      <c r="W46" s="1242">
        <v>145</v>
      </c>
      <c r="X46" s="1242">
        <v>111</v>
      </c>
      <c r="Y46" s="1242">
        <v>62</v>
      </c>
      <c r="Z46" s="1242">
        <v>6</v>
      </c>
      <c r="AA46" s="1242">
        <v>1479</v>
      </c>
      <c r="AB46" s="1243"/>
      <c r="AC46" s="1244">
        <v>52.3</v>
      </c>
      <c r="AD46" s="1244">
        <v>48.7</v>
      </c>
      <c r="AE46" s="1244">
        <v>55.4</v>
      </c>
      <c r="AF46" s="1244">
        <v>42.1</v>
      </c>
      <c r="AG46" s="1244">
        <v>58.4</v>
      </c>
      <c r="AH46" s="1244">
        <v>51.7</v>
      </c>
      <c r="AI46" s="613"/>
      <c r="AK46" s="1270">
        <v>50.6</v>
      </c>
      <c r="AL46" s="1270">
        <v>47.2</v>
      </c>
      <c r="AM46" s="1270">
        <v>54.1</v>
      </c>
      <c r="AN46" s="1270">
        <v>38.6</v>
      </c>
      <c r="AO46" s="1270">
        <v>67.2</v>
      </c>
      <c r="AP46" s="1270">
        <v>49.9</v>
      </c>
      <c r="AR46" s="1282">
        <v>54</v>
      </c>
      <c r="AS46" s="1282">
        <v>50.2</v>
      </c>
      <c r="AT46" s="1282">
        <v>57.2</v>
      </c>
      <c r="AU46" s="1282">
        <v>45.3</v>
      </c>
      <c r="AV46" s="1282">
        <v>49.7</v>
      </c>
      <c r="AW46" s="1282">
        <v>53.4</v>
      </c>
      <c r="AY46" s="1292">
        <v>1173</v>
      </c>
      <c r="AZ46" s="1292">
        <v>305</v>
      </c>
      <c r="BA46" s="1292">
        <v>1479</v>
      </c>
      <c r="BB46" s="1292"/>
      <c r="BC46" s="1294">
        <v>51.3</v>
      </c>
      <c r="BD46" s="1294">
        <v>53.3</v>
      </c>
      <c r="BE46" s="1294">
        <v>51.7</v>
      </c>
      <c r="BG46" s="1315">
        <v>153</v>
      </c>
      <c r="BH46" s="1315">
        <v>1326</v>
      </c>
      <c r="BI46" s="1315">
        <v>1479</v>
      </c>
      <c r="BJ46" s="1315"/>
      <c r="BK46" s="1316">
        <v>37.5</v>
      </c>
      <c r="BL46" s="1316">
        <v>53.3</v>
      </c>
      <c r="BM46" s="1316">
        <v>51.7</v>
      </c>
      <c r="BO46" s="1349">
        <v>1227</v>
      </c>
      <c r="BP46" s="1349">
        <v>175</v>
      </c>
      <c r="BQ46" s="1349">
        <v>77</v>
      </c>
      <c r="BR46" s="1349">
        <v>1479</v>
      </c>
      <c r="BS46" s="1349"/>
      <c r="BT46" s="1350">
        <v>55.4</v>
      </c>
      <c r="BU46" s="1350">
        <v>38.200000000000003</v>
      </c>
      <c r="BV46" s="1350">
        <v>24.2</v>
      </c>
      <c r="BW46" s="1350">
        <v>51.7</v>
      </c>
      <c r="BX46" s="1494"/>
      <c r="BY46" s="1345" t="s">
        <v>275</v>
      </c>
      <c r="BZ46" s="649">
        <v>318</v>
      </c>
      <c r="CA46" s="623" t="s">
        <v>352</v>
      </c>
    </row>
    <row r="47" spans="1:79">
      <c r="A47" s="159" t="s">
        <v>353</v>
      </c>
      <c r="B47" s="592">
        <v>319</v>
      </c>
      <c r="C47" s="154" t="s">
        <v>276</v>
      </c>
      <c r="D47" s="1377">
        <v>2719</v>
      </c>
      <c r="E47" s="1377" t="s">
        <v>123</v>
      </c>
      <c r="F47" s="1373">
        <v>58.1</v>
      </c>
      <c r="G47" s="1378" t="s">
        <v>123</v>
      </c>
      <c r="H47" s="1373">
        <v>12</v>
      </c>
      <c r="I47" s="1373">
        <v>11.6</v>
      </c>
      <c r="J47" s="1373">
        <v>17.100000000000001</v>
      </c>
      <c r="K47" s="1373">
        <v>17.5</v>
      </c>
      <c r="L47" s="1373" t="s">
        <v>123</v>
      </c>
      <c r="M47" s="1373">
        <v>16.399999999999999</v>
      </c>
      <c r="N47" s="1373">
        <v>1</v>
      </c>
      <c r="O47" s="1373" t="s">
        <v>123</v>
      </c>
      <c r="P47" s="1373">
        <v>2.9</v>
      </c>
      <c r="Q47" s="1373">
        <v>2.9</v>
      </c>
      <c r="R47" s="508"/>
      <c r="S47" s="613" t="s">
        <v>353</v>
      </c>
      <c r="T47" s="614">
        <v>319</v>
      </c>
      <c r="U47" s="619" t="s">
        <v>276</v>
      </c>
      <c r="V47" s="1242">
        <v>1519</v>
      </c>
      <c r="W47" s="1242">
        <v>238</v>
      </c>
      <c r="X47" s="1242">
        <v>636</v>
      </c>
      <c r="Y47" s="1242">
        <v>224</v>
      </c>
      <c r="Z47" s="1242">
        <v>40</v>
      </c>
      <c r="AA47" s="1242">
        <v>2719</v>
      </c>
      <c r="AB47" s="1243"/>
      <c r="AC47" s="1244">
        <v>52.6</v>
      </c>
      <c r="AD47" s="1244">
        <v>59.7</v>
      </c>
      <c r="AE47" s="1244">
        <v>70.3</v>
      </c>
      <c r="AF47" s="1244">
        <v>54.1</v>
      </c>
      <c r="AG47" s="1244">
        <v>77.5</v>
      </c>
      <c r="AH47" s="1244">
        <v>58.1</v>
      </c>
      <c r="AI47" s="613"/>
      <c r="AK47" s="1270">
        <v>51.8</v>
      </c>
      <c r="AL47" s="1270">
        <v>58.9</v>
      </c>
      <c r="AM47" s="1270">
        <v>69.900000000000006</v>
      </c>
      <c r="AN47" s="1270">
        <v>50.2</v>
      </c>
      <c r="AO47" s="1270">
        <v>79.900000000000006</v>
      </c>
      <c r="AP47" s="1270">
        <v>57.3</v>
      </c>
      <c r="AR47" s="1282">
        <v>53.6</v>
      </c>
      <c r="AS47" s="1282">
        <v>60.5</v>
      </c>
      <c r="AT47" s="1282">
        <v>70.7</v>
      </c>
      <c r="AU47" s="1282">
        <v>57.7</v>
      </c>
      <c r="AV47" s="1282">
        <v>75.3</v>
      </c>
      <c r="AW47" s="1282">
        <v>59</v>
      </c>
      <c r="AY47" s="1292">
        <v>2105</v>
      </c>
      <c r="AZ47" s="1292">
        <v>601</v>
      </c>
      <c r="BA47" s="1292">
        <v>2719</v>
      </c>
      <c r="BB47" s="1292"/>
      <c r="BC47" s="1294">
        <v>56.7</v>
      </c>
      <c r="BD47" s="1294">
        <v>63</v>
      </c>
      <c r="BE47" s="1294">
        <v>58.1</v>
      </c>
      <c r="BG47" s="1315">
        <v>271</v>
      </c>
      <c r="BH47" s="1315">
        <v>2448</v>
      </c>
      <c r="BI47" s="1315">
        <v>2719</v>
      </c>
      <c r="BJ47" s="1315"/>
      <c r="BK47" s="1316">
        <v>38.299999999999997</v>
      </c>
      <c r="BL47" s="1316">
        <v>60.3</v>
      </c>
      <c r="BM47" s="1316">
        <v>58.1</v>
      </c>
      <c r="BO47" s="1349">
        <v>2422</v>
      </c>
      <c r="BP47" s="1349">
        <v>204</v>
      </c>
      <c r="BQ47" s="1349">
        <v>93</v>
      </c>
      <c r="BR47" s="1349">
        <v>2719</v>
      </c>
      <c r="BS47" s="1349"/>
      <c r="BT47" s="1350">
        <v>61.1</v>
      </c>
      <c r="BU47" s="1350">
        <v>41</v>
      </c>
      <c r="BV47" s="1350">
        <v>16.3</v>
      </c>
      <c r="BW47" s="1350">
        <v>58.1</v>
      </c>
      <c r="BX47" s="1494"/>
      <c r="BY47" s="1345" t="s">
        <v>276</v>
      </c>
      <c r="BZ47" s="649">
        <v>319</v>
      </c>
      <c r="CA47" s="623" t="s">
        <v>353</v>
      </c>
    </row>
    <row r="48" spans="1:79">
      <c r="A48" s="159" t="s">
        <v>354</v>
      </c>
      <c r="B48" s="592">
        <v>320</v>
      </c>
      <c r="C48" s="154" t="s">
        <v>277</v>
      </c>
      <c r="D48" s="1377">
        <v>2484</v>
      </c>
      <c r="E48" s="1377" t="s">
        <v>123</v>
      </c>
      <c r="F48" s="1373">
        <v>46.1</v>
      </c>
      <c r="G48" s="1378" t="s">
        <v>123</v>
      </c>
      <c r="H48" s="1373">
        <v>10.199999999999999</v>
      </c>
      <c r="I48" s="1373">
        <v>8.8000000000000007</v>
      </c>
      <c r="J48" s="1373">
        <v>13.3</v>
      </c>
      <c r="K48" s="1373">
        <v>13.8</v>
      </c>
      <c r="L48" s="1373" t="s">
        <v>123</v>
      </c>
      <c r="M48" s="1373">
        <v>12.6</v>
      </c>
      <c r="N48" s="1373">
        <v>1.2</v>
      </c>
      <c r="O48" s="1373" t="s">
        <v>123</v>
      </c>
      <c r="P48" s="1373">
        <v>2.8</v>
      </c>
      <c r="Q48" s="1373">
        <v>2.9</v>
      </c>
      <c r="S48" s="613" t="s">
        <v>354</v>
      </c>
      <c r="T48" s="614">
        <v>320</v>
      </c>
      <c r="U48" s="619" t="s">
        <v>277</v>
      </c>
      <c r="V48" s="1242">
        <v>840</v>
      </c>
      <c r="W48" s="1242">
        <v>237</v>
      </c>
      <c r="X48" s="1242">
        <v>743</v>
      </c>
      <c r="Y48" s="1242">
        <v>546</v>
      </c>
      <c r="Z48" s="1242">
        <v>13</v>
      </c>
      <c r="AA48" s="1242">
        <v>2484</v>
      </c>
      <c r="AB48" s="1243"/>
      <c r="AC48" s="1244">
        <v>46</v>
      </c>
      <c r="AD48" s="1244">
        <v>46.7</v>
      </c>
      <c r="AE48" s="1244">
        <v>48.7</v>
      </c>
      <c r="AF48" s="1244">
        <v>42.1</v>
      </c>
      <c r="AG48" s="1244">
        <v>71</v>
      </c>
      <c r="AH48" s="1244">
        <v>46.1</v>
      </c>
      <c r="AI48" s="613"/>
      <c r="AK48" s="1270">
        <v>43.2</v>
      </c>
      <c r="AL48" s="1270">
        <v>44.3</v>
      </c>
      <c r="AM48" s="1270">
        <v>45.4</v>
      </c>
      <c r="AN48" s="1270">
        <v>38.200000000000003</v>
      </c>
      <c r="AO48" s="1270">
        <v>74.8</v>
      </c>
      <c r="AP48" s="1270">
        <v>42.9</v>
      </c>
      <c r="AR48" s="1282">
        <v>48.8</v>
      </c>
      <c r="AS48" s="1282">
        <v>49</v>
      </c>
      <c r="AT48" s="1282">
        <v>52.1</v>
      </c>
      <c r="AU48" s="1282">
        <v>45.3</v>
      </c>
      <c r="AV48" s="1282">
        <v>66.5</v>
      </c>
      <c r="AW48" s="1282">
        <v>49.1</v>
      </c>
      <c r="AY48" s="1292">
        <v>1343</v>
      </c>
      <c r="AZ48" s="1292">
        <v>1138</v>
      </c>
      <c r="BA48" s="1292">
        <v>2484</v>
      </c>
      <c r="BB48" s="1292"/>
      <c r="BC48" s="1294">
        <v>46.9</v>
      </c>
      <c r="BD48" s="1294">
        <v>45.1</v>
      </c>
      <c r="BE48" s="1294">
        <v>46.1</v>
      </c>
      <c r="BG48" s="1315">
        <v>386</v>
      </c>
      <c r="BH48" s="1315">
        <v>2098</v>
      </c>
      <c r="BI48" s="1315">
        <v>2484</v>
      </c>
      <c r="BJ48" s="1315"/>
      <c r="BK48" s="1316">
        <v>41.5</v>
      </c>
      <c r="BL48" s="1316">
        <v>46.9</v>
      </c>
      <c r="BM48" s="1316">
        <v>46.1</v>
      </c>
      <c r="BO48" s="1349">
        <v>2006</v>
      </c>
      <c r="BP48" s="1349">
        <v>363</v>
      </c>
      <c r="BQ48" s="1349">
        <v>115</v>
      </c>
      <c r="BR48" s="1349">
        <v>2484</v>
      </c>
      <c r="BS48" s="1349"/>
      <c r="BT48" s="1350">
        <v>50.5</v>
      </c>
      <c r="BU48" s="1350">
        <v>32.200000000000003</v>
      </c>
      <c r="BV48" s="1350">
        <v>12.9</v>
      </c>
      <c r="BW48" s="1350">
        <v>46.1</v>
      </c>
      <c r="BX48" s="1494"/>
      <c r="BY48" s="1345" t="s">
        <v>277</v>
      </c>
      <c r="BZ48" s="649">
        <v>320</v>
      </c>
      <c r="CA48" s="623" t="s">
        <v>354</v>
      </c>
    </row>
    <row r="49" spans="1:79">
      <c r="A49" s="159"/>
      <c r="B49" s="166"/>
      <c r="C49" s="164"/>
      <c r="D49" s="1329"/>
      <c r="E49" s="1329"/>
      <c r="F49" s="1329"/>
      <c r="G49" s="1329"/>
      <c r="H49" s="1329"/>
      <c r="I49" s="1329"/>
      <c r="J49" s="1329"/>
      <c r="K49" s="1329"/>
      <c r="L49" s="1329"/>
      <c r="M49" s="1329"/>
      <c r="N49" s="1329"/>
      <c r="O49" s="1328"/>
      <c r="P49" s="1329"/>
      <c r="Q49" s="1329"/>
      <c r="S49" s="613"/>
      <c r="T49" s="614"/>
      <c r="U49" s="619"/>
      <c r="V49" s="616"/>
      <c r="W49" s="616"/>
      <c r="X49" s="616"/>
      <c r="Y49" s="616"/>
      <c r="Z49" s="616"/>
      <c r="AA49" s="616"/>
      <c r="AB49" s="617"/>
      <c r="AC49" s="616"/>
      <c r="AD49" s="618"/>
      <c r="AE49" s="618"/>
      <c r="AF49" s="618"/>
      <c r="AG49" s="618"/>
      <c r="AH49" s="618"/>
      <c r="AI49" s="613"/>
      <c r="AK49" s="616"/>
      <c r="AL49" s="618"/>
      <c r="AM49" s="618"/>
      <c r="AN49" s="618"/>
      <c r="AO49" s="618"/>
      <c r="AP49" s="618"/>
      <c r="AR49" s="616"/>
      <c r="AS49" s="618"/>
      <c r="AT49" s="618"/>
      <c r="AU49" s="618"/>
      <c r="AV49" s="618"/>
      <c r="AW49" s="618"/>
      <c r="AY49" s="626"/>
      <c r="AZ49" s="626"/>
      <c r="BA49" s="626"/>
      <c r="BB49" s="636"/>
      <c r="BC49" s="627"/>
      <c r="BD49" s="626"/>
      <c r="BE49" s="627"/>
      <c r="BG49" s="626"/>
      <c r="BH49" s="626"/>
      <c r="BI49" s="626"/>
      <c r="BJ49" s="636"/>
      <c r="BK49" s="627"/>
      <c r="BL49" s="626"/>
      <c r="BM49" s="640"/>
      <c r="BO49" s="626"/>
      <c r="BP49" s="626"/>
      <c r="BQ49" s="626"/>
      <c r="BR49" s="626"/>
      <c r="BS49" s="636"/>
      <c r="BT49" s="626"/>
      <c r="BU49" s="627"/>
      <c r="BV49" s="626"/>
      <c r="BW49" s="627"/>
      <c r="BX49" s="627"/>
      <c r="BY49" s="652"/>
      <c r="BZ49" s="649"/>
      <c r="CA49" s="623"/>
    </row>
    <row r="50" spans="1:79">
      <c r="A50" s="153" t="s">
        <v>317</v>
      </c>
      <c r="B50" s="591" t="s">
        <v>318</v>
      </c>
      <c r="C50" s="152" t="s">
        <v>236</v>
      </c>
      <c r="D50" s="1379">
        <v>24838</v>
      </c>
      <c r="E50" s="1379" t="s">
        <v>123</v>
      </c>
      <c r="F50" s="1380">
        <v>44.9</v>
      </c>
      <c r="G50" s="1381" t="s">
        <v>123</v>
      </c>
      <c r="H50" s="1380">
        <v>9.6</v>
      </c>
      <c r="I50" s="1380">
        <v>8.6999999999999993</v>
      </c>
      <c r="J50" s="1380">
        <v>12.6</v>
      </c>
      <c r="K50" s="1380">
        <v>14.1</v>
      </c>
      <c r="L50" s="1380" t="s">
        <v>123</v>
      </c>
      <c r="M50" s="1380">
        <v>11</v>
      </c>
      <c r="N50" s="1380">
        <v>3.1</v>
      </c>
      <c r="O50" s="1380" t="s">
        <v>123</v>
      </c>
      <c r="P50" s="1380">
        <v>2.7</v>
      </c>
      <c r="Q50" s="1380">
        <v>2.8</v>
      </c>
      <c r="S50" s="604" t="s">
        <v>317</v>
      </c>
      <c r="T50" s="605" t="s">
        <v>318</v>
      </c>
      <c r="U50" s="625" t="s">
        <v>236</v>
      </c>
      <c r="V50" s="1245">
        <v>22747</v>
      </c>
      <c r="W50" s="1245">
        <v>423</v>
      </c>
      <c r="X50" s="1245">
        <v>950</v>
      </c>
      <c r="Y50" s="1245">
        <v>203</v>
      </c>
      <c r="Z50" s="1245">
        <v>55</v>
      </c>
      <c r="AA50" s="1245">
        <v>24838</v>
      </c>
      <c r="AB50" s="1247"/>
      <c r="AC50" s="1246">
        <v>44.7</v>
      </c>
      <c r="AD50" s="1246">
        <v>49.8</v>
      </c>
      <c r="AE50" s="1246">
        <v>51.1</v>
      </c>
      <c r="AF50" s="1246">
        <v>49.2</v>
      </c>
      <c r="AG50" s="1246">
        <v>60.3</v>
      </c>
      <c r="AH50" s="1246">
        <v>44.9</v>
      </c>
      <c r="AI50" s="613"/>
      <c r="AK50" s="1272">
        <v>42.2</v>
      </c>
      <c r="AL50" s="1272">
        <v>46.2</v>
      </c>
      <c r="AM50" s="1272">
        <v>49.1</v>
      </c>
      <c r="AN50" s="1272">
        <v>44.7</v>
      </c>
      <c r="AO50" s="1272">
        <v>56.8</v>
      </c>
      <c r="AP50" s="1272">
        <v>42.4</v>
      </c>
      <c r="AR50" s="1283">
        <v>47.3</v>
      </c>
      <c r="AS50" s="1283">
        <v>53.1</v>
      </c>
      <c r="AT50" s="1283">
        <v>53.2</v>
      </c>
      <c r="AU50" s="1283">
        <v>53.7</v>
      </c>
      <c r="AV50" s="1283">
        <v>63.9</v>
      </c>
      <c r="AW50" s="1283">
        <v>47.6</v>
      </c>
      <c r="AY50" s="1297">
        <v>23318</v>
      </c>
      <c r="AZ50" s="1297">
        <v>1364</v>
      </c>
      <c r="BA50" s="1297">
        <v>24838</v>
      </c>
      <c r="BB50" s="1297"/>
      <c r="BC50" s="1298">
        <v>45</v>
      </c>
      <c r="BD50" s="1298">
        <v>47.7</v>
      </c>
      <c r="BE50" s="1298">
        <v>44.9</v>
      </c>
      <c r="BG50" s="1319">
        <v>4136</v>
      </c>
      <c r="BH50" s="1319">
        <v>20702</v>
      </c>
      <c r="BI50" s="1319">
        <v>24838</v>
      </c>
      <c r="BJ50" s="1319"/>
      <c r="BK50" s="1320">
        <v>32.700000000000003</v>
      </c>
      <c r="BL50" s="1320">
        <v>47.4</v>
      </c>
      <c r="BM50" s="1320">
        <v>44.9</v>
      </c>
      <c r="BO50" s="1353">
        <v>20975</v>
      </c>
      <c r="BP50" s="1353">
        <v>2656</v>
      </c>
      <c r="BQ50" s="1353">
        <v>1056</v>
      </c>
      <c r="BR50" s="1353">
        <v>24838</v>
      </c>
      <c r="BS50" s="1353"/>
      <c r="BT50" s="1354">
        <v>48.6</v>
      </c>
      <c r="BU50" s="1354">
        <v>31.7</v>
      </c>
      <c r="BV50" s="1354">
        <v>10.7</v>
      </c>
      <c r="BW50" s="1354">
        <v>44.9</v>
      </c>
      <c r="BX50" s="1493"/>
      <c r="BY50" s="648" t="s">
        <v>236</v>
      </c>
      <c r="BZ50" s="647" t="s">
        <v>318</v>
      </c>
      <c r="CA50" s="645" t="s">
        <v>317</v>
      </c>
    </row>
    <row r="51" spans="1:79">
      <c r="A51" s="153" t="s">
        <v>319</v>
      </c>
      <c r="B51" s="591" t="s">
        <v>320</v>
      </c>
      <c r="C51" s="152" t="s">
        <v>238</v>
      </c>
      <c r="D51" s="1382">
        <v>71555</v>
      </c>
      <c r="E51" s="1382" t="s">
        <v>123</v>
      </c>
      <c r="F51" s="1383">
        <v>45.7</v>
      </c>
      <c r="G51" s="1384" t="s">
        <v>123</v>
      </c>
      <c r="H51" s="1383">
        <v>9.8000000000000007</v>
      </c>
      <c r="I51" s="1383">
        <v>8.8000000000000007</v>
      </c>
      <c r="J51" s="1383">
        <v>13</v>
      </c>
      <c r="K51" s="1383">
        <v>14.1</v>
      </c>
      <c r="L51" s="1383" t="s">
        <v>123</v>
      </c>
      <c r="M51" s="1383">
        <v>11.9</v>
      </c>
      <c r="N51" s="1383">
        <v>2.2000000000000002</v>
      </c>
      <c r="O51" s="1383" t="s">
        <v>123</v>
      </c>
      <c r="P51" s="1383">
        <v>2.8</v>
      </c>
      <c r="Q51" s="1383">
        <v>2.8</v>
      </c>
      <c r="S51" s="604" t="s">
        <v>319</v>
      </c>
      <c r="T51" s="605" t="s">
        <v>320</v>
      </c>
      <c r="U51" s="625" t="s">
        <v>238</v>
      </c>
      <c r="V51" s="1248">
        <v>58503</v>
      </c>
      <c r="W51" s="1248">
        <v>2339</v>
      </c>
      <c r="X51" s="1248">
        <v>7106</v>
      </c>
      <c r="Y51" s="1248">
        <v>1765</v>
      </c>
      <c r="Z51" s="1248">
        <v>306</v>
      </c>
      <c r="AA51" s="1248">
        <v>71555</v>
      </c>
      <c r="AB51" s="1250"/>
      <c r="AC51" s="1249">
        <v>45.3</v>
      </c>
      <c r="AD51" s="1249">
        <v>45.9</v>
      </c>
      <c r="AE51" s="1249">
        <v>48.7</v>
      </c>
      <c r="AF51" s="1249">
        <v>44.1</v>
      </c>
      <c r="AG51" s="1249">
        <v>64.3</v>
      </c>
      <c r="AH51" s="1249">
        <v>45.7</v>
      </c>
      <c r="AI51" s="613"/>
      <c r="AK51" s="1273">
        <v>42.7</v>
      </c>
      <c r="AL51" s="1273">
        <v>43.4</v>
      </c>
      <c r="AM51" s="1273">
        <v>45.5</v>
      </c>
      <c r="AN51" s="1273">
        <v>40.700000000000003</v>
      </c>
      <c r="AO51" s="1273">
        <v>62.1</v>
      </c>
      <c r="AP51" s="1273">
        <v>43</v>
      </c>
      <c r="AR51" s="1284">
        <v>48.1</v>
      </c>
      <c r="AS51" s="1284">
        <v>48.5</v>
      </c>
      <c r="AT51" s="1284">
        <v>51.9</v>
      </c>
      <c r="AU51" s="1284">
        <v>47.6</v>
      </c>
      <c r="AV51" s="1284">
        <v>66.5</v>
      </c>
      <c r="AW51" s="1284">
        <v>48.5</v>
      </c>
      <c r="AY51" s="1299">
        <v>62693</v>
      </c>
      <c r="AZ51" s="1299">
        <v>8709</v>
      </c>
      <c r="BA51" s="1299">
        <v>71555</v>
      </c>
      <c r="BB51" s="1299"/>
      <c r="BC51" s="1300">
        <v>45.6</v>
      </c>
      <c r="BD51" s="1300">
        <v>46.8</v>
      </c>
      <c r="BE51" s="1300">
        <v>45.7</v>
      </c>
      <c r="BG51" s="1321">
        <v>10609</v>
      </c>
      <c r="BH51" s="1321">
        <v>60946</v>
      </c>
      <c r="BI51" s="1321">
        <v>71555</v>
      </c>
      <c r="BJ51" s="1321"/>
      <c r="BK51" s="1322">
        <v>33.299999999999997</v>
      </c>
      <c r="BL51" s="1322">
        <v>47.8</v>
      </c>
      <c r="BM51" s="1322">
        <v>45.7</v>
      </c>
      <c r="BO51" s="1355">
        <v>62176</v>
      </c>
      <c r="BP51" s="1355">
        <v>6647</v>
      </c>
      <c r="BQ51" s="1355">
        <v>2632</v>
      </c>
      <c r="BR51" s="1355">
        <v>71555</v>
      </c>
      <c r="BS51" s="1355"/>
      <c r="BT51" s="1356">
        <v>48.6</v>
      </c>
      <c r="BU51" s="1356">
        <v>31.2</v>
      </c>
      <c r="BV51" s="1356">
        <v>13.5</v>
      </c>
      <c r="BW51" s="1356">
        <v>45.7</v>
      </c>
      <c r="BX51" s="1493"/>
      <c r="BY51" s="648" t="s">
        <v>238</v>
      </c>
      <c r="BZ51" s="647" t="s">
        <v>320</v>
      </c>
      <c r="CA51" s="645" t="s">
        <v>319</v>
      </c>
    </row>
    <row r="52" spans="1:79">
      <c r="A52" s="153" t="s">
        <v>321</v>
      </c>
      <c r="B52" s="592" t="s">
        <v>322</v>
      </c>
      <c r="C52" s="152" t="s">
        <v>323</v>
      </c>
      <c r="D52" s="1385">
        <v>53178</v>
      </c>
      <c r="E52" s="1385" t="s">
        <v>123</v>
      </c>
      <c r="F52" s="1386">
        <v>45.1</v>
      </c>
      <c r="G52" s="1387" t="s">
        <v>123</v>
      </c>
      <c r="H52" s="1386">
        <v>9.6</v>
      </c>
      <c r="I52" s="1386">
        <v>8.8000000000000007</v>
      </c>
      <c r="J52" s="1386">
        <v>12.8</v>
      </c>
      <c r="K52" s="1386">
        <v>13.9</v>
      </c>
      <c r="L52" s="1386" t="s">
        <v>123</v>
      </c>
      <c r="M52" s="1386">
        <v>10.9</v>
      </c>
      <c r="N52" s="1386">
        <v>3.1</v>
      </c>
      <c r="O52" s="1386" t="s">
        <v>123</v>
      </c>
      <c r="P52" s="1386">
        <v>2.8</v>
      </c>
      <c r="Q52" s="1386">
        <v>2.8</v>
      </c>
      <c r="S52" s="604" t="s">
        <v>321</v>
      </c>
      <c r="T52" s="605" t="s">
        <v>322</v>
      </c>
      <c r="U52" s="625" t="s">
        <v>241</v>
      </c>
      <c r="V52" s="1251">
        <v>42120</v>
      </c>
      <c r="W52" s="1251">
        <v>1795</v>
      </c>
      <c r="X52" s="1251">
        <v>6617</v>
      </c>
      <c r="Y52" s="1251">
        <v>1118</v>
      </c>
      <c r="Z52" s="1251">
        <v>120</v>
      </c>
      <c r="AA52" s="1251">
        <v>53178</v>
      </c>
      <c r="AB52" s="1253"/>
      <c r="AC52" s="1252">
        <v>45.4</v>
      </c>
      <c r="AD52" s="1252">
        <v>44.1</v>
      </c>
      <c r="AE52" s="1252">
        <v>45.3</v>
      </c>
      <c r="AF52" s="1252">
        <v>42.4</v>
      </c>
      <c r="AG52" s="1252">
        <v>62.6</v>
      </c>
      <c r="AH52" s="1252">
        <v>45.1</v>
      </c>
      <c r="AI52" s="613"/>
      <c r="AK52" s="1274">
        <v>42.8</v>
      </c>
      <c r="AL52" s="1274">
        <v>41.3</v>
      </c>
      <c r="AM52" s="1274">
        <v>42.6</v>
      </c>
      <c r="AN52" s="1274">
        <v>38.6</v>
      </c>
      <c r="AO52" s="1274">
        <v>60.1</v>
      </c>
      <c r="AP52" s="1274">
        <v>42.4</v>
      </c>
      <c r="AR52" s="1285">
        <v>48.2</v>
      </c>
      <c r="AS52" s="1285">
        <v>47.1</v>
      </c>
      <c r="AT52" s="1285">
        <v>48.2</v>
      </c>
      <c r="AU52" s="1285">
        <v>46.2</v>
      </c>
      <c r="AV52" s="1285">
        <v>65</v>
      </c>
      <c r="AW52" s="1285">
        <v>47.9</v>
      </c>
      <c r="AY52" s="1301">
        <v>45498</v>
      </c>
      <c r="AZ52" s="1301">
        <v>7180</v>
      </c>
      <c r="BA52" s="1301">
        <v>53178</v>
      </c>
      <c r="BB52" s="1301"/>
      <c r="BC52" s="1302">
        <v>45.7</v>
      </c>
      <c r="BD52" s="1302">
        <v>42.5</v>
      </c>
      <c r="BE52" s="1302">
        <v>45.1</v>
      </c>
      <c r="BG52" s="1323">
        <v>7447</v>
      </c>
      <c r="BH52" s="1323">
        <v>45731</v>
      </c>
      <c r="BI52" s="1323">
        <v>53178</v>
      </c>
      <c r="BJ52" s="1323"/>
      <c r="BK52" s="1324">
        <v>33.200000000000003</v>
      </c>
      <c r="BL52" s="1324">
        <v>47</v>
      </c>
      <c r="BM52" s="1324">
        <v>45.1</v>
      </c>
      <c r="BO52" s="1357">
        <v>45762</v>
      </c>
      <c r="BP52" s="1357">
        <v>5277</v>
      </c>
      <c r="BQ52" s="1357">
        <v>1691</v>
      </c>
      <c r="BR52" s="1357">
        <v>53178</v>
      </c>
      <c r="BS52" s="1357"/>
      <c r="BT52" s="1358">
        <v>48.2</v>
      </c>
      <c r="BU52" s="1358">
        <v>29.8</v>
      </c>
      <c r="BV52" s="1358">
        <v>13.6</v>
      </c>
      <c r="BW52" s="1358">
        <v>45.1</v>
      </c>
      <c r="BX52" s="1493"/>
      <c r="BY52" s="648" t="s">
        <v>241</v>
      </c>
      <c r="BZ52" s="647" t="s">
        <v>322</v>
      </c>
      <c r="CA52" s="645" t="s">
        <v>321</v>
      </c>
    </row>
    <row r="53" spans="1:79">
      <c r="A53" s="153" t="s">
        <v>324</v>
      </c>
      <c r="B53" s="592" t="s">
        <v>325</v>
      </c>
      <c r="C53" s="152" t="s">
        <v>242</v>
      </c>
      <c r="D53" s="1388">
        <v>45234</v>
      </c>
      <c r="E53" s="1388" t="s">
        <v>123</v>
      </c>
      <c r="F53" s="1389">
        <v>45.5</v>
      </c>
      <c r="G53" s="1390" t="s">
        <v>123</v>
      </c>
      <c r="H53" s="1389">
        <v>9.6999999999999993</v>
      </c>
      <c r="I53" s="1389">
        <v>8.9</v>
      </c>
      <c r="J53" s="1389">
        <v>13.2</v>
      </c>
      <c r="K53" s="1389">
        <v>13.8</v>
      </c>
      <c r="L53" s="1389" t="s">
        <v>123</v>
      </c>
      <c r="M53" s="1389">
        <v>11.5</v>
      </c>
      <c r="N53" s="1389">
        <v>2.2999999999999998</v>
      </c>
      <c r="O53" s="1389" t="s">
        <v>123</v>
      </c>
      <c r="P53" s="1389">
        <v>2.8</v>
      </c>
      <c r="Q53" s="1389">
        <v>2.8</v>
      </c>
      <c r="S53" s="604" t="s">
        <v>324</v>
      </c>
      <c r="T53" s="605" t="s">
        <v>325</v>
      </c>
      <c r="U53" s="625" t="s">
        <v>242</v>
      </c>
      <c r="V53" s="1254">
        <v>37395</v>
      </c>
      <c r="W53" s="1254">
        <v>1856</v>
      </c>
      <c r="X53" s="1254">
        <v>3930</v>
      </c>
      <c r="Y53" s="1254">
        <v>1310</v>
      </c>
      <c r="Z53" s="1254">
        <v>131</v>
      </c>
      <c r="AA53" s="1254">
        <v>45234</v>
      </c>
      <c r="AB53" s="1256"/>
      <c r="AC53" s="1255">
        <v>45.2</v>
      </c>
      <c r="AD53" s="1255">
        <v>44.5</v>
      </c>
      <c r="AE53" s="1255">
        <v>49.5</v>
      </c>
      <c r="AF53" s="1255">
        <v>43.9</v>
      </c>
      <c r="AG53" s="1255">
        <v>63.1</v>
      </c>
      <c r="AH53" s="1255">
        <v>45.5</v>
      </c>
      <c r="AI53" s="613"/>
      <c r="AK53" s="1275">
        <v>42.5</v>
      </c>
      <c r="AL53" s="1275">
        <v>41.9</v>
      </c>
      <c r="AM53" s="1275">
        <v>47.1</v>
      </c>
      <c r="AN53" s="1275">
        <v>40.299999999999997</v>
      </c>
      <c r="AO53" s="1275">
        <v>60.7</v>
      </c>
      <c r="AP53" s="1275">
        <v>42.9</v>
      </c>
      <c r="AR53" s="1286">
        <v>48</v>
      </c>
      <c r="AS53" s="1286">
        <v>47.2</v>
      </c>
      <c r="AT53" s="1286">
        <v>52.1</v>
      </c>
      <c r="AU53" s="1286">
        <v>47.7</v>
      </c>
      <c r="AV53" s="1286">
        <v>65.900000000000006</v>
      </c>
      <c r="AW53" s="1286">
        <v>48.3</v>
      </c>
      <c r="AY53" s="1303">
        <v>39796</v>
      </c>
      <c r="AZ53" s="1303">
        <v>5361</v>
      </c>
      <c r="BA53" s="1303">
        <v>45234</v>
      </c>
      <c r="BB53" s="1303"/>
      <c r="BC53" s="1304">
        <v>45.4</v>
      </c>
      <c r="BD53" s="1304">
        <v>46.1</v>
      </c>
      <c r="BE53" s="1304">
        <v>45.5</v>
      </c>
      <c r="BG53" s="1325">
        <v>5090</v>
      </c>
      <c r="BH53" s="1325">
        <v>40144</v>
      </c>
      <c r="BI53" s="1325">
        <v>45234</v>
      </c>
      <c r="BJ53" s="1325"/>
      <c r="BK53" s="1326">
        <v>32.1</v>
      </c>
      <c r="BL53" s="1326">
        <v>47.2</v>
      </c>
      <c r="BM53" s="1326">
        <v>45.5</v>
      </c>
      <c r="BO53" s="1359">
        <v>39287</v>
      </c>
      <c r="BP53" s="1359">
        <v>4442</v>
      </c>
      <c r="BQ53" s="1359">
        <v>1501</v>
      </c>
      <c r="BR53" s="1359">
        <v>45234</v>
      </c>
      <c r="BS53" s="1359"/>
      <c r="BT53" s="1360">
        <v>48.5</v>
      </c>
      <c r="BU53" s="1360">
        <v>30.2</v>
      </c>
      <c r="BV53" s="1360">
        <v>12.3</v>
      </c>
      <c r="BW53" s="1360">
        <v>45.5</v>
      </c>
      <c r="BX53" s="1493"/>
      <c r="BY53" s="648" t="s">
        <v>242</v>
      </c>
      <c r="BZ53" s="647" t="s">
        <v>325</v>
      </c>
      <c r="CA53" s="645" t="s">
        <v>324</v>
      </c>
    </row>
    <row r="54" spans="1:79">
      <c r="A54" s="153" t="s">
        <v>326</v>
      </c>
      <c r="B54" s="592" t="s">
        <v>327</v>
      </c>
      <c r="C54" s="153" t="s">
        <v>243</v>
      </c>
      <c r="D54" s="1391">
        <v>58845</v>
      </c>
      <c r="E54" s="1391" t="s">
        <v>123</v>
      </c>
      <c r="F54" s="1392">
        <v>45.2</v>
      </c>
      <c r="G54" s="1393" t="s">
        <v>123</v>
      </c>
      <c r="H54" s="1392">
        <v>9.6999999999999993</v>
      </c>
      <c r="I54" s="1392">
        <v>8.6999999999999993</v>
      </c>
      <c r="J54" s="1392">
        <v>12.8</v>
      </c>
      <c r="K54" s="1392">
        <v>14</v>
      </c>
      <c r="L54" s="1392" t="s">
        <v>123</v>
      </c>
      <c r="M54" s="1392">
        <v>11.4</v>
      </c>
      <c r="N54" s="1392">
        <v>2.6</v>
      </c>
      <c r="O54" s="1392" t="s">
        <v>123</v>
      </c>
      <c r="P54" s="1392">
        <v>2.8</v>
      </c>
      <c r="Q54" s="1392">
        <v>2.8</v>
      </c>
      <c r="S54" s="604" t="s">
        <v>326</v>
      </c>
      <c r="T54" s="605" t="s">
        <v>327</v>
      </c>
      <c r="U54" s="625" t="s">
        <v>243</v>
      </c>
      <c r="V54" s="1257">
        <v>41282</v>
      </c>
      <c r="W54" s="1257">
        <v>3001</v>
      </c>
      <c r="X54" s="1257">
        <v>9978</v>
      </c>
      <c r="Y54" s="1257">
        <v>2974</v>
      </c>
      <c r="Z54" s="1257">
        <v>153</v>
      </c>
      <c r="AA54" s="1257">
        <v>58845</v>
      </c>
      <c r="AB54" s="1259"/>
      <c r="AC54" s="1258">
        <v>44.9</v>
      </c>
      <c r="AD54" s="1258">
        <v>44</v>
      </c>
      <c r="AE54" s="1258">
        <v>47.6</v>
      </c>
      <c r="AF54" s="1258">
        <v>43.1</v>
      </c>
      <c r="AG54" s="1258">
        <v>65.599999999999994</v>
      </c>
      <c r="AH54" s="1258">
        <v>45.2</v>
      </c>
      <c r="AI54" s="613"/>
      <c r="AK54" s="1276">
        <v>41.9</v>
      </c>
      <c r="AL54" s="1276">
        <v>41.6</v>
      </c>
      <c r="AM54" s="1276">
        <v>45.4</v>
      </c>
      <c r="AN54" s="1276">
        <v>39.6</v>
      </c>
      <c r="AO54" s="1276">
        <v>63.9</v>
      </c>
      <c r="AP54" s="1276">
        <v>42.4</v>
      </c>
      <c r="AR54" s="1287">
        <v>47.9</v>
      </c>
      <c r="AS54" s="1287">
        <v>46.3</v>
      </c>
      <c r="AT54" s="1287">
        <v>49.8</v>
      </c>
      <c r="AU54" s="1287">
        <v>46.8</v>
      </c>
      <c r="AV54" s="1287">
        <v>67.599999999999994</v>
      </c>
      <c r="AW54" s="1287">
        <v>48.1</v>
      </c>
      <c r="AY54" s="1305">
        <v>48177</v>
      </c>
      <c r="AZ54" s="1305">
        <v>10525</v>
      </c>
      <c r="BA54" s="1305">
        <v>58845</v>
      </c>
      <c r="BB54" s="1305"/>
      <c r="BC54" s="1306">
        <v>45.1</v>
      </c>
      <c r="BD54" s="1306">
        <v>45.5</v>
      </c>
      <c r="BE54" s="1306">
        <v>45.2</v>
      </c>
      <c r="BG54" s="1332">
        <v>8838</v>
      </c>
      <c r="BH54" s="1332">
        <v>50007</v>
      </c>
      <c r="BI54" s="1332">
        <v>58845</v>
      </c>
      <c r="BJ54" s="1332"/>
      <c r="BK54" s="1333">
        <v>34.4</v>
      </c>
      <c r="BL54" s="1333">
        <v>47.1</v>
      </c>
      <c r="BM54" s="1333">
        <v>45.2</v>
      </c>
      <c r="BO54" s="1361">
        <v>49908</v>
      </c>
      <c r="BP54" s="1361">
        <v>6555</v>
      </c>
      <c r="BQ54" s="1361">
        <v>2325</v>
      </c>
      <c r="BR54" s="1361">
        <v>58845</v>
      </c>
      <c r="BS54" s="1361"/>
      <c r="BT54" s="1362">
        <v>48.5</v>
      </c>
      <c r="BU54" s="1362">
        <v>31.6</v>
      </c>
      <c r="BV54" s="1362">
        <v>12</v>
      </c>
      <c r="BW54" s="1362">
        <v>45.2</v>
      </c>
      <c r="BX54" s="1493"/>
      <c r="BY54" s="648" t="s">
        <v>243</v>
      </c>
      <c r="BZ54" s="647" t="s">
        <v>327</v>
      </c>
      <c r="CA54" s="645" t="s">
        <v>326</v>
      </c>
    </row>
    <row r="55" spans="1:79">
      <c r="A55" s="153" t="s">
        <v>328</v>
      </c>
      <c r="B55" s="592" t="s">
        <v>329</v>
      </c>
      <c r="C55" s="153" t="s">
        <v>244</v>
      </c>
      <c r="D55" s="1394">
        <v>59100</v>
      </c>
      <c r="E55" s="1394" t="s">
        <v>123</v>
      </c>
      <c r="F55" s="1395">
        <v>47</v>
      </c>
      <c r="G55" s="1396" t="s">
        <v>123</v>
      </c>
      <c r="H55" s="1395">
        <v>10</v>
      </c>
      <c r="I55" s="1395">
        <v>9.1</v>
      </c>
      <c r="J55" s="1395">
        <v>13.6</v>
      </c>
      <c r="K55" s="1395">
        <v>14.3</v>
      </c>
      <c r="L55" s="1395" t="s">
        <v>123</v>
      </c>
      <c r="M55" s="1395">
        <v>12.2</v>
      </c>
      <c r="N55" s="1395">
        <v>2.1</v>
      </c>
      <c r="O55" s="1395" t="s">
        <v>123</v>
      </c>
      <c r="P55" s="1395">
        <v>2.8</v>
      </c>
      <c r="Q55" s="1395">
        <v>2.8</v>
      </c>
      <c r="S55" s="604" t="s">
        <v>328</v>
      </c>
      <c r="T55" s="605" t="s">
        <v>329</v>
      </c>
      <c r="U55" s="625" t="s">
        <v>696</v>
      </c>
      <c r="V55" s="1260">
        <v>49221</v>
      </c>
      <c r="W55" s="1260">
        <v>2746</v>
      </c>
      <c r="X55" s="1260">
        <v>3826</v>
      </c>
      <c r="Y55" s="1260">
        <v>1980</v>
      </c>
      <c r="Z55" s="1260">
        <v>204</v>
      </c>
      <c r="AA55" s="1260">
        <v>59100</v>
      </c>
      <c r="AB55" s="1262"/>
      <c r="AC55" s="1261">
        <v>46.4</v>
      </c>
      <c r="AD55" s="1261">
        <v>48.5</v>
      </c>
      <c r="AE55" s="1261">
        <v>52.5</v>
      </c>
      <c r="AF55" s="1261">
        <v>48.2</v>
      </c>
      <c r="AG55" s="1261">
        <v>65.7</v>
      </c>
      <c r="AH55" s="1261">
        <v>47</v>
      </c>
      <c r="AI55" s="613"/>
      <c r="AK55" s="1277">
        <v>43.9</v>
      </c>
      <c r="AL55" s="1277">
        <v>46.2</v>
      </c>
      <c r="AM55" s="1277">
        <v>51</v>
      </c>
      <c r="AN55" s="1277">
        <v>45.1</v>
      </c>
      <c r="AO55" s="1277">
        <v>62.5</v>
      </c>
      <c r="AP55" s="1277">
        <v>44.5</v>
      </c>
      <c r="AR55" s="1288">
        <v>49.1</v>
      </c>
      <c r="AS55" s="1288">
        <v>50.8</v>
      </c>
      <c r="AT55" s="1288">
        <v>54.2</v>
      </c>
      <c r="AU55" s="1288">
        <v>51.2</v>
      </c>
      <c r="AV55" s="1288">
        <v>68.5</v>
      </c>
      <c r="AW55" s="1288">
        <v>49.6</v>
      </c>
      <c r="AY55" s="1307">
        <v>52160</v>
      </c>
      <c r="AZ55" s="1307">
        <v>6819</v>
      </c>
      <c r="BA55" s="1307">
        <v>59100</v>
      </c>
      <c r="BB55" s="1307"/>
      <c r="BC55" s="1308">
        <v>46.9</v>
      </c>
      <c r="BD55" s="1308">
        <v>48.3</v>
      </c>
      <c r="BE55" s="1308">
        <v>47</v>
      </c>
      <c r="BG55" s="1337">
        <v>5282</v>
      </c>
      <c r="BH55" s="1337">
        <v>53818</v>
      </c>
      <c r="BI55" s="1337">
        <v>59100</v>
      </c>
      <c r="BJ55" s="1337"/>
      <c r="BK55" s="1338">
        <v>32.9</v>
      </c>
      <c r="BL55" s="1338">
        <v>48.4</v>
      </c>
      <c r="BM55" s="1338">
        <v>47</v>
      </c>
      <c r="BO55" s="1363">
        <v>50868</v>
      </c>
      <c r="BP55" s="1363">
        <v>5904</v>
      </c>
      <c r="BQ55" s="1363">
        <v>2267</v>
      </c>
      <c r="BR55" s="1363">
        <v>59100</v>
      </c>
      <c r="BS55" s="1363"/>
      <c r="BT55" s="1364">
        <v>50.1</v>
      </c>
      <c r="BU55" s="1364">
        <v>33.1</v>
      </c>
      <c r="BV55" s="1364">
        <v>14</v>
      </c>
      <c r="BW55" s="1364">
        <v>47</v>
      </c>
      <c r="BX55" s="1493"/>
      <c r="BY55" s="648" t="s">
        <v>244</v>
      </c>
      <c r="BZ55" s="647" t="s">
        <v>329</v>
      </c>
      <c r="CA55" s="645" t="s">
        <v>328</v>
      </c>
    </row>
    <row r="56" spans="1:79">
      <c r="A56" s="153" t="s">
        <v>355</v>
      </c>
      <c r="B56" s="592" t="s">
        <v>356</v>
      </c>
      <c r="C56" s="152" t="s">
        <v>278</v>
      </c>
      <c r="D56" s="1397">
        <v>82803</v>
      </c>
      <c r="E56" s="1397" t="s">
        <v>123</v>
      </c>
      <c r="F56" s="1398">
        <v>47.8</v>
      </c>
      <c r="G56" s="1399" t="s">
        <v>123</v>
      </c>
      <c r="H56" s="1398">
        <v>10.1</v>
      </c>
      <c r="I56" s="1398">
        <v>9.4</v>
      </c>
      <c r="J56" s="1398">
        <v>13.9</v>
      </c>
      <c r="K56" s="1398">
        <v>14.5</v>
      </c>
      <c r="L56" s="1398" t="s">
        <v>123</v>
      </c>
      <c r="M56" s="1398">
        <v>12.5</v>
      </c>
      <c r="N56" s="1398">
        <v>1.9</v>
      </c>
      <c r="O56" s="1398" t="s">
        <v>123</v>
      </c>
      <c r="P56" s="1398">
        <v>2.8</v>
      </c>
      <c r="Q56" s="1398">
        <v>2.8</v>
      </c>
      <c r="R56" s="595"/>
      <c r="S56" s="604" t="s">
        <v>355</v>
      </c>
      <c r="T56" s="605" t="s">
        <v>356</v>
      </c>
      <c r="U56" s="625" t="s">
        <v>278</v>
      </c>
      <c r="V56" s="1263">
        <v>69287</v>
      </c>
      <c r="W56" s="1263">
        <v>3895</v>
      </c>
      <c r="X56" s="1263">
        <v>5571</v>
      </c>
      <c r="Y56" s="1263">
        <v>2181</v>
      </c>
      <c r="Z56" s="1263">
        <v>293</v>
      </c>
      <c r="AA56" s="1263">
        <v>82803</v>
      </c>
      <c r="AB56" s="1265"/>
      <c r="AC56" s="1264">
        <v>47.2</v>
      </c>
      <c r="AD56" s="1264">
        <v>49.5</v>
      </c>
      <c r="AE56" s="1264">
        <v>53.8</v>
      </c>
      <c r="AF56" s="1264">
        <v>47.6</v>
      </c>
      <c r="AG56" s="1264">
        <v>62.1</v>
      </c>
      <c r="AH56" s="1264">
        <v>47.8</v>
      </c>
      <c r="AI56" s="613"/>
      <c r="AK56" s="1278">
        <v>44.6</v>
      </c>
      <c r="AL56" s="1278">
        <v>46.4</v>
      </c>
      <c r="AM56" s="1278">
        <v>51.5</v>
      </c>
      <c r="AN56" s="1278">
        <v>43.5</v>
      </c>
      <c r="AO56" s="1278">
        <v>61</v>
      </c>
      <c r="AP56" s="1278">
        <v>45.1</v>
      </c>
      <c r="AR56" s="1289">
        <v>50</v>
      </c>
      <c r="AS56" s="1289">
        <v>52.8</v>
      </c>
      <c r="AT56" s="1289">
        <v>56.2</v>
      </c>
      <c r="AU56" s="1289">
        <v>51.7</v>
      </c>
      <c r="AV56" s="1289">
        <v>63</v>
      </c>
      <c r="AW56" s="1289">
        <v>50.7</v>
      </c>
      <c r="AY56" s="1309">
        <v>73945</v>
      </c>
      <c r="AZ56" s="1309">
        <v>8756</v>
      </c>
      <c r="BA56" s="1309">
        <v>82803</v>
      </c>
      <c r="BB56" s="1309"/>
      <c r="BC56" s="1310">
        <v>47.6</v>
      </c>
      <c r="BD56" s="1310">
        <v>49.9</v>
      </c>
      <c r="BE56" s="1310">
        <v>47.8</v>
      </c>
      <c r="BG56" s="1339">
        <v>6996</v>
      </c>
      <c r="BH56" s="1339">
        <v>75807</v>
      </c>
      <c r="BI56" s="1339">
        <v>82803</v>
      </c>
      <c r="BJ56" s="1339"/>
      <c r="BK56" s="1340">
        <v>31.6</v>
      </c>
      <c r="BL56" s="1340">
        <v>49.3</v>
      </c>
      <c r="BM56" s="1340">
        <v>47.8</v>
      </c>
      <c r="BO56" s="1365">
        <v>71032</v>
      </c>
      <c r="BP56" s="1365">
        <v>8517</v>
      </c>
      <c r="BQ56" s="1365">
        <v>3207</v>
      </c>
      <c r="BR56" s="1365">
        <v>82803</v>
      </c>
      <c r="BS56" s="1365"/>
      <c r="BT56" s="1366">
        <v>51.2</v>
      </c>
      <c r="BU56" s="1366">
        <v>32.700000000000003</v>
      </c>
      <c r="BV56" s="1366">
        <v>13.9</v>
      </c>
      <c r="BW56" s="1366">
        <v>47.8</v>
      </c>
      <c r="BX56" s="1493"/>
      <c r="BY56" s="648" t="s">
        <v>278</v>
      </c>
      <c r="BZ56" s="647" t="s">
        <v>356</v>
      </c>
      <c r="CA56" s="645" t="s">
        <v>355</v>
      </c>
    </row>
    <row r="57" spans="1:79">
      <c r="A57" s="153" t="s">
        <v>357</v>
      </c>
      <c r="B57" s="592" t="s">
        <v>358</v>
      </c>
      <c r="C57" s="152" t="s">
        <v>279</v>
      </c>
      <c r="D57" s="1400">
        <v>49425</v>
      </c>
      <c r="E57" s="1400" t="s">
        <v>123</v>
      </c>
      <c r="F57" s="1401">
        <v>46.7</v>
      </c>
      <c r="G57" s="1402" t="s">
        <v>123</v>
      </c>
      <c r="H57" s="1401">
        <v>9.9</v>
      </c>
      <c r="I57" s="1401">
        <v>9.1</v>
      </c>
      <c r="J57" s="1401">
        <v>13.6</v>
      </c>
      <c r="K57" s="1401">
        <v>14.1</v>
      </c>
      <c r="L57" s="1401" t="s">
        <v>123</v>
      </c>
      <c r="M57" s="1401">
        <v>12.2</v>
      </c>
      <c r="N57" s="1401">
        <v>1.9</v>
      </c>
      <c r="O57" s="1401" t="s">
        <v>123</v>
      </c>
      <c r="P57" s="1401">
        <v>2.8</v>
      </c>
      <c r="Q57" s="1401">
        <v>2.8</v>
      </c>
      <c r="S57" s="604" t="s">
        <v>357</v>
      </c>
      <c r="T57" s="605" t="s">
        <v>358</v>
      </c>
      <c r="U57" s="625" t="s">
        <v>279</v>
      </c>
      <c r="V57" s="1266">
        <v>45021</v>
      </c>
      <c r="W57" s="1266">
        <v>1501</v>
      </c>
      <c r="X57" s="1266">
        <v>1087</v>
      </c>
      <c r="Y57" s="1266">
        <v>635</v>
      </c>
      <c r="Z57" s="1266">
        <v>137</v>
      </c>
      <c r="AA57" s="1266">
        <v>49425</v>
      </c>
      <c r="AB57" s="1268"/>
      <c r="AC57" s="1267">
        <v>46.7</v>
      </c>
      <c r="AD57" s="1267">
        <v>48.3</v>
      </c>
      <c r="AE57" s="1267">
        <v>51.1</v>
      </c>
      <c r="AF57" s="1267">
        <v>42.4</v>
      </c>
      <c r="AG57" s="1267">
        <v>61.4</v>
      </c>
      <c r="AH57" s="1267">
        <v>46.7</v>
      </c>
      <c r="AI57" s="613"/>
      <c r="AK57" s="1279">
        <v>43.9</v>
      </c>
      <c r="AL57" s="1279">
        <v>46</v>
      </c>
      <c r="AM57" s="1279">
        <v>49</v>
      </c>
      <c r="AN57" s="1279">
        <v>39.799999999999997</v>
      </c>
      <c r="AO57" s="1279">
        <v>58.7</v>
      </c>
      <c r="AP57" s="1279">
        <v>44</v>
      </c>
      <c r="AR57" s="1290">
        <v>49.5</v>
      </c>
      <c r="AS57" s="1290">
        <v>50.7</v>
      </c>
      <c r="AT57" s="1290">
        <v>53.1</v>
      </c>
      <c r="AU57" s="1290">
        <v>45.1</v>
      </c>
      <c r="AV57" s="1290">
        <v>63.3</v>
      </c>
      <c r="AW57" s="1290">
        <v>49.6</v>
      </c>
      <c r="AY57" s="1311">
        <v>46471</v>
      </c>
      <c r="AZ57" s="1311">
        <v>2821</v>
      </c>
      <c r="BA57" s="1311">
        <v>49425</v>
      </c>
      <c r="BB57" s="1311"/>
      <c r="BC57" s="1312">
        <v>46.6</v>
      </c>
      <c r="BD57" s="1312">
        <v>48.4</v>
      </c>
      <c r="BE57" s="1312">
        <v>46.7</v>
      </c>
      <c r="BG57" s="1341">
        <v>4738</v>
      </c>
      <c r="BH57" s="1341">
        <v>44687</v>
      </c>
      <c r="BI57" s="1341">
        <v>49425</v>
      </c>
      <c r="BJ57" s="1341"/>
      <c r="BK57" s="1342">
        <v>32.200000000000003</v>
      </c>
      <c r="BL57" s="1342">
        <v>48.3</v>
      </c>
      <c r="BM57" s="1342">
        <v>46.7</v>
      </c>
      <c r="BO57" s="1367">
        <v>42132</v>
      </c>
      <c r="BP57" s="1367">
        <v>5384</v>
      </c>
      <c r="BQ57" s="1367">
        <v>1832</v>
      </c>
      <c r="BR57" s="1367">
        <v>49425</v>
      </c>
      <c r="BS57" s="1367"/>
      <c r="BT57" s="1368">
        <v>50.1</v>
      </c>
      <c r="BU57" s="1368">
        <v>31.8</v>
      </c>
      <c r="BV57" s="1368">
        <v>13.5</v>
      </c>
      <c r="BW57" s="1368">
        <v>46.7</v>
      </c>
      <c r="BX57" s="1493"/>
      <c r="BY57" s="648" t="s">
        <v>279</v>
      </c>
      <c r="BZ57" s="654" t="s">
        <v>358</v>
      </c>
      <c r="CA57" s="653" t="s">
        <v>357</v>
      </c>
    </row>
    <row r="58" spans="1:79" ht="15">
      <c r="A58" s="483"/>
      <c r="B58" s="483"/>
      <c r="C58" s="483"/>
      <c r="D58" s="483"/>
      <c r="E58" s="483"/>
      <c r="F58" s="483"/>
      <c r="G58" s="483"/>
      <c r="H58" s="483"/>
      <c r="I58" s="483"/>
      <c r="J58" s="483"/>
      <c r="K58" s="483"/>
      <c r="L58" s="483"/>
      <c r="M58" s="483"/>
      <c r="N58" s="161"/>
      <c r="Q58" s="161" t="s">
        <v>1207</v>
      </c>
      <c r="S58" s="623"/>
      <c r="T58" s="623"/>
      <c r="U58" s="628"/>
      <c r="V58" s="629"/>
      <c r="W58" s="629"/>
      <c r="X58" s="629"/>
      <c r="Y58" s="630"/>
      <c r="Z58" s="630"/>
      <c r="AA58" s="623"/>
      <c r="AB58" s="623"/>
      <c r="AC58" s="623"/>
      <c r="AD58" s="623"/>
      <c r="AE58" s="623"/>
      <c r="AF58" s="623"/>
      <c r="AG58" s="623"/>
      <c r="AH58" s="631" t="s">
        <v>693</v>
      </c>
      <c r="AI58" s="623"/>
      <c r="AY58" s="1458"/>
      <c r="AZ58" s="1458"/>
      <c r="BA58" s="1459"/>
      <c r="BB58" s="1462"/>
      <c r="BC58" s="1462"/>
      <c r="BD58" s="1462"/>
      <c r="BE58" s="1460" t="s">
        <v>693</v>
      </c>
      <c r="BF58" s="1462"/>
      <c r="BG58" s="1462"/>
      <c r="BH58" s="1462"/>
      <c r="BJ58" s="1462"/>
      <c r="BM58" s="1460" t="s">
        <v>693</v>
      </c>
      <c r="BO58" s="655"/>
      <c r="BP58" s="655"/>
      <c r="BQ58" s="655"/>
      <c r="BR58" s="655"/>
      <c r="BS58" s="655"/>
      <c r="BT58" s="656"/>
      <c r="BU58" s="656"/>
      <c r="BV58" s="656"/>
      <c r="BW58" s="631" t="s">
        <v>693</v>
      </c>
      <c r="BX58" s="1496"/>
    </row>
    <row r="59" spans="1:79" ht="51" customHeight="1">
      <c r="A59" s="2621" t="s">
        <v>1203</v>
      </c>
      <c r="B59" s="2621"/>
      <c r="C59" s="2621"/>
      <c r="D59" s="2621"/>
      <c r="E59" s="2621"/>
      <c r="F59" s="2621"/>
      <c r="G59" s="2621"/>
      <c r="H59" s="2621"/>
      <c r="I59" s="2621"/>
      <c r="J59" s="2621"/>
      <c r="K59" s="2621"/>
      <c r="L59" s="2621"/>
      <c r="M59" s="2621"/>
      <c r="N59" s="2621"/>
      <c r="O59" s="2621"/>
      <c r="P59" s="2621"/>
      <c r="Q59" s="2621"/>
      <c r="R59" s="594"/>
      <c r="S59" s="2592" t="s">
        <v>697</v>
      </c>
      <c r="T59" s="2593"/>
      <c r="U59" s="2593"/>
      <c r="V59" s="2593"/>
      <c r="W59" s="2593"/>
      <c r="X59" s="2593"/>
      <c r="Y59" s="2593"/>
      <c r="Z59" s="2593"/>
      <c r="AA59" s="2593"/>
      <c r="AB59" s="2593"/>
      <c r="AC59" s="2593"/>
      <c r="AD59" s="2593"/>
      <c r="AE59" s="2593"/>
      <c r="AF59" s="2593"/>
      <c r="AG59" s="2593"/>
      <c r="AH59" s="2594"/>
      <c r="AY59" s="2570" t="s">
        <v>697</v>
      </c>
      <c r="AZ59" s="2570"/>
      <c r="BA59" s="2570"/>
      <c r="BB59" s="2570"/>
      <c r="BC59" s="2570"/>
      <c r="BD59" s="2570"/>
      <c r="BE59" s="2570"/>
      <c r="BF59" s="1466"/>
      <c r="BG59" s="2570" t="s">
        <v>697</v>
      </c>
      <c r="BH59" s="2570"/>
      <c r="BI59" s="2570"/>
      <c r="BJ59" s="2570"/>
      <c r="BK59" s="2570"/>
      <c r="BL59" s="2570"/>
      <c r="BM59" s="2570"/>
      <c r="BO59" s="2568" t="s">
        <v>1225</v>
      </c>
      <c r="BP59" s="2568"/>
      <c r="BQ59" s="2568"/>
      <c r="BR59" s="2568"/>
      <c r="BS59" s="2568"/>
      <c r="BT59" s="2568"/>
      <c r="BU59" s="2568"/>
      <c r="BV59" s="2568"/>
      <c r="BW59" s="2568"/>
      <c r="BX59" s="1515"/>
      <c r="BY59" s="1515"/>
      <c r="BZ59" s="1515"/>
      <c r="CA59" s="1515"/>
    </row>
    <row r="60" spans="1:79" ht="42" customHeight="1">
      <c r="A60" s="1434" t="s">
        <v>712</v>
      </c>
      <c r="B60" s="1434"/>
      <c r="C60" s="1434"/>
      <c r="D60" s="1434"/>
      <c r="E60" s="1434"/>
      <c r="F60" s="1434"/>
      <c r="G60" s="1434"/>
      <c r="H60" s="1434"/>
      <c r="I60" s="1434"/>
      <c r="J60" s="1434"/>
      <c r="K60" s="1434"/>
      <c r="L60" s="1434"/>
      <c r="M60" s="1434"/>
      <c r="N60" s="1434"/>
      <c r="O60" s="1434"/>
      <c r="P60" s="1434"/>
      <c r="Q60" s="1434"/>
      <c r="R60" s="594"/>
      <c r="S60" s="2595" t="s">
        <v>1208</v>
      </c>
      <c r="T60" s="2596"/>
      <c r="U60" s="2596"/>
      <c r="V60" s="2596"/>
      <c r="W60" s="2596"/>
      <c r="X60" s="2596"/>
      <c r="Y60" s="2596"/>
      <c r="Z60" s="2596"/>
      <c r="AA60" s="2596"/>
      <c r="AB60" s="2596"/>
      <c r="AC60" s="2596"/>
      <c r="AD60" s="2596"/>
      <c r="AE60" s="2596"/>
      <c r="AF60" s="2596"/>
      <c r="AG60" s="2596"/>
      <c r="AH60" s="2597"/>
      <c r="AY60" s="2573" t="s">
        <v>1217</v>
      </c>
      <c r="AZ60" s="2573"/>
      <c r="BA60" s="2573"/>
      <c r="BB60" s="2573"/>
      <c r="BC60" s="2573"/>
      <c r="BD60" s="2573"/>
      <c r="BE60" s="2573"/>
      <c r="BF60" s="1474"/>
      <c r="BG60" s="2573" t="s">
        <v>1222</v>
      </c>
      <c r="BH60" s="2573"/>
      <c r="BI60" s="2573"/>
      <c r="BJ60" s="2573"/>
      <c r="BK60" s="2573"/>
      <c r="BL60" s="2573"/>
      <c r="BM60" s="2573"/>
      <c r="BO60" s="2569" t="s">
        <v>710</v>
      </c>
      <c r="BP60" s="2569"/>
      <c r="BQ60" s="2569"/>
      <c r="BR60" s="2569"/>
      <c r="BS60" s="2569"/>
      <c r="BT60" s="2569"/>
      <c r="BU60" s="2569"/>
      <c r="BV60" s="2569"/>
      <c r="BW60" s="2569"/>
      <c r="BX60" s="1506"/>
      <c r="BY60" s="1501"/>
      <c r="BZ60" s="1501"/>
      <c r="CA60" s="1501"/>
    </row>
    <row r="61" spans="1:79" ht="33.75" customHeight="1">
      <c r="A61" s="2620" t="s">
        <v>1204</v>
      </c>
      <c r="B61" s="2620"/>
      <c r="C61" s="2620"/>
      <c r="D61" s="2620"/>
      <c r="E61" s="2620"/>
      <c r="F61" s="2620"/>
      <c r="G61" s="2620"/>
      <c r="H61" s="2620"/>
      <c r="I61" s="2620"/>
      <c r="J61" s="2620"/>
      <c r="K61" s="2620"/>
      <c r="L61" s="2620"/>
      <c r="M61" s="2620"/>
      <c r="N61" s="2620"/>
      <c r="O61" s="2620"/>
      <c r="P61" s="2620"/>
      <c r="Q61" s="2620"/>
      <c r="R61" s="594"/>
      <c r="S61" s="2598" t="s">
        <v>698</v>
      </c>
      <c r="T61" s="2599"/>
      <c r="U61" s="2599"/>
      <c r="V61" s="2599"/>
      <c r="W61" s="2599"/>
      <c r="X61" s="2599"/>
      <c r="Y61" s="2599"/>
      <c r="Z61" s="2599"/>
      <c r="AA61" s="2599"/>
      <c r="AB61" s="2599"/>
      <c r="AC61" s="2599"/>
      <c r="AD61" s="2599"/>
      <c r="AE61" s="2599"/>
      <c r="AF61" s="2599"/>
      <c r="AG61" s="2599"/>
      <c r="AH61" s="2600"/>
      <c r="AY61" s="2571" t="s">
        <v>698</v>
      </c>
      <c r="AZ61" s="2571"/>
      <c r="BA61" s="2571"/>
      <c r="BB61" s="2571"/>
      <c r="BC61" s="2571"/>
      <c r="BD61" s="2571"/>
      <c r="BE61" s="2571"/>
      <c r="BF61" s="1475"/>
      <c r="BG61" s="2571" t="s">
        <v>698</v>
      </c>
      <c r="BH61" s="2571"/>
      <c r="BI61" s="2571"/>
      <c r="BJ61" s="2571"/>
      <c r="BK61" s="2571"/>
      <c r="BL61" s="2571"/>
      <c r="BM61" s="2571"/>
      <c r="BO61" s="2570" t="s">
        <v>712</v>
      </c>
      <c r="BP61" s="2570"/>
      <c r="BQ61" s="2570"/>
      <c r="BR61" s="2570"/>
      <c r="BS61" s="2570"/>
      <c r="BT61" s="2570"/>
      <c r="BU61" s="2570"/>
      <c r="BV61" s="2570"/>
      <c r="BW61" s="2570"/>
      <c r="BX61" s="1505"/>
      <c r="BY61" s="1505"/>
      <c r="BZ61" s="1505"/>
      <c r="CA61" s="1505"/>
    </row>
    <row r="62" spans="1:79" ht="12" customHeight="1">
      <c r="A62" s="1409" t="s">
        <v>359</v>
      </c>
      <c r="B62" s="1410"/>
      <c r="C62" s="1410"/>
      <c r="D62" s="1410"/>
      <c r="E62" s="1410"/>
      <c r="F62" s="1410"/>
      <c r="G62" s="1410"/>
      <c r="H62" s="1410"/>
      <c r="I62" s="1410"/>
      <c r="J62" s="1410"/>
      <c r="K62" s="1410"/>
      <c r="L62" s="1410"/>
      <c r="M62" s="1410"/>
      <c r="N62" s="1410"/>
      <c r="O62" s="1410"/>
      <c r="P62" s="1410"/>
      <c r="Q62" s="1410"/>
      <c r="R62" s="508"/>
      <c r="S62" s="2572" t="s">
        <v>1209</v>
      </c>
      <c r="T62" s="2572"/>
      <c r="U62" s="2572"/>
      <c r="V62" s="2572"/>
      <c r="W62" s="2572"/>
      <c r="X62" s="2572"/>
      <c r="Y62" s="2572"/>
      <c r="Z62" s="2572"/>
      <c r="AA62" s="2572"/>
      <c r="AB62" s="2572"/>
      <c r="AC62" s="2572"/>
      <c r="AD62" s="2572"/>
      <c r="AE62" s="2572"/>
      <c r="AF62" s="2572"/>
      <c r="AG62" s="2572"/>
      <c r="AH62" s="2572"/>
      <c r="AY62" s="2572" t="s">
        <v>1218</v>
      </c>
      <c r="AZ62" s="2572"/>
      <c r="BA62" s="2572"/>
      <c r="BB62" s="2572"/>
      <c r="BC62" s="2572"/>
      <c r="BD62" s="2572"/>
      <c r="BE62" s="2572"/>
      <c r="BF62" s="1468"/>
      <c r="BG62" s="2572" t="s">
        <v>1223</v>
      </c>
      <c r="BH62" s="2572"/>
      <c r="BI62" s="2572"/>
      <c r="BJ62" s="2572"/>
      <c r="BK62" s="2572"/>
      <c r="BL62" s="2572"/>
      <c r="BM62" s="2572"/>
      <c r="BO62" s="2573" t="s">
        <v>1226</v>
      </c>
      <c r="BP62" s="2573"/>
      <c r="BQ62" s="2573"/>
      <c r="BR62" s="2573"/>
      <c r="BS62" s="2573"/>
      <c r="BT62" s="2573"/>
      <c r="BU62" s="2573"/>
      <c r="BV62" s="2573"/>
      <c r="BW62" s="2573"/>
      <c r="BX62" s="1509"/>
      <c r="BY62" s="1509"/>
      <c r="BZ62" s="1509"/>
      <c r="CA62" s="1509"/>
    </row>
    <row r="63" spans="1:79" ht="43.5" customHeight="1">
      <c r="A63" s="2620" t="s">
        <v>1205</v>
      </c>
      <c r="B63" s="2620"/>
      <c r="C63" s="2620"/>
      <c r="D63" s="2620"/>
      <c r="E63" s="2620"/>
      <c r="F63" s="2620"/>
      <c r="G63" s="2620"/>
      <c r="H63" s="2620"/>
      <c r="I63" s="2620"/>
      <c r="J63" s="2620"/>
      <c r="K63" s="2620"/>
      <c r="L63" s="2620"/>
      <c r="M63" s="2620"/>
      <c r="N63" s="2620"/>
      <c r="O63" s="2620"/>
      <c r="P63" s="2620"/>
      <c r="Q63" s="2620"/>
      <c r="R63" s="594"/>
      <c r="S63" s="1448" t="s">
        <v>1210</v>
      </c>
      <c r="T63" s="1449"/>
      <c r="U63" s="1449"/>
      <c r="V63" s="1449"/>
      <c r="W63" s="1449"/>
      <c r="X63" s="1449"/>
      <c r="Y63" s="1449"/>
      <c r="Z63" s="1449"/>
      <c r="AA63" s="1450"/>
      <c r="AB63" s="1450"/>
      <c r="AC63" s="1450"/>
      <c r="AD63" s="1447"/>
      <c r="AE63" s="1447"/>
      <c r="AF63" s="1447"/>
      <c r="AG63" s="1447"/>
      <c r="AH63" s="1447"/>
      <c r="AY63" s="2582" t="s">
        <v>359</v>
      </c>
      <c r="AZ63" s="2583"/>
      <c r="BA63" s="2583"/>
      <c r="BB63" s="2583"/>
      <c r="BC63" s="2583"/>
      <c r="BD63" s="2583"/>
      <c r="BE63" s="2584"/>
      <c r="BF63" s="1461"/>
      <c r="BG63" s="2585" t="s">
        <v>359</v>
      </c>
      <c r="BH63" s="2586"/>
      <c r="BI63" s="2586"/>
      <c r="BJ63" s="2586"/>
      <c r="BK63" s="2586"/>
      <c r="BL63" s="2586"/>
      <c r="BM63" s="2587"/>
      <c r="BO63" s="2611" t="s">
        <v>713</v>
      </c>
      <c r="BP63" s="2611"/>
      <c r="BQ63" s="2611"/>
      <c r="BR63" s="2611"/>
      <c r="BS63" s="2611"/>
      <c r="BT63" s="2611"/>
      <c r="BU63" s="2611"/>
      <c r="BV63" s="2611"/>
      <c r="BW63" s="2611"/>
      <c r="BX63" s="1510"/>
      <c r="BY63" s="1510"/>
      <c r="BZ63" s="1510"/>
      <c r="CA63" s="1510"/>
    </row>
    <row r="64" spans="1:79" ht="60" customHeight="1">
      <c r="A64" s="1434" t="s">
        <v>685</v>
      </c>
      <c r="B64" s="1434"/>
      <c r="C64" s="1434"/>
      <c r="D64" s="1434"/>
      <c r="E64" s="1434"/>
      <c r="F64" s="1434"/>
      <c r="G64" s="1434"/>
      <c r="H64" s="1434"/>
      <c r="I64" s="1434"/>
      <c r="J64" s="1434"/>
      <c r="K64" s="1434"/>
      <c r="L64" s="1434"/>
      <c r="M64" s="1434"/>
      <c r="N64" s="1434"/>
      <c r="O64" s="1434"/>
      <c r="P64" s="1434"/>
      <c r="Q64" s="1434"/>
      <c r="R64" s="594"/>
      <c r="S64" s="2566" t="s">
        <v>1211</v>
      </c>
      <c r="T64" s="2567"/>
      <c r="U64" s="2567"/>
      <c r="V64" s="2567"/>
      <c r="W64" s="2567"/>
      <c r="X64" s="2567"/>
      <c r="Y64" s="2567"/>
      <c r="Z64" s="2567"/>
      <c r="AA64" s="2567"/>
      <c r="AB64" s="2567"/>
      <c r="AC64" s="2567"/>
      <c r="AD64" s="2567"/>
      <c r="AE64" s="2567"/>
      <c r="AF64" s="2567"/>
      <c r="AG64" s="2567"/>
      <c r="AH64" s="2602"/>
      <c r="AY64" s="2566" t="s">
        <v>1211</v>
      </c>
      <c r="AZ64" s="2567"/>
      <c r="BA64" s="2567"/>
      <c r="BB64" s="2567"/>
      <c r="BC64" s="2567"/>
      <c r="BD64" s="2567"/>
      <c r="BE64" s="2567"/>
      <c r="BF64" s="1467"/>
      <c r="BG64" s="2566" t="s">
        <v>1211</v>
      </c>
      <c r="BH64" s="2567"/>
      <c r="BI64" s="2567"/>
      <c r="BJ64" s="2567"/>
      <c r="BK64" s="2567"/>
      <c r="BL64" s="2567"/>
      <c r="BM64" s="2567"/>
      <c r="BO64" s="2573" t="s">
        <v>1227</v>
      </c>
      <c r="BP64" s="2573"/>
      <c r="BQ64" s="2573"/>
      <c r="BR64" s="2573"/>
      <c r="BS64" s="2573"/>
      <c r="BT64" s="2573"/>
      <c r="BU64" s="2573"/>
      <c r="BV64" s="2573"/>
      <c r="BW64" s="2573"/>
      <c r="BX64" s="1509"/>
      <c r="BY64" s="1509"/>
      <c r="BZ64" s="1509"/>
      <c r="CA64" s="1509"/>
    </row>
    <row r="65" spans="1:79" ht="12" customHeight="1">
      <c r="A65" s="2601" t="s">
        <v>1206</v>
      </c>
      <c r="B65" s="2601"/>
      <c r="C65" s="2601"/>
      <c r="D65" s="2601"/>
      <c r="E65" s="2601"/>
      <c r="F65" s="2601"/>
      <c r="G65" s="2601"/>
      <c r="H65" s="2601"/>
      <c r="I65" s="2601"/>
      <c r="J65" s="2601"/>
      <c r="K65" s="2601"/>
      <c r="L65" s="2601"/>
      <c r="M65" s="2601"/>
      <c r="N65" s="2601"/>
      <c r="O65" s="2601"/>
      <c r="P65" s="2601"/>
      <c r="Q65" s="2601"/>
      <c r="R65" s="594"/>
      <c r="S65" s="2577" t="s">
        <v>1212</v>
      </c>
      <c r="T65" s="2577"/>
      <c r="U65" s="2577"/>
      <c r="V65" s="2577"/>
      <c r="W65" s="2577"/>
      <c r="X65" s="2577"/>
      <c r="Y65" s="2577"/>
      <c r="Z65" s="2577"/>
      <c r="AA65" s="2577"/>
      <c r="AB65" s="2577"/>
      <c r="AC65" s="2577"/>
      <c r="AD65" s="2577"/>
      <c r="AE65" s="2577"/>
      <c r="AF65" s="2577"/>
      <c r="AG65" s="2577"/>
      <c r="AH65" s="2577"/>
      <c r="AY65" s="2577" t="s">
        <v>1212</v>
      </c>
      <c r="AZ65" s="2577"/>
      <c r="BA65" s="2577"/>
      <c r="BB65" s="2577"/>
      <c r="BC65" s="2577"/>
      <c r="BD65" s="2577"/>
      <c r="BE65" s="2577"/>
      <c r="BF65" s="1469"/>
      <c r="BG65" s="2577" t="s">
        <v>1212</v>
      </c>
      <c r="BH65" s="2577"/>
      <c r="BI65" s="2577"/>
      <c r="BJ65" s="2577"/>
      <c r="BK65" s="2577"/>
      <c r="BL65" s="2577"/>
      <c r="BM65" s="2577"/>
      <c r="BO65" s="2612" t="s">
        <v>359</v>
      </c>
      <c r="BP65" s="2612"/>
      <c r="BQ65" s="2612"/>
      <c r="BR65" s="2612"/>
      <c r="BS65" s="2612"/>
      <c r="BT65" s="2612"/>
      <c r="BU65" s="2612"/>
      <c r="BV65" s="2612"/>
      <c r="BW65" s="2612"/>
      <c r="BX65" s="1514"/>
      <c r="BY65" s="1499"/>
      <c r="BZ65" s="1500"/>
      <c r="CA65" s="1500"/>
    </row>
    <row r="66" spans="1:79" ht="12" customHeight="1">
      <c r="A66" s="1434" t="s">
        <v>686</v>
      </c>
      <c r="B66" s="1434"/>
      <c r="C66" s="1434"/>
      <c r="D66" s="1434"/>
      <c r="E66" s="1434"/>
      <c r="F66" s="1434"/>
      <c r="G66" s="1434"/>
      <c r="H66" s="1434"/>
      <c r="I66" s="1434"/>
      <c r="J66" s="1434"/>
      <c r="K66" s="1434"/>
      <c r="L66" s="1434"/>
      <c r="M66" s="1434"/>
      <c r="N66" s="1434"/>
      <c r="O66" s="1434"/>
      <c r="P66" s="1434"/>
      <c r="Q66" s="1434"/>
      <c r="R66" s="594"/>
      <c r="S66" s="2591" t="s">
        <v>1213</v>
      </c>
      <c r="T66" s="2591"/>
      <c r="U66" s="2591"/>
      <c r="V66" s="2591"/>
      <c r="W66" s="2591"/>
      <c r="X66" s="2591"/>
      <c r="Y66" s="2591"/>
      <c r="Z66" s="2591"/>
      <c r="AA66" s="2591"/>
      <c r="AB66" s="2591"/>
      <c r="AC66" s="2591"/>
      <c r="AD66" s="2591"/>
      <c r="AE66" s="2591"/>
      <c r="AF66" s="2591"/>
      <c r="AG66" s="2591"/>
      <c r="AH66" s="2591"/>
      <c r="AY66" s="2578" t="s">
        <v>1213</v>
      </c>
      <c r="AZ66" s="2578"/>
      <c r="BA66" s="2578"/>
      <c r="BB66" s="2578"/>
      <c r="BC66" s="2578"/>
      <c r="BD66" s="2578"/>
      <c r="BE66" s="2578"/>
      <c r="BF66" s="1470"/>
      <c r="BG66" s="2578" t="s">
        <v>1213</v>
      </c>
      <c r="BH66" s="2578"/>
      <c r="BI66" s="2578"/>
      <c r="BJ66" s="2578"/>
      <c r="BK66" s="2578"/>
      <c r="BL66" s="2578"/>
      <c r="BM66" s="2578"/>
      <c r="BO66" s="2613" t="s">
        <v>1228</v>
      </c>
      <c r="BP66" s="2613"/>
      <c r="BQ66" s="2613"/>
      <c r="BR66" s="2613"/>
      <c r="BS66" s="2613"/>
      <c r="BT66" s="2613"/>
      <c r="BU66" s="2613"/>
      <c r="BV66" s="2613"/>
      <c r="BW66" s="2613"/>
      <c r="BX66" s="1512"/>
      <c r="BY66" s="1512"/>
      <c r="BZ66" s="1512"/>
      <c r="CA66" s="1512"/>
    </row>
    <row r="67" spans="1:79" ht="12" customHeight="1">
      <c r="A67" s="1434" t="s">
        <v>687</v>
      </c>
      <c r="B67" s="1434"/>
      <c r="C67" s="1434"/>
      <c r="D67" s="1434"/>
      <c r="E67" s="1434"/>
      <c r="F67" s="1434"/>
      <c r="G67" s="1434"/>
      <c r="H67" s="1434"/>
      <c r="I67" s="1434"/>
      <c r="J67" s="1434"/>
      <c r="K67" s="1434"/>
      <c r="L67" s="1434"/>
      <c r="M67" s="1434"/>
      <c r="N67" s="1434"/>
      <c r="O67" s="1434"/>
      <c r="P67" s="1434"/>
      <c r="Q67" s="1434"/>
      <c r="R67" s="594"/>
      <c r="S67" s="2603" t="s">
        <v>1214</v>
      </c>
      <c r="T67" s="2604"/>
      <c r="U67" s="2604"/>
      <c r="V67" s="2604"/>
      <c r="W67" s="2604"/>
      <c r="X67" s="2604"/>
      <c r="Y67" s="2604"/>
      <c r="Z67" s="2604"/>
      <c r="AA67" s="2604"/>
      <c r="AB67" s="2604"/>
      <c r="AC67" s="2604"/>
      <c r="AD67" s="2604"/>
      <c r="AE67" s="2604"/>
      <c r="AF67" s="2604"/>
      <c r="AG67" s="2604"/>
      <c r="AH67" s="2605"/>
      <c r="AY67" s="2575" t="s">
        <v>703</v>
      </c>
      <c r="AZ67" s="2575"/>
      <c r="BA67" s="2575"/>
      <c r="BB67" s="2575"/>
      <c r="BC67" s="2575"/>
      <c r="BD67" s="2575"/>
      <c r="BE67" s="2575"/>
      <c r="BF67" s="1472"/>
      <c r="BG67" s="2588" t="s">
        <v>708</v>
      </c>
      <c r="BH67" s="2588"/>
      <c r="BI67" s="2588"/>
      <c r="BJ67" s="2588"/>
      <c r="BK67" s="2588"/>
      <c r="BL67" s="2588"/>
      <c r="BM67" s="2588"/>
      <c r="BO67" s="2614" t="s">
        <v>1229</v>
      </c>
      <c r="BP67" s="2614"/>
      <c r="BQ67" s="2614"/>
      <c r="BR67" s="2614"/>
      <c r="BS67" s="2614"/>
      <c r="BT67" s="2614"/>
      <c r="BU67" s="2614"/>
      <c r="BV67" s="2614"/>
      <c r="BW67" s="2614"/>
      <c r="BX67" s="1513"/>
      <c r="BY67" s="1513"/>
      <c r="BZ67" s="1513"/>
      <c r="CA67" s="1513"/>
    </row>
    <row r="68" spans="1:79" ht="12" customHeight="1">
      <c r="A68" s="1442" t="s">
        <v>688</v>
      </c>
      <c r="B68" s="1443"/>
      <c r="C68" s="1443"/>
      <c r="D68" s="1443"/>
      <c r="E68" s="1436"/>
      <c r="F68" s="1436"/>
      <c r="G68" s="1436"/>
      <c r="H68" s="1436"/>
      <c r="I68" s="1436"/>
      <c r="J68" s="1436"/>
      <c r="K68" s="1436"/>
      <c r="L68" s="1436"/>
      <c r="M68" s="1436"/>
      <c r="N68" s="1436"/>
      <c r="O68" s="1435"/>
      <c r="P68" s="1435"/>
      <c r="Q68" s="1435"/>
      <c r="R68" s="594"/>
      <c r="S68" s="2579" t="s">
        <v>1215</v>
      </c>
      <c r="T68" s="2580"/>
      <c r="U68" s="2580"/>
      <c r="V68" s="2580"/>
      <c r="W68" s="2580"/>
      <c r="X68" s="2580"/>
      <c r="Y68" s="2580"/>
      <c r="Z68" s="2580"/>
      <c r="AA68" s="2580"/>
      <c r="AB68" s="2580"/>
      <c r="AC68" s="2580"/>
      <c r="AD68" s="2580"/>
      <c r="AE68" s="2580"/>
      <c r="AF68" s="2580"/>
      <c r="AG68" s="2580"/>
      <c r="AH68" s="2581"/>
      <c r="AY68" s="2575" t="s">
        <v>704</v>
      </c>
      <c r="AZ68" s="2575"/>
      <c r="BA68" s="2575"/>
      <c r="BB68" s="2575"/>
      <c r="BC68" s="2575"/>
      <c r="BD68" s="2575"/>
      <c r="BE68" s="2575"/>
      <c r="BF68" s="1472"/>
      <c r="BG68" s="2589" t="s">
        <v>1215</v>
      </c>
      <c r="BH68" s="2589"/>
      <c r="BI68" s="2589"/>
      <c r="BJ68" s="2589"/>
      <c r="BK68" s="2589"/>
      <c r="BL68" s="2589"/>
      <c r="BM68" s="2589"/>
      <c r="BO68" s="2578" t="s">
        <v>1230</v>
      </c>
      <c r="BP68" s="2578"/>
      <c r="BQ68" s="2578"/>
      <c r="BR68" s="2578"/>
      <c r="BS68" s="2578"/>
      <c r="BT68" s="2578"/>
      <c r="BU68" s="2578"/>
      <c r="BV68" s="2578"/>
      <c r="BW68" s="2578"/>
      <c r="BX68" s="1507"/>
      <c r="BY68" s="1507"/>
      <c r="BZ68" s="1507"/>
      <c r="CA68" s="1507"/>
    </row>
    <row r="69" spans="1:79" ht="12" customHeight="1">
      <c r="A69" s="1444"/>
      <c r="B69" s="1444"/>
      <c r="C69" s="1444"/>
      <c r="D69" s="1444"/>
      <c r="E69" s="1444"/>
      <c r="F69" s="1444"/>
      <c r="G69" s="1444"/>
      <c r="H69" s="1444"/>
      <c r="I69" s="1444"/>
      <c r="J69" s="1444"/>
      <c r="K69" s="1444"/>
      <c r="L69" s="1444"/>
      <c r="M69" s="1444"/>
      <c r="N69" s="1444"/>
      <c r="O69" s="1444"/>
      <c r="P69" s="1444"/>
      <c r="Q69" s="1444"/>
      <c r="R69" s="594"/>
      <c r="S69" s="2590" t="s">
        <v>1216</v>
      </c>
      <c r="T69" s="2590"/>
      <c r="U69" s="2590"/>
      <c r="V69" s="2590"/>
      <c r="W69" s="2590"/>
      <c r="X69" s="2590"/>
      <c r="Y69" s="2590"/>
      <c r="Z69" s="2590"/>
      <c r="AA69" s="2590"/>
      <c r="AB69" s="2590"/>
      <c r="AC69" s="2590"/>
      <c r="AD69" s="2590"/>
      <c r="AE69" s="2590"/>
      <c r="AF69" s="2590"/>
      <c r="AG69" s="2590"/>
      <c r="AH69" s="2590"/>
      <c r="AY69" s="2574" t="s">
        <v>1219</v>
      </c>
      <c r="AZ69" s="2574"/>
      <c r="BA69" s="2574"/>
      <c r="BB69" s="2574"/>
      <c r="BC69" s="2574"/>
      <c r="BD69" s="2574"/>
      <c r="BE69" s="2574"/>
      <c r="BF69" s="1473"/>
      <c r="BG69" s="2565" t="s">
        <v>1224</v>
      </c>
      <c r="BH69" s="2565"/>
      <c r="BI69" s="2565"/>
      <c r="BJ69" s="2565"/>
      <c r="BK69" s="2565"/>
      <c r="BL69" s="2565"/>
      <c r="BM69" s="2565"/>
      <c r="BO69" s="2606" t="s">
        <v>1231</v>
      </c>
      <c r="BP69" s="2606"/>
      <c r="BQ69" s="2606"/>
      <c r="BR69" s="2606"/>
      <c r="BS69" s="2606"/>
      <c r="BT69" s="2606"/>
      <c r="BU69" s="2606"/>
      <c r="BV69" s="2606"/>
      <c r="BW69" s="2606"/>
      <c r="BX69" s="1511"/>
      <c r="BY69" s="1511"/>
      <c r="BZ69" s="1511"/>
      <c r="CA69" s="1511"/>
    </row>
    <row r="70" spans="1:79" ht="12" customHeight="1">
      <c r="A70" s="1418" t="s">
        <v>361</v>
      </c>
      <c r="B70" s="1435"/>
      <c r="C70" s="1436"/>
      <c r="D70" s="1437"/>
      <c r="E70" s="1436"/>
      <c r="F70" s="1438"/>
      <c r="G70" s="1435"/>
      <c r="H70" s="1435"/>
      <c r="I70" s="1435"/>
      <c r="J70" s="1435"/>
      <c r="K70" s="1435"/>
      <c r="L70" s="1435"/>
      <c r="M70" s="1435"/>
      <c r="N70" s="1435"/>
      <c r="O70" s="1435"/>
      <c r="P70" s="1435"/>
      <c r="Q70" s="1435"/>
      <c r="R70" s="594"/>
      <c r="S70" s="1454"/>
      <c r="T70" s="1454"/>
      <c r="U70" s="1454"/>
      <c r="V70" s="1454"/>
      <c r="W70" s="1454"/>
      <c r="X70" s="1454"/>
      <c r="Y70" s="1454"/>
      <c r="Z70" s="1454"/>
      <c r="AA70" s="1454"/>
      <c r="AB70" s="1454"/>
      <c r="AC70" s="1454"/>
      <c r="AD70" s="1454"/>
      <c r="AE70" s="1454"/>
      <c r="AF70" s="1454"/>
      <c r="AG70" s="1454"/>
      <c r="AH70" s="1454"/>
      <c r="AY70" s="2574" t="s">
        <v>1220</v>
      </c>
      <c r="AZ70" s="2574"/>
      <c r="BA70" s="2574"/>
      <c r="BB70" s="2574"/>
      <c r="BC70" s="2574"/>
      <c r="BD70" s="2574"/>
      <c r="BE70" s="2574"/>
      <c r="BF70" s="1473"/>
      <c r="BG70" s="2565"/>
      <c r="BH70" s="2565"/>
      <c r="BI70" s="2565"/>
      <c r="BJ70" s="2565"/>
      <c r="BK70" s="2565"/>
      <c r="BL70" s="2565"/>
      <c r="BM70" s="2565"/>
      <c r="BO70" s="2574" t="s">
        <v>1232</v>
      </c>
      <c r="BP70" s="2574"/>
      <c r="BQ70" s="2574"/>
      <c r="BR70" s="2574"/>
      <c r="BS70" s="2574"/>
      <c r="BT70" s="2574"/>
      <c r="BU70" s="2574"/>
      <c r="BV70" s="2574"/>
      <c r="BW70" s="2574"/>
      <c r="BX70" s="1508"/>
      <c r="BY70" s="1508"/>
      <c r="BZ70" s="1508"/>
      <c r="CA70" s="1508"/>
    </row>
    <row r="71" spans="1:79" ht="12" customHeight="1">
      <c r="A71" s="2618"/>
      <c r="B71" s="2618"/>
      <c r="C71" s="2618"/>
      <c r="D71" s="2618"/>
      <c r="E71" s="2618"/>
      <c r="F71" s="2618"/>
      <c r="G71" s="2618"/>
      <c r="H71" s="2618"/>
      <c r="I71" s="2618"/>
      <c r="J71" s="2618"/>
      <c r="K71" s="2618"/>
      <c r="L71" s="150"/>
      <c r="M71" s="150"/>
      <c r="N71" s="150"/>
      <c r="O71" s="150"/>
      <c r="P71" s="150"/>
      <c r="Q71" s="150"/>
      <c r="R71" s="594"/>
      <c r="S71" s="1451" t="s">
        <v>695</v>
      </c>
      <c r="T71" s="1446"/>
      <c r="U71" s="1446"/>
      <c r="V71" s="1446"/>
      <c r="W71" s="1446"/>
      <c r="X71" s="1446"/>
      <c r="Y71" s="1446"/>
      <c r="Z71" s="1446"/>
      <c r="AA71" s="1446"/>
      <c r="AB71" s="1446"/>
      <c r="AC71" s="1446"/>
      <c r="AD71" s="1446"/>
      <c r="AE71" s="1446"/>
      <c r="AF71" s="1446"/>
      <c r="AG71" s="1446"/>
      <c r="AH71" s="1446"/>
      <c r="AY71" s="2576" t="s">
        <v>1221</v>
      </c>
      <c r="AZ71" s="2576"/>
      <c r="BA71" s="2576"/>
      <c r="BB71" s="2576"/>
      <c r="BC71" s="2576"/>
      <c r="BD71" s="2576"/>
      <c r="BE71" s="2576"/>
      <c r="BF71" s="1471"/>
      <c r="BG71" s="2556" t="s">
        <v>695</v>
      </c>
      <c r="BH71" s="2556"/>
      <c r="BI71" s="2556"/>
      <c r="BJ71" s="2556"/>
      <c r="BK71" s="2556"/>
      <c r="BL71" s="2556"/>
      <c r="BM71" s="2556"/>
      <c r="BO71" s="2574" t="s">
        <v>1233</v>
      </c>
      <c r="BP71" s="2574"/>
      <c r="BQ71" s="2574"/>
      <c r="BR71" s="2574"/>
      <c r="BS71" s="2574"/>
      <c r="BT71" s="2574"/>
      <c r="BU71" s="2574"/>
      <c r="BV71" s="2574"/>
      <c r="BW71" s="2574"/>
      <c r="BX71" s="1508"/>
      <c r="BY71" s="1508"/>
      <c r="BZ71" s="1508"/>
      <c r="CA71" s="1508"/>
    </row>
    <row r="72" spans="1:79" ht="12" customHeight="1">
      <c r="A72" s="164"/>
      <c r="B72" s="150"/>
      <c r="C72" s="160"/>
      <c r="D72" s="158"/>
      <c r="E72" s="160"/>
      <c r="F72" s="168"/>
      <c r="G72" s="150"/>
      <c r="H72" s="150"/>
      <c r="I72" s="150"/>
      <c r="J72" s="150"/>
      <c r="K72" s="150"/>
      <c r="L72" s="150"/>
      <c r="M72" s="150"/>
      <c r="N72" s="150"/>
      <c r="O72" s="150"/>
      <c r="P72" s="150"/>
      <c r="Q72" s="150"/>
      <c r="R72" s="594"/>
      <c r="S72" s="1452" t="s">
        <v>694</v>
      </c>
      <c r="T72" s="1446"/>
      <c r="U72" s="1446"/>
      <c r="V72" s="1446"/>
      <c r="W72" s="1446"/>
      <c r="X72" s="1446"/>
      <c r="Y72" s="1446"/>
      <c r="Z72" s="1446"/>
      <c r="AA72" s="1446"/>
      <c r="AB72" s="1446"/>
      <c r="AC72" s="1446"/>
      <c r="AD72" s="1446"/>
      <c r="AE72" s="1446"/>
      <c r="AF72" s="1446"/>
      <c r="AG72" s="1446"/>
      <c r="AH72" s="1446"/>
      <c r="AY72" s="2563"/>
      <c r="AZ72" s="2563"/>
      <c r="BA72" s="2563"/>
      <c r="BB72" s="2563"/>
      <c r="BC72" s="2563"/>
      <c r="BD72" s="2563"/>
      <c r="BE72" s="2563"/>
      <c r="BF72" s="1463"/>
      <c r="BG72" s="2562" t="s">
        <v>694</v>
      </c>
      <c r="BH72" s="2562"/>
      <c r="BI72" s="2562"/>
      <c r="BJ72" s="2562"/>
      <c r="BK72" s="2562"/>
      <c r="BL72" s="2562"/>
      <c r="BM72" s="2562"/>
      <c r="BO72" s="2555"/>
      <c r="BP72" s="2555"/>
      <c r="BQ72" s="2555"/>
      <c r="BR72" s="2555"/>
      <c r="BS72" s="2555"/>
      <c r="BT72" s="2555"/>
      <c r="BU72" s="2555"/>
      <c r="BV72" s="2555"/>
      <c r="BW72" s="2555"/>
      <c r="BX72" s="1492"/>
      <c r="BY72" s="1495"/>
      <c r="BZ72" s="1495"/>
      <c r="CA72" s="1495"/>
    </row>
    <row r="73" spans="1:79" ht="12" customHeight="1">
      <c r="A73" s="1411" t="s">
        <v>531</v>
      </c>
      <c r="B73" s="1419"/>
      <c r="C73" s="1419"/>
      <c r="D73" s="1411"/>
      <c r="E73" s="1411"/>
      <c r="F73" s="1411"/>
      <c r="G73" s="1411"/>
      <c r="H73" s="1411"/>
      <c r="I73" s="1419"/>
      <c r="J73" s="1419"/>
      <c r="K73" s="1419"/>
      <c r="L73" s="1419"/>
      <c r="M73" s="1419"/>
      <c r="N73" s="1419"/>
      <c r="O73" s="1504"/>
      <c r="P73" s="1504"/>
      <c r="Q73" s="1504"/>
      <c r="R73" s="594"/>
      <c r="AY73" s="2564" t="s">
        <v>695</v>
      </c>
      <c r="AZ73" s="2564"/>
      <c r="BA73" s="2564"/>
      <c r="BB73" s="2564"/>
      <c r="BC73" s="2564"/>
      <c r="BD73" s="2564"/>
      <c r="BE73" s="2564"/>
      <c r="BF73" s="1464"/>
      <c r="BG73" s="1464"/>
      <c r="BH73" s="1464"/>
      <c r="BI73" s="1465"/>
      <c r="BJ73" s="1465"/>
      <c r="BO73" s="2556" t="s">
        <v>695</v>
      </c>
      <c r="BP73" s="2556"/>
      <c r="BQ73" s="2556"/>
      <c r="BR73" s="2556"/>
      <c r="BS73" s="2556"/>
      <c r="BT73" s="2556"/>
      <c r="BU73" s="2556"/>
      <c r="BV73" s="2556"/>
      <c r="BW73" s="2556"/>
      <c r="BX73" s="1497"/>
      <c r="BY73" s="1495"/>
      <c r="BZ73" s="1495"/>
      <c r="CA73" s="1495"/>
    </row>
    <row r="74" spans="1:79" ht="12" customHeight="1">
      <c r="A74" s="1420" t="s">
        <v>670</v>
      </c>
      <c r="B74" s="1419"/>
      <c r="C74" s="1419"/>
      <c r="D74" s="1421"/>
      <c r="E74" s="1420"/>
      <c r="F74" s="1419"/>
      <c r="G74" s="1419"/>
      <c r="H74" s="1419"/>
      <c r="I74" s="1419"/>
      <c r="J74" s="1419"/>
      <c r="K74" s="1419"/>
      <c r="L74" s="1419"/>
      <c r="M74" s="1419"/>
      <c r="N74" s="1419"/>
      <c r="O74" s="1504"/>
      <c r="P74" s="1504"/>
      <c r="Q74" s="1504"/>
      <c r="R74" s="594"/>
      <c r="BI74" s="1453"/>
      <c r="BJ74" s="1453"/>
      <c r="BK74" s="1453"/>
      <c r="BL74" s="1453"/>
      <c r="BM74" s="1453"/>
      <c r="BN74" s="1453"/>
      <c r="BO74" s="1453"/>
      <c r="BP74" s="1453"/>
    </row>
    <row r="75" spans="1:79" ht="12" customHeight="1">
      <c r="A75" s="1498" t="s">
        <v>315</v>
      </c>
      <c r="B75" s="1419"/>
      <c r="C75" s="1419"/>
      <c r="D75" s="1419"/>
      <c r="E75" s="1419"/>
      <c r="F75" s="1419"/>
      <c r="G75" s="1419"/>
      <c r="H75" s="1419"/>
      <c r="I75" s="163"/>
      <c r="J75" s="1419"/>
      <c r="K75" s="1419"/>
      <c r="L75" s="1419"/>
      <c r="M75" s="1419"/>
      <c r="N75" s="1419"/>
      <c r="O75" s="1504"/>
      <c r="P75" s="1504"/>
      <c r="Q75" s="1504"/>
      <c r="BN75" s="1480"/>
      <c r="BO75" s="1480"/>
      <c r="BP75" s="1480"/>
    </row>
    <row r="76" spans="1:79" ht="12" customHeight="1">
      <c r="A76" s="1503"/>
      <c r="B76" s="1419"/>
      <c r="C76" s="1498"/>
      <c r="D76" s="1419"/>
      <c r="E76" s="1419"/>
      <c r="F76" s="1419"/>
      <c r="G76" s="1419"/>
      <c r="H76" s="1419"/>
      <c r="I76" s="163"/>
      <c r="J76" s="1419"/>
      <c r="K76" s="1419"/>
      <c r="L76" s="1419"/>
      <c r="M76" s="1419"/>
      <c r="N76" s="1419"/>
      <c r="O76" s="1504"/>
      <c r="P76" s="1504"/>
      <c r="Q76" s="1504"/>
      <c r="BN76" s="1487"/>
      <c r="BO76" s="1487"/>
      <c r="BP76" s="1487"/>
    </row>
    <row r="77" spans="1:79" ht="30" customHeight="1">
      <c r="A77" s="1422"/>
      <c r="B77" s="1422"/>
      <c r="C77" s="2557" t="s">
        <v>533</v>
      </c>
      <c r="D77" s="2559" t="s">
        <v>534</v>
      </c>
      <c r="E77" s="1439"/>
      <c r="F77" s="2559" t="s">
        <v>535</v>
      </c>
      <c r="G77" s="1439"/>
      <c r="H77" s="2561" t="s">
        <v>536</v>
      </c>
      <c r="I77" s="2561"/>
      <c r="J77" s="2561"/>
      <c r="K77" s="2561"/>
      <c r="L77" s="1439"/>
      <c r="M77" s="2561" t="s">
        <v>537</v>
      </c>
      <c r="N77" s="2561"/>
      <c r="O77" s="169"/>
      <c r="P77" s="2561" t="s">
        <v>538</v>
      </c>
      <c r="Q77" s="2561"/>
      <c r="BN77" s="1490"/>
      <c r="BO77" s="1490"/>
      <c r="BP77" s="1490"/>
    </row>
    <row r="78" spans="1:79" ht="30" customHeight="1">
      <c r="A78" s="1440"/>
      <c r="B78" s="1440"/>
      <c r="C78" s="2558"/>
      <c r="D78" s="2560"/>
      <c r="E78" s="1423"/>
      <c r="F78" s="2560"/>
      <c r="G78" s="1423"/>
      <c r="H78" s="1423" t="s">
        <v>539</v>
      </c>
      <c r="I78" s="1423" t="s">
        <v>540</v>
      </c>
      <c r="J78" s="1423" t="s">
        <v>541</v>
      </c>
      <c r="K78" s="1424" t="s">
        <v>542</v>
      </c>
      <c r="L78" s="1423"/>
      <c r="M78" s="1423" t="s">
        <v>543</v>
      </c>
      <c r="N78" s="1423" t="s">
        <v>544</v>
      </c>
      <c r="O78" s="1504"/>
      <c r="P78" s="1423" t="s">
        <v>541</v>
      </c>
      <c r="Q78" s="1424" t="s">
        <v>542</v>
      </c>
      <c r="BN78" s="1483"/>
      <c r="BO78" s="1483"/>
      <c r="BP78" s="1483"/>
    </row>
    <row r="79" spans="1:79" ht="12" customHeight="1">
      <c r="A79" s="1429"/>
      <c r="B79" s="1429"/>
      <c r="C79" s="1404" t="s">
        <v>546</v>
      </c>
      <c r="D79" s="1431">
        <v>524932</v>
      </c>
      <c r="E79" s="1414"/>
      <c r="F79" s="1432">
        <v>46.4</v>
      </c>
      <c r="G79" s="1456"/>
      <c r="H79" s="1432">
        <v>9.9</v>
      </c>
      <c r="I79" s="1432">
        <v>9</v>
      </c>
      <c r="J79" s="1432">
        <v>12.6</v>
      </c>
      <c r="K79" s="1432">
        <v>14.9</v>
      </c>
      <c r="L79" s="1456"/>
      <c r="M79" s="1432">
        <v>11.5</v>
      </c>
      <c r="N79" s="1432">
        <v>3.4</v>
      </c>
      <c r="O79" s="1457"/>
      <c r="P79" s="1432">
        <v>2.8</v>
      </c>
      <c r="Q79" s="1432">
        <v>2.9</v>
      </c>
      <c r="BN79" s="1477"/>
      <c r="BO79" s="1478"/>
      <c r="BP79" s="1478"/>
    </row>
    <row r="80" spans="1:79" ht="12" customHeight="1">
      <c r="A80" s="1425"/>
      <c r="B80" s="1413"/>
      <c r="C80" s="1425"/>
      <c r="D80" s="1426"/>
      <c r="E80" s="1441"/>
      <c r="F80" s="1426"/>
      <c r="G80" s="1427"/>
      <c r="H80" s="1426"/>
      <c r="I80" s="1428"/>
      <c r="J80" s="1428"/>
      <c r="K80" s="1428"/>
      <c r="L80" s="1429"/>
      <c r="M80" s="1430"/>
      <c r="N80" s="1430"/>
      <c r="O80" s="1504"/>
      <c r="P80" s="1430"/>
      <c r="Q80" s="1430"/>
      <c r="BN80" s="1481"/>
      <c r="BO80" s="1481"/>
      <c r="BP80" s="1484"/>
    </row>
    <row r="81" spans="1:68" ht="12" customHeight="1">
      <c r="A81" s="1404" t="s">
        <v>330</v>
      </c>
      <c r="B81" s="591" t="s">
        <v>331</v>
      </c>
      <c r="C81" s="1404" t="s">
        <v>2</v>
      </c>
      <c r="D81" s="1431">
        <v>75518</v>
      </c>
      <c r="E81" s="1414"/>
      <c r="F81" s="1432">
        <v>48.9</v>
      </c>
      <c r="G81" s="1456"/>
      <c r="H81" s="1432">
        <v>10.6</v>
      </c>
      <c r="I81" s="1432">
        <v>9.5</v>
      </c>
      <c r="J81" s="1432">
        <v>13.6</v>
      </c>
      <c r="K81" s="1432">
        <v>15.1</v>
      </c>
      <c r="L81" s="1456"/>
      <c r="M81" s="1432">
        <v>13</v>
      </c>
      <c r="N81" s="1432">
        <v>2.1</v>
      </c>
      <c r="O81" s="1457"/>
      <c r="P81" s="1432">
        <v>2.8</v>
      </c>
      <c r="Q81" s="1432">
        <v>2.9</v>
      </c>
      <c r="BN81" s="1485"/>
      <c r="BO81" s="1485"/>
      <c r="BP81" s="1485"/>
    </row>
    <row r="82" spans="1:68" ht="12" customHeight="1">
      <c r="A82" s="1404" t="s">
        <v>332</v>
      </c>
      <c r="B82" s="592" t="s">
        <v>333</v>
      </c>
      <c r="C82" s="1405" t="s">
        <v>136</v>
      </c>
      <c r="D82" s="1431">
        <v>24971</v>
      </c>
      <c r="E82" s="1414"/>
      <c r="F82" s="1432">
        <v>48.2</v>
      </c>
      <c r="G82" s="1456"/>
      <c r="H82" s="1432">
        <v>10.6</v>
      </c>
      <c r="I82" s="1432">
        <v>9.1</v>
      </c>
      <c r="J82" s="1432">
        <v>13.5</v>
      </c>
      <c r="K82" s="1432">
        <v>15</v>
      </c>
      <c r="L82" s="1456"/>
      <c r="M82" s="1432">
        <v>12.7</v>
      </c>
      <c r="N82" s="1432">
        <v>2.2999999999999998</v>
      </c>
      <c r="O82" s="1457"/>
      <c r="P82" s="1432">
        <v>2.7</v>
      </c>
      <c r="Q82" s="1432">
        <v>2.9</v>
      </c>
      <c r="BN82" s="1486"/>
      <c r="BO82" s="1486"/>
      <c r="BP82" s="1486"/>
    </row>
    <row r="83" spans="1:68" ht="12" customHeight="1">
      <c r="A83" s="1406" t="s">
        <v>671</v>
      </c>
      <c r="B83" s="592">
        <v>202</v>
      </c>
      <c r="C83" s="1403" t="s">
        <v>245</v>
      </c>
      <c r="D83" s="1433">
        <v>1513</v>
      </c>
      <c r="E83" s="1414"/>
      <c r="F83" s="1416">
        <v>48.3</v>
      </c>
      <c r="G83" s="1456"/>
      <c r="H83" s="1416">
        <v>10.8</v>
      </c>
      <c r="I83" s="1416">
        <v>9.3000000000000007</v>
      </c>
      <c r="J83" s="1416">
        <v>13.7</v>
      </c>
      <c r="K83" s="1416">
        <v>14.4</v>
      </c>
      <c r="L83" s="1456"/>
      <c r="M83" s="1416">
        <v>12.8</v>
      </c>
      <c r="N83" s="1416">
        <v>1.6</v>
      </c>
      <c r="O83" s="1457"/>
      <c r="P83" s="1416">
        <v>2.7</v>
      </c>
      <c r="Q83" s="1416">
        <v>2.8</v>
      </c>
      <c r="BN83" s="1488"/>
      <c r="BO83" s="1488"/>
      <c r="BP83" s="1488"/>
    </row>
    <row r="84" spans="1:68" ht="12" customHeight="1">
      <c r="A84" s="1407" t="s">
        <v>672</v>
      </c>
      <c r="B84" s="592">
        <v>201</v>
      </c>
      <c r="C84" s="1403" t="s">
        <v>690</v>
      </c>
      <c r="D84" s="1433" t="s">
        <v>240</v>
      </c>
      <c r="E84" s="1414"/>
      <c r="F84" s="1416" t="s">
        <v>240</v>
      </c>
      <c r="G84" s="1456"/>
      <c r="H84" s="1416" t="s">
        <v>240</v>
      </c>
      <c r="I84" s="1416" t="s">
        <v>240</v>
      </c>
      <c r="J84" s="1416" t="s">
        <v>240</v>
      </c>
      <c r="K84" s="1416" t="s">
        <v>240</v>
      </c>
      <c r="L84" s="1456"/>
      <c r="M84" s="1416" t="s">
        <v>240</v>
      </c>
      <c r="N84" s="1416" t="s">
        <v>240</v>
      </c>
      <c r="O84" s="1457"/>
      <c r="P84" s="1416" t="s">
        <v>240</v>
      </c>
      <c r="Q84" s="1416" t="s">
        <v>240</v>
      </c>
      <c r="BN84" s="1489"/>
      <c r="BO84" s="1489"/>
      <c r="BP84" s="1489"/>
    </row>
    <row r="85" spans="1:68" ht="12" customHeight="1">
      <c r="A85" s="1406" t="s">
        <v>673</v>
      </c>
      <c r="B85" s="592">
        <v>204</v>
      </c>
      <c r="C85" s="1415" t="s">
        <v>247</v>
      </c>
      <c r="D85" s="1433">
        <v>2002</v>
      </c>
      <c r="E85" s="1414"/>
      <c r="F85" s="1416">
        <v>49.4</v>
      </c>
      <c r="G85" s="1456"/>
      <c r="H85" s="1416">
        <v>10.8</v>
      </c>
      <c r="I85" s="1416">
        <v>9.1999999999999993</v>
      </c>
      <c r="J85" s="1416">
        <v>13.8</v>
      </c>
      <c r="K85" s="1416">
        <v>15.6</v>
      </c>
      <c r="L85" s="1456"/>
      <c r="M85" s="1416">
        <v>12.8</v>
      </c>
      <c r="N85" s="1416">
        <v>2.8</v>
      </c>
      <c r="O85" s="1457"/>
      <c r="P85" s="1416">
        <v>2.7</v>
      </c>
      <c r="Q85" s="1416">
        <v>2.9</v>
      </c>
      <c r="BN85" s="1482"/>
      <c r="BO85" s="1482"/>
      <c r="BP85" s="1482"/>
    </row>
    <row r="86" spans="1:68" ht="12" customHeight="1">
      <c r="A86" s="1406" t="s">
        <v>674</v>
      </c>
      <c r="B86" s="592">
        <v>205</v>
      </c>
      <c r="C86" s="1403" t="s">
        <v>248</v>
      </c>
      <c r="D86" s="1433">
        <v>1313</v>
      </c>
      <c r="E86" s="1414"/>
      <c r="F86" s="1416">
        <v>50.9</v>
      </c>
      <c r="G86" s="1456"/>
      <c r="H86" s="1416">
        <v>11.3</v>
      </c>
      <c r="I86" s="1416">
        <v>9.6</v>
      </c>
      <c r="J86" s="1416">
        <v>14.5</v>
      </c>
      <c r="K86" s="1416">
        <v>15.5</v>
      </c>
      <c r="L86" s="1456"/>
      <c r="M86" s="1416">
        <v>13.8</v>
      </c>
      <c r="N86" s="1416">
        <v>1.7</v>
      </c>
      <c r="O86" s="1457"/>
      <c r="P86" s="1416">
        <v>2.7</v>
      </c>
      <c r="Q86" s="1416">
        <v>2.8</v>
      </c>
      <c r="BN86" s="1479"/>
      <c r="BO86" s="1479"/>
      <c r="BP86" s="1479"/>
    </row>
    <row r="87" spans="1:68" ht="12" customHeight="1">
      <c r="A87" s="1406" t="s">
        <v>675</v>
      </c>
      <c r="B87" s="592">
        <v>309</v>
      </c>
      <c r="C87" s="1415" t="s">
        <v>249</v>
      </c>
      <c r="D87" s="1433">
        <v>2127</v>
      </c>
      <c r="E87" s="1414"/>
      <c r="F87" s="1416">
        <v>46.5</v>
      </c>
      <c r="G87" s="1456"/>
      <c r="H87" s="1416">
        <v>10.1</v>
      </c>
      <c r="I87" s="1416">
        <v>9</v>
      </c>
      <c r="J87" s="1416">
        <v>13</v>
      </c>
      <c r="K87" s="1416">
        <v>14.4</v>
      </c>
      <c r="L87" s="1456"/>
      <c r="M87" s="1416">
        <v>12.2</v>
      </c>
      <c r="N87" s="1416">
        <v>2.2000000000000002</v>
      </c>
      <c r="O87" s="1457"/>
      <c r="P87" s="1416">
        <v>2.7</v>
      </c>
      <c r="Q87" s="1416">
        <v>2.8</v>
      </c>
      <c r="BN87" s="1476"/>
      <c r="BO87" s="1476"/>
      <c r="BP87" s="1476"/>
    </row>
    <row r="88" spans="1:68" ht="12" customHeight="1">
      <c r="A88" s="1406" t="s">
        <v>676</v>
      </c>
      <c r="B88" s="592">
        <v>206</v>
      </c>
      <c r="C88" s="1415" t="s">
        <v>250</v>
      </c>
      <c r="D88" s="1433">
        <v>1377</v>
      </c>
      <c r="E88" s="1414"/>
      <c r="F88" s="1416">
        <v>45.6</v>
      </c>
      <c r="G88" s="1456"/>
      <c r="H88" s="1416">
        <v>10.3</v>
      </c>
      <c r="I88" s="1416">
        <v>8.8000000000000007</v>
      </c>
      <c r="J88" s="1416">
        <v>12.8</v>
      </c>
      <c r="K88" s="1416">
        <v>13.6</v>
      </c>
      <c r="L88" s="1456"/>
      <c r="M88" s="1416">
        <v>12.7</v>
      </c>
      <c r="N88" s="1416">
        <v>0.9</v>
      </c>
      <c r="O88" s="1457"/>
      <c r="P88" s="1416">
        <v>2.7</v>
      </c>
      <c r="Q88" s="1416">
        <v>2.9</v>
      </c>
      <c r="BN88" s="1476"/>
      <c r="BO88" s="1476"/>
      <c r="BP88" s="1476"/>
    </row>
    <row r="89" spans="1:68" ht="12" customHeight="1">
      <c r="A89" s="1406" t="s">
        <v>677</v>
      </c>
      <c r="B89" s="592">
        <v>207</v>
      </c>
      <c r="C89" s="1415" t="s">
        <v>251</v>
      </c>
      <c r="D89" s="1433">
        <v>739</v>
      </c>
      <c r="E89" s="1414"/>
      <c r="F89" s="1416">
        <v>55</v>
      </c>
      <c r="G89" s="1456"/>
      <c r="H89" s="1416">
        <v>11.8</v>
      </c>
      <c r="I89" s="1416">
        <v>10.199999999999999</v>
      </c>
      <c r="J89" s="1416">
        <v>15.9</v>
      </c>
      <c r="K89" s="1416">
        <v>17.100000000000001</v>
      </c>
      <c r="L89" s="1456"/>
      <c r="M89" s="1416">
        <v>14</v>
      </c>
      <c r="N89" s="1416">
        <v>3.1</v>
      </c>
      <c r="O89" s="1457"/>
      <c r="P89" s="1416">
        <v>2.8</v>
      </c>
      <c r="Q89" s="1416">
        <v>2.9</v>
      </c>
    </row>
    <row r="90" spans="1:68" ht="12" customHeight="1">
      <c r="A90" s="1406" t="s">
        <v>678</v>
      </c>
      <c r="B90" s="592">
        <v>208</v>
      </c>
      <c r="C90" s="1415" t="s">
        <v>252</v>
      </c>
      <c r="D90" s="1433">
        <v>1949</v>
      </c>
      <c r="E90" s="1414"/>
      <c r="F90" s="1416">
        <v>44.3</v>
      </c>
      <c r="G90" s="1456"/>
      <c r="H90" s="1416">
        <v>9.5</v>
      </c>
      <c r="I90" s="1416">
        <v>8.6999999999999993</v>
      </c>
      <c r="J90" s="1416">
        <v>12.4</v>
      </c>
      <c r="K90" s="1416">
        <v>13.7</v>
      </c>
      <c r="L90" s="1456"/>
      <c r="M90" s="1416">
        <v>10.9</v>
      </c>
      <c r="N90" s="1416">
        <v>2.8</v>
      </c>
      <c r="O90" s="1457"/>
      <c r="P90" s="1416">
        <v>2.6</v>
      </c>
      <c r="Q90" s="1416">
        <v>2.8</v>
      </c>
    </row>
    <row r="91" spans="1:68" ht="12" customHeight="1">
      <c r="A91" s="1406" t="s">
        <v>679</v>
      </c>
      <c r="B91" s="592">
        <v>209</v>
      </c>
      <c r="C91" s="1415" t="s">
        <v>253</v>
      </c>
      <c r="D91" s="1433">
        <v>2247</v>
      </c>
      <c r="E91" s="1414"/>
      <c r="F91" s="1416">
        <v>44.2</v>
      </c>
      <c r="G91" s="1456"/>
      <c r="H91" s="1416">
        <v>9.8000000000000007</v>
      </c>
      <c r="I91" s="1416">
        <v>8.4</v>
      </c>
      <c r="J91" s="1416">
        <v>12.1</v>
      </c>
      <c r="K91" s="1416">
        <v>13.9</v>
      </c>
      <c r="L91" s="1456"/>
      <c r="M91" s="1416">
        <v>11.8</v>
      </c>
      <c r="N91" s="1416">
        <v>2.1</v>
      </c>
      <c r="O91" s="1457"/>
      <c r="P91" s="1416">
        <v>2.7</v>
      </c>
      <c r="Q91" s="1416">
        <v>2.8</v>
      </c>
    </row>
    <row r="92" spans="1:68" ht="12" customHeight="1">
      <c r="A92" s="1406" t="s">
        <v>680</v>
      </c>
      <c r="B92" s="592">
        <v>316</v>
      </c>
      <c r="C92" s="1415" t="s">
        <v>254</v>
      </c>
      <c r="D92" s="1433">
        <v>3523</v>
      </c>
      <c r="E92" s="1414"/>
      <c r="F92" s="1416">
        <v>48.4</v>
      </c>
      <c r="G92" s="1456"/>
      <c r="H92" s="1416">
        <v>10.6</v>
      </c>
      <c r="I92" s="1416">
        <v>9.1</v>
      </c>
      <c r="J92" s="1416">
        <v>13.3</v>
      </c>
      <c r="K92" s="1416">
        <v>15.4</v>
      </c>
      <c r="L92" s="1456"/>
      <c r="M92" s="1416">
        <v>13.4</v>
      </c>
      <c r="N92" s="1416">
        <v>2</v>
      </c>
      <c r="O92" s="1457"/>
      <c r="P92" s="1416">
        <v>2.8</v>
      </c>
      <c r="Q92" s="1416">
        <v>2.9</v>
      </c>
    </row>
    <row r="93" spans="1:68" ht="12" customHeight="1">
      <c r="A93" s="1406" t="s">
        <v>681</v>
      </c>
      <c r="B93" s="592">
        <v>210</v>
      </c>
      <c r="C93" s="1415" t="s">
        <v>255</v>
      </c>
      <c r="D93" s="1433">
        <v>2328</v>
      </c>
      <c r="E93" s="1414"/>
      <c r="F93" s="1416">
        <v>50.5</v>
      </c>
      <c r="G93" s="1456"/>
      <c r="H93" s="1416">
        <v>10.9</v>
      </c>
      <c r="I93" s="1416">
        <v>9.3000000000000007</v>
      </c>
      <c r="J93" s="1416">
        <v>14</v>
      </c>
      <c r="K93" s="1416">
        <v>16.3</v>
      </c>
      <c r="L93" s="1456"/>
      <c r="M93" s="1416">
        <v>11.7</v>
      </c>
      <c r="N93" s="1416">
        <v>4.7</v>
      </c>
      <c r="O93" s="1457"/>
      <c r="P93" s="1416">
        <v>2.8</v>
      </c>
      <c r="Q93" s="1416">
        <v>2.9</v>
      </c>
    </row>
    <row r="94" spans="1:68" ht="12" customHeight="1">
      <c r="A94" s="1406" t="s">
        <v>682</v>
      </c>
      <c r="B94" s="592">
        <v>211</v>
      </c>
      <c r="C94" s="1415" t="s">
        <v>256</v>
      </c>
      <c r="D94" s="1433">
        <v>2623</v>
      </c>
      <c r="E94" s="1414"/>
      <c r="F94" s="1416">
        <v>47.2</v>
      </c>
      <c r="G94" s="1456"/>
      <c r="H94" s="1416">
        <v>10.6</v>
      </c>
      <c r="I94" s="1416">
        <v>8.9</v>
      </c>
      <c r="J94" s="1416">
        <v>13.1</v>
      </c>
      <c r="K94" s="1416">
        <v>14.6</v>
      </c>
      <c r="L94" s="1456"/>
      <c r="M94" s="1416">
        <v>13.4</v>
      </c>
      <c r="N94" s="1416">
        <v>1.3</v>
      </c>
      <c r="O94" s="1457"/>
      <c r="P94" s="1416">
        <v>2.7</v>
      </c>
      <c r="Q94" s="1416">
        <v>2.8</v>
      </c>
    </row>
    <row r="95" spans="1:68" ht="12" customHeight="1">
      <c r="A95" s="1406" t="s">
        <v>683</v>
      </c>
      <c r="B95" s="592">
        <v>212</v>
      </c>
      <c r="C95" s="1415" t="s">
        <v>257</v>
      </c>
      <c r="D95" s="1433">
        <v>1695</v>
      </c>
      <c r="E95" s="1414"/>
      <c r="F95" s="1416">
        <v>49.5</v>
      </c>
      <c r="G95" s="1456"/>
      <c r="H95" s="1416">
        <v>10.9</v>
      </c>
      <c r="I95" s="1416">
        <v>9.6</v>
      </c>
      <c r="J95" s="1416">
        <v>13.8</v>
      </c>
      <c r="K95" s="1416">
        <v>15.2</v>
      </c>
      <c r="L95" s="1456"/>
      <c r="M95" s="1416">
        <v>12.2</v>
      </c>
      <c r="N95" s="1416">
        <v>3</v>
      </c>
      <c r="O95" s="1457"/>
      <c r="P95" s="1416">
        <v>2.7</v>
      </c>
      <c r="Q95" s="1416">
        <v>2.8</v>
      </c>
    </row>
    <row r="96" spans="1:68" ht="12" customHeight="1">
      <c r="A96" s="1406" t="s">
        <v>684</v>
      </c>
      <c r="B96" s="592">
        <v>213</v>
      </c>
      <c r="C96" s="1415" t="s">
        <v>258</v>
      </c>
      <c r="D96" s="1433">
        <v>1535</v>
      </c>
      <c r="E96" s="1414"/>
      <c r="F96" s="1416">
        <v>52.6</v>
      </c>
      <c r="G96" s="1456"/>
      <c r="H96" s="1416">
        <v>11.5</v>
      </c>
      <c r="I96" s="1416">
        <v>10.1</v>
      </c>
      <c r="J96" s="1416">
        <v>15.1</v>
      </c>
      <c r="K96" s="1416">
        <v>15.9</v>
      </c>
      <c r="L96" s="1456"/>
      <c r="M96" s="1416">
        <v>13.7</v>
      </c>
      <c r="N96" s="1416">
        <v>2.2000000000000002</v>
      </c>
      <c r="O96" s="1457"/>
      <c r="P96" s="1416">
        <v>2.8</v>
      </c>
      <c r="Q96" s="1416">
        <v>2.9</v>
      </c>
    </row>
    <row r="97" spans="1:18" ht="12" customHeight="1">
      <c r="A97" s="1406"/>
      <c r="B97" s="591"/>
      <c r="C97" s="1414"/>
      <c r="D97" s="1445"/>
      <c r="E97" s="1445"/>
      <c r="F97" s="1445"/>
      <c r="G97" s="1445"/>
      <c r="H97" s="1445"/>
      <c r="I97" s="1445"/>
      <c r="J97" s="1445"/>
      <c r="K97" s="1445"/>
      <c r="L97" s="1445"/>
      <c r="M97" s="1445"/>
      <c r="N97" s="1445"/>
      <c r="O97" s="594"/>
      <c r="P97" s="1445"/>
      <c r="Q97" s="1445"/>
    </row>
    <row r="98" spans="1:18" ht="12" customHeight="1">
      <c r="A98" s="1404" t="s">
        <v>334</v>
      </c>
      <c r="B98" s="592" t="s">
        <v>335</v>
      </c>
      <c r="C98" s="1404" t="s">
        <v>137</v>
      </c>
      <c r="D98" s="1431">
        <v>50547</v>
      </c>
      <c r="E98" s="1414"/>
      <c r="F98" s="1432">
        <v>49.2</v>
      </c>
      <c r="G98" s="1456"/>
      <c r="H98" s="1432">
        <v>10.7</v>
      </c>
      <c r="I98" s="1432">
        <v>9.6</v>
      </c>
      <c r="J98" s="1432">
        <v>13.7</v>
      </c>
      <c r="K98" s="1432">
        <v>15.2</v>
      </c>
      <c r="L98" s="1456"/>
      <c r="M98" s="1432">
        <v>13.2</v>
      </c>
      <c r="N98" s="1432">
        <v>2</v>
      </c>
      <c r="O98" s="1457"/>
      <c r="P98" s="1432">
        <v>2.8</v>
      </c>
      <c r="Q98" s="1432">
        <v>2.9</v>
      </c>
    </row>
    <row r="99" spans="1:18" ht="12" customHeight="1">
      <c r="A99" s="1406" t="s">
        <v>336</v>
      </c>
      <c r="B99" s="592">
        <v>301</v>
      </c>
      <c r="C99" s="1415" t="s">
        <v>259</v>
      </c>
      <c r="D99" s="1433">
        <v>2185</v>
      </c>
      <c r="E99" s="1414"/>
      <c r="F99" s="1416">
        <v>46.7</v>
      </c>
      <c r="G99" s="1456"/>
      <c r="H99" s="1416">
        <v>10.3</v>
      </c>
      <c r="I99" s="1416">
        <v>8.9</v>
      </c>
      <c r="J99" s="1416">
        <v>13</v>
      </c>
      <c r="K99" s="1416">
        <v>14.5</v>
      </c>
      <c r="L99" s="1456"/>
      <c r="M99" s="1416">
        <v>12.5</v>
      </c>
      <c r="N99" s="1416">
        <v>2</v>
      </c>
      <c r="O99" s="1457"/>
      <c r="P99" s="1416">
        <v>2.8</v>
      </c>
      <c r="Q99" s="1416">
        <v>2.9</v>
      </c>
    </row>
    <row r="100" spans="1:18">
      <c r="A100" s="1406" t="s">
        <v>337</v>
      </c>
      <c r="B100" s="592">
        <v>302</v>
      </c>
      <c r="C100" s="1415" t="s">
        <v>260</v>
      </c>
      <c r="D100" s="1433">
        <v>3528</v>
      </c>
      <c r="E100" s="1414"/>
      <c r="F100" s="1416">
        <v>54.7</v>
      </c>
      <c r="G100" s="1456"/>
      <c r="H100" s="1416">
        <v>11.9</v>
      </c>
      <c r="I100" s="1416">
        <v>10.8</v>
      </c>
      <c r="J100" s="1416">
        <v>15.5</v>
      </c>
      <c r="K100" s="1416">
        <v>16.399999999999999</v>
      </c>
      <c r="L100" s="1456"/>
      <c r="M100" s="1416">
        <v>15.6</v>
      </c>
      <c r="N100" s="1416">
        <v>0.9</v>
      </c>
      <c r="O100" s="1457"/>
      <c r="P100" s="1416">
        <v>2.8</v>
      </c>
      <c r="Q100" s="1416">
        <v>2.9</v>
      </c>
    </row>
    <row r="101" spans="1:18" ht="26.25" customHeight="1">
      <c r="A101" s="1406" t="s">
        <v>338</v>
      </c>
      <c r="B101" s="592">
        <v>303</v>
      </c>
      <c r="C101" s="1415" t="s">
        <v>261</v>
      </c>
      <c r="D101" s="1433">
        <v>3141</v>
      </c>
      <c r="E101" s="1414"/>
      <c r="F101" s="1416">
        <v>49</v>
      </c>
      <c r="G101" s="1456"/>
      <c r="H101" s="1416">
        <v>10.5</v>
      </c>
      <c r="I101" s="1416">
        <v>9.8000000000000007</v>
      </c>
      <c r="J101" s="1416">
        <v>13.1</v>
      </c>
      <c r="K101" s="1416">
        <v>15.7</v>
      </c>
      <c r="L101" s="1456"/>
      <c r="M101" s="1416">
        <v>12</v>
      </c>
      <c r="N101" s="1416">
        <v>3.7</v>
      </c>
      <c r="O101" s="1457"/>
      <c r="P101" s="1416">
        <v>2.8</v>
      </c>
      <c r="Q101" s="1416">
        <v>2.9</v>
      </c>
    </row>
    <row r="102" spans="1:18">
      <c r="A102" s="1406" t="s">
        <v>339</v>
      </c>
      <c r="B102" s="592">
        <v>304</v>
      </c>
      <c r="C102" s="1415" t="s">
        <v>262</v>
      </c>
      <c r="D102" s="1433">
        <v>2908</v>
      </c>
      <c r="E102" s="1414"/>
      <c r="F102" s="1416">
        <v>49</v>
      </c>
      <c r="G102" s="1456"/>
      <c r="H102" s="1416">
        <v>10.6</v>
      </c>
      <c r="I102" s="1416">
        <v>9.8000000000000007</v>
      </c>
      <c r="J102" s="1416">
        <v>13.9</v>
      </c>
      <c r="K102" s="1416">
        <v>14.7</v>
      </c>
      <c r="L102" s="1456"/>
      <c r="M102" s="1416">
        <v>13.7</v>
      </c>
      <c r="N102" s="1416">
        <v>1.1000000000000001</v>
      </c>
      <c r="O102" s="1457"/>
      <c r="P102" s="1416">
        <v>2.8</v>
      </c>
      <c r="Q102" s="1416">
        <v>2.9</v>
      </c>
    </row>
    <row r="103" spans="1:18" ht="33" customHeight="1">
      <c r="A103" s="1406" t="s">
        <v>340</v>
      </c>
      <c r="B103" s="592">
        <v>305</v>
      </c>
      <c r="C103" s="1415" t="s">
        <v>263</v>
      </c>
      <c r="D103" s="1433">
        <v>3258</v>
      </c>
      <c r="E103" s="1414"/>
      <c r="F103" s="1416">
        <v>49.8</v>
      </c>
      <c r="G103" s="1456"/>
      <c r="H103" s="1416">
        <v>10.6</v>
      </c>
      <c r="I103" s="1416">
        <v>9.6</v>
      </c>
      <c r="J103" s="1416">
        <v>13.5</v>
      </c>
      <c r="K103" s="1416">
        <v>16.100000000000001</v>
      </c>
      <c r="L103" s="1456"/>
      <c r="M103" s="1416">
        <v>12.4</v>
      </c>
      <c r="N103" s="1416">
        <v>3.7</v>
      </c>
      <c r="O103" s="1457"/>
      <c r="P103" s="1416">
        <v>2.7</v>
      </c>
      <c r="Q103" s="1416">
        <v>2.8</v>
      </c>
    </row>
    <row r="104" spans="1:18" ht="12.75" customHeight="1">
      <c r="A104" s="1406" t="s">
        <v>341</v>
      </c>
      <c r="B104" s="592">
        <v>306</v>
      </c>
      <c r="C104" s="1415" t="s">
        <v>264</v>
      </c>
      <c r="D104" s="1433">
        <v>3579</v>
      </c>
      <c r="E104" s="1414"/>
      <c r="F104" s="1416">
        <v>45</v>
      </c>
      <c r="G104" s="1456"/>
      <c r="H104" s="1416">
        <v>9.9</v>
      </c>
      <c r="I104" s="1416">
        <v>8.5</v>
      </c>
      <c r="J104" s="1416">
        <v>12</v>
      </c>
      <c r="K104" s="1416">
        <v>14.7</v>
      </c>
      <c r="L104" s="1456"/>
      <c r="M104" s="1416">
        <v>11</v>
      </c>
      <c r="N104" s="1416">
        <v>3.7</v>
      </c>
      <c r="O104" s="1457"/>
      <c r="P104" s="1416">
        <v>2.7</v>
      </c>
      <c r="Q104" s="1416">
        <v>2.8</v>
      </c>
      <c r="R104" s="508"/>
    </row>
    <row r="105" spans="1:18">
      <c r="A105" s="1406" t="s">
        <v>342</v>
      </c>
      <c r="B105" s="592">
        <v>307</v>
      </c>
      <c r="C105" s="1415" t="s">
        <v>265</v>
      </c>
      <c r="D105" s="1433">
        <v>2722</v>
      </c>
      <c r="E105" s="1414"/>
      <c r="F105" s="1416">
        <v>48.7</v>
      </c>
      <c r="G105" s="1456"/>
      <c r="H105" s="1416">
        <v>10.7</v>
      </c>
      <c r="I105" s="1416">
        <v>9.8000000000000007</v>
      </c>
      <c r="J105" s="1416">
        <v>14</v>
      </c>
      <c r="K105" s="1416">
        <v>14.3</v>
      </c>
      <c r="L105" s="1456"/>
      <c r="M105" s="1416">
        <v>13.1</v>
      </c>
      <c r="N105" s="1416">
        <v>1.2</v>
      </c>
      <c r="O105" s="1457"/>
      <c r="P105" s="1416">
        <v>2.8</v>
      </c>
      <c r="Q105" s="1416">
        <v>2.9</v>
      </c>
    </row>
    <row r="106" spans="1:18" ht="24" customHeight="1">
      <c r="A106" s="1406" t="s">
        <v>343</v>
      </c>
      <c r="B106" s="592">
        <v>308</v>
      </c>
      <c r="C106" s="1415" t="s">
        <v>266</v>
      </c>
      <c r="D106" s="1433">
        <v>3487</v>
      </c>
      <c r="E106" s="1414"/>
      <c r="F106" s="1416">
        <v>46.2</v>
      </c>
      <c r="G106" s="1456"/>
      <c r="H106" s="1416">
        <v>10</v>
      </c>
      <c r="I106" s="1416">
        <v>9</v>
      </c>
      <c r="J106" s="1416">
        <v>13.2</v>
      </c>
      <c r="K106" s="1416">
        <v>14</v>
      </c>
      <c r="L106" s="1456"/>
      <c r="M106" s="1416">
        <v>12.5</v>
      </c>
      <c r="N106" s="1416">
        <v>1.4</v>
      </c>
      <c r="O106" s="1457"/>
      <c r="P106" s="1416">
        <v>2.8</v>
      </c>
      <c r="Q106" s="1416">
        <v>2.9</v>
      </c>
    </row>
    <row r="107" spans="1:18">
      <c r="A107" s="1406" t="s">
        <v>344</v>
      </c>
      <c r="B107" s="592">
        <v>203</v>
      </c>
      <c r="C107" s="1415" t="s">
        <v>267</v>
      </c>
      <c r="D107" s="1433">
        <v>2166</v>
      </c>
      <c r="E107" s="1414"/>
      <c r="F107" s="1416">
        <v>45.9</v>
      </c>
      <c r="G107" s="1456"/>
      <c r="H107" s="1416">
        <v>10</v>
      </c>
      <c r="I107" s="1416">
        <v>8.6999999999999993</v>
      </c>
      <c r="J107" s="1416">
        <v>12.5</v>
      </c>
      <c r="K107" s="1416">
        <v>14.7</v>
      </c>
      <c r="L107" s="1456"/>
      <c r="M107" s="1416">
        <v>11.5</v>
      </c>
      <c r="N107" s="1416">
        <v>3.3</v>
      </c>
      <c r="O107" s="1457"/>
      <c r="P107" s="1416">
        <v>2.7</v>
      </c>
      <c r="Q107" s="1416">
        <v>2.9</v>
      </c>
    </row>
    <row r="108" spans="1:18">
      <c r="A108" s="1406" t="s">
        <v>345</v>
      </c>
      <c r="B108" s="592">
        <v>310</v>
      </c>
      <c r="C108" s="1403" t="s">
        <v>268</v>
      </c>
      <c r="D108" s="1433">
        <v>2049</v>
      </c>
      <c r="E108" s="1414"/>
      <c r="F108" s="1416">
        <v>49.7</v>
      </c>
      <c r="G108" s="1456"/>
      <c r="H108" s="1416">
        <v>10.9</v>
      </c>
      <c r="I108" s="1416">
        <v>9.6999999999999993</v>
      </c>
      <c r="J108" s="1416">
        <v>13.9</v>
      </c>
      <c r="K108" s="1416">
        <v>15.3</v>
      </c>
      <c r="L108" s="1456"/>
      <c r="M108" s="1416">
        <v>14.2</v>
      </c>
      <c r="N108" s="1416">
        <v>1.1000000000000001</v>
      </c>
      <c r="O108" s="1457"/>
      <c r="P108" s="1416">
        <v>2.8</v>
      </c>
      <c r="Q108" s="1416">
        <v>2.9</v>
      </c>
    </row>
    <row r="109" spans="1:18">
      <c r="A109" s="1406" t="s">
        <v>346</v>
      </c>
      <c r="B109" s="592">
        <v>311</v>
      </c>
      <c r="C109" s="1415" t="s">
        <v>269</v>
      </c>
      <c r="D109" s="1433">
        <v>2794</v>
      </c>
      <c r="E109" s="1414"/>
      <c r="F109" s="1416">
        <v>47.5</v>
      </c>
      <c r="G109" s="1456"/>
      <c r="H109" s="1416">
        <v>10.3</v>
      </c>
      <c r="I109" s="1416">
        <v>9.4</v>
      </c>
      <c r="J109" s="1416">
        <v>12.9</v>
      </c>
      <c r="K109" s="1416">
        <v>15</v>
      </c>
      <c r="L109" s="1456"/>
      <c r="M109" s="1416">
        <v>12.9</v>
      </c>
      <c r="N109" s="1416">
        <v>2.1</v>
      </c>
      <c r="O109" s="1457"/>
      <c r="P109" s="1416">
        <v>2.8</v>
      </c>
      <c r="Q109" s="1416">
        <v>2.9</v>
      </c>
    </row>
    <row r="110" spans="1:18">
      <c r="A110" s="1406" t="s">
        <v>347</v>
      </c>
      <c r="B110" s="592">
        <v>312</v>
      </c>
      <c r="C110" s="1417" t="s">
        <v>270</v>
      </c>
      <c r="D110" s="1433">
        <v>3075</v>
      </c>
      <c r="E110" s="1414"/>
      <c r="F110" s="1416">
        <v>47.1</v>
      </c>
      <c r="G110" s="1456"/>
      <c r="H110" s="1416">
        <v>10.1</v>
      </c>
      <c r="I110" s="1416">
        <v>9.1999999999999993</v>
      </c>
      <c r="J110" s="1416">
        <v>12.9</v>
      </c>
      <c r="K110" s="1416">
        <v>14.9</v>
      </c>
      <c r="L110" s="1456"/>
      <c r="M110" s="1416">
        <v>11.9</v>
      </c>
      <c r="N110" s="1416">
        <v>3</v>
      </c>
      <c r="O110" s="1457"/>
      <c r="P110" s="1416">
        <v>2.8</v>
      </c>
      <c r="Q110" s="1416">
        <v>2.9</v>
      </c>
    </row>
    <row r="111" spans="1:18">
      <c r="A111" s="1406" t="s">
        <v>348</v>
      </c>
      <c r="B111" s="592">
        <v>313</v>
      </c>
      <c r="C111" s="1415" t="s">
        <v>271</v>
      </c>
      <c r="D111" s="1433">
        <v>2641</v>
      </c>
      <c r="E111" s="1414"/>
      <c r="F111" s="1416">
        <v>48</v>
      </c>
      <c r="G111" s="1456"/>
      <c r="H111" s="1416">
        <v>10.4</v>
      </c>
      <c r="I111" s="1416">
        <v>9.1999999999999993</v>
      </c>
      <c r="J111" s="1416">
        <v>13.6</v>
      </c>
      <c r="K111" s="1416">
        <v>14.8</v>
      </c>
      <c r="L111" s="1456"/>
      <c r="M111" s="1416">
        <v>12.4</v>
      </c>
      <c r="N111" s="1416">
        <v>2.4</v>
      </c>
      <c r="O111" s="1457"/>
      <c r="P111" s="1416">
        <v>2.7</v>
      </c>
      <c r="Q111" s="1416">
        <v>2.8</v>
      </c>
    </row>
    <row r="112" spans="1:18">
      <c r="A112" s="1406" t="s">
        <v>349</v>
      </c>
      <c r="B112" s="592">
        <v>314</v>
      </c>
      <c r="C112" s="1415" t="s">
        <v>272</v>
      </c>
      <c r="D112" s="1433">
        <v>1517</v>
      </c>
      <c r="E112" s="1414"/>
      <c r="F112" s="1416">
        <v>55.5</v>
      </c>
      <c r="G112" s="1456"/>
      <c r="H112" s="1416">
        <v>11.7</v>
      </c>
      <c r="I112" s="1416">
        <v>11.1</v>
      </c>
      <c r="J112" s="1416">
        <v>15.7</v>
      </c>
      <c r="K112" s="1416">
        <v>16.899999999999999</v>
      </c>
      <c r="L112" s="1456"/>
      <c r="M112" s="1416">
        <v>15.6</v>
      </c>
      <c r="N112" s="1416">
        <v>1.3</v>
      </c>
      <c r="O112" s="1457"/>
      <c r="P112" s="1416">
        <v>2.8</v>
      </c>
      <c r="Q112" s="1416">
        <v>2.9</v>
      </c>
    </row>
    <row r="113" spans="1:17">
      <c r="A113" s="1406" t="s">
        <v>350</v>
      </c>
      <c r="B113" s="592">
        <v>315</v>
      </c>
      <c r="C113" s="1415" t="s">
        <v>273</v>
      </c>
      <c r="D113" s="1433">
        <v>1420</v>
      </c>
      <c r="E113" s="1414"/>
      <c r="F113" s="1416">
        <v>50.2</v>
      </c>
      <c r="G113" s="1456"/>
      <c r="H113" s="1416">
        <v>10.8</v>
      </c>
      <c r="I113" s="1416">
        <v>9.6</v>
      </c>
      <c r="J113" s="1416">
        <v>14.3</v>
      </c>
      <c r="K113" s="1416">
        <v>15.5</v>
      </c>
      <c r="L113" s="1456"/>
      <c r="M113" s="1416">
        <v>13.4</v>
      </c>
      <c r="N113" s="1416">
        <v>2.1</v>
      </c>
      <c r="O113" s="1457"/>
      <c r="P113" s="1416">
        <v>2.8</v>
      </c>
      <c r="Q113" s="1416">
        <v>2.9</v>
      </c>
    </row>
    <row r="114" spans="1:17">
      <c r="A114" s="1406" t="s">
        <v>351</v>
      </c>
      <c r="B114" s="592">
        <v>317</v>
      </c>
      <c r="C114" s="1415" t="s">
        <v>274</v>
      </c>
      <c r="D114" s="1433">
        <v>3458</v>
      </c>
      <c r="E114" s="1414"/>
      <c r="F114" s="1416">
        <v>51.2</v>
      </c>
      <c r="G114" s="1456"/>
      <c r="H114" s="1416">
        <v>11.1</v>
      </c>
      <c r="I114" s="1416">
        <v>10.4</v>
      </c>
      <c r="J114" s="1416">
        <v>14.3</v>
      </c>
      <c r="K114" s="1416">
        <v>15.3</v>
      </c>
      <c r="L114" s="1456"/>
      <c r="M114" s="1416">
        <v>14.5</v>
      </c>
      <c r="N114" s="1416">
        <v>0.8</v>
      </c>
      <c r="O114" s="1457"/>
      <c r="P114" s="1416">
        <v>2.8</v>
      </c>
      <c r="Q114" s="1416">
        <v>2.9</v>
      </c>
    </row>
    <row r="115" spans="1:17">
      <c r="A115" s="1406" t="s">
        <v>352</v>
      </c>
      <c r="B115" s="592">
        <v>318</v>
      </c>
      <c r="C115" s="1415" t="s">
        <v>275</v>
      </c>
      <c r="D115" s="1433">
        <v>1374</v>
      </c>
      <c r="E115" s="1414"/>
      <c r="F115" s="1416">
        <v>52.7</v>
      </c>
      <c r="G115" s="1456"/>
      <c r="H115" s="1416">
        <v>11.3</v>
      </c>
      <c r="I115" s="1416">
        <v>10.3</v>
      </c>
      <c r="J115" s="1416">
        <v>15.1</v>
      </c>
      <c r="K115" s="1416">
        <v>15.9</v>
      </c>
      <c r="L115" s="1456"/>
      <c r="M115" s="1416">
        <v>14.6</v>
      </c>
      <c r="N115" s="1416">
        <v>1.4</v>
      </c>
      <c r="O115" s="1457"/>
      <c r="P115" s="1416">
        <v>2.8</v>
      </c>
      <c r="Q115" s="1416">
        <v>2.9</v>
      </c>
    </row>
    <row r="116" spans="1:17">
      <c r="A116" s="1406" t="s">
        <v>353</v>
      </c>
      <c r="B116" s="592">
        <v>319</v>
      </c>
      <c r="C116" s="1415" t="s">
        <v>276</v>
      </c>
      <c r="D116" s="1433">
        <v>2759</v>
      </c>
      <c r="E116" s="1414"/>
      <c r="F116" s="1416">
        <v>56.2</v>
      </c>
      <c r="G116" s="1456"/>
      <c r="H116" s="1416">
        <v>11.8</v>
      </c>
      <c r="I116" s="1416">
        <v>11.3</v>
      </c>
      <c r="J116" s="1416">
        <v>15.9</v>
      </c>
      <c r="K116" s="1416">
        <v>17.100000000000001</v>
      </c>
      <c r="L116" s="1456"/>
      <c r="M116" s="1416">
        <v>15.7</v>
      </c>
      <c r="N116" s="1416">
        <v>1.4</v>
      </c>
      <c r="O116" s="1457"/>
      <c r="P116" s="1416">
        <v>2.8</v>
      </c>
      <c r="Q116" s="1416">
        <v>2.9</v>
      </c>
    </row>
    <row r="117" spans="1:17">
      <c r="A117" s="1406" t="s">
        <v>354</v>
      </c>
      <c r="B117" s="592">
        <v>320</v>
      </c>
      <c r="C117" s="1415" t="s">
        <v>277</v>
      </c>
      <c r="D117" s="1433">
        <v>2486</v>
      </c>
      <c r="E117" s="1414"/>
      <c r="F117" s="1416">
        <v>45.5</v>
      </c>
      <c r="G117" s="1456"/>
      <c r="H117" s="1416">
        <v>10.199999999999999</v>
      </c>
      <c r="I117" s="1416">
        <v>8.8000000000000007</v>
      </c>
      <c r="J117" s="1416">
        <v>12.8</v>
      </c>
      <c r="K117" s="1416">
        <v>13.7</v>
      </c>
      <c r="L117" s="1456"/>
      <c r="M117" s="1416">
        <v>12.5</v>
      </c>
      <c r="N117" s="1416">
        <v>1.2</v>
      </c>
      <c r="O117" s="1457"/>
      <c r="P117" s="1416">
        <v>2.8</v>
      </c>
      <c r="Q117" s="1416">
        <v>2.9</v>
      </c>
    </row>
    <row r="118" spans="1:17">
      <c r="A118" s="1406"/>
      <c r="B118" s="1412"/>
      <c r="C118" s="1414"/>
      <c r="D118" s="1445"/>
      <c r="E118" s="1445"/>
      <c r="F118" s="1445"/>
      <c r="G118" s="1445"/>
      <c r="H118" s="1445"/>
      <c r="I118" s="1445"/>
      <c r="J118" s="1445"/>
      <c r="K118" s="1445"/>
      <c r="L118" s="1445"/>
      <c r="M118" s="1445"/>
      <c r="N118" s="1445"/>
      <c r="O118" s="1504"/>
      <c r="P118" s="1445"/>
      <c r="Q118" s="1445"/>
    </row>
    <row r="119" spans="1:17">
      <c r="A119" s="1404" t="s">
        <v>317</v>
      </c>
      <c r="B119" s="591" t="s">
        <v>318</v>
      </c>
      <c r="C119" s="1405" t="s">
        <v>236</v>
      </c>
      <c r="D119" s="1431">
        <v>25177</v>
      </c>
      <c r="E119" s="1414"/>
      <c r="F119" s="1432">
        <v>44.6</v>
      </c>
      <c r="G119" s="1456"/>
      <c r="H119" s="1432">
        <v>9.5</v>
      </c>
      <c r="I119" s="1432">
        <v>8.5</v>
      </c>
      <c r="J119" s="1432">
        <v>11.7</v>
      </c>
      <c r="K119" s="1432">
        <v>15</v>
      </c>
      <c r="L119" s="1456"/>
      <c r="M119" s="1432">
        <v>10.3</v>
      </c>
      <c r="N119" s="1432">
        <v>4.7</v>
      </c>
      <c r="O119" s="1457"/>
      <c r="P119" s="1432">
        <v>2.7</v>
      </c>
      <c r="Q119" s="1432">
        <v>2.8</v>
      </c>
    </row>
    <row r="120" spans="1:17">
      <c r="A120" s="1404" t="s">
        <v>319</v>
      </c>
      <c r="B120" s="591" t="s">
        <v>320</v>
      </c>
      <c r="C120" s="1405" t="s">
        <v>238</v>
      </c>
      <c r="D120" s="1431">
        <v>72289</v>
      </c>
      <c r="E120" s="1414"/>
      <c r="F120" s="1432">
        <v>45.6</v>
      </c>
      <c r="G120" s="1456"/>
      <c r="H120" s="1432">
        <v>9.8000000000000007</v>
      </c>
      <c r="I120" s="1432">
        <v>8.6999999999999993</v>
      </c>
      <c r="J120" s="1432">
        <v>12.3</v>
      </c>
      <c r="K120" s="1432">
        <v>14.9</v>
      </c>
      <c r="L120" s="1456"/>
      <c r="M120" s="1432">
        <v>11.7</v>
      </c>
      <c r="N120" s="1432">
        <v>3.2</v>
      </c>
      <c r="O120" s="1457"/>
      <c r="P120" s="1432">
        <v>2.7</v>
      </c>
      <c r="Q120" s="1432">
        <v>2.9</v>
      </c>
    </row>
    <row r="121" spans="1:17">
      <c r="A121" s="1404" t="s">
        <v>321</v>
      </c>
      <c r="B121" s="592" t="s">
        <v>322</v>
      </c>
      <c r="C121" s="1405" t="s">
        <v>323</v>
      </c>
      <c r="D121" s="1431">
        <v>53173</v>
      </c>
      <c r="E121" s="1414"/>
      <c r="F121" s="1432">
        <v>45.4</v>
      </c>
      <c r="G121" s="1456"/>
      <c r="H121" s="1432">
        <v>9.6</v>
      </c>
      <c r="I121" s="1432">
        <v>8.6999999999999993</v>
      </c>
      <c r="J121" s="1432">
        <v>12.1</v>
      </c>
      <c r="K121" s="1432">
        <v>15</v>
      </c>
      <c r="L121" s="1456"/>
      <c r="M121" s="1432">
        <v>10.3</v>
      </c>
      <c r="N121" s="1432">
        <v>4.7</v>
      </c>
      <c r="O121" s="1457"/>
      <c r="P121" s="1432">
        <v>2.8</v>
      </c>
      <c r="Q121" s="1432">
        <v>2.9</v>
      </c>
    </row>
    <row r="122" spans="1:17">
      <c r="A122" s="1404" t="s">
        <v>324</v>
      </c>
      <c r="B122" s="592" t="s">
        <v>325</v>
      </c>
      <c r="C122" s="1405" t="s">
        <v>242</v>
      </c>
      <c r="D122" s="1431">
        <v>45492</v>
      </c>
      <c r="E122" s="1414"/>
      <c r="F122" s="1432">
        <v>45.4</v>
      </c>
      <c r="G122" s="1456"/>
      <c r="H122" s="1432">
        <v>9.6999999999999993</v>
      </c>
      <c r="I122" s="1432">
        <v>8.9</v>
      </c>
      <c r="J122" s="1432">
        <v>12.3</v>
      </c>
      <c r="K122" s="1432">
        <v>14.5</v>
      </c>
      <c r="L122" s="1456"/>
      <c r="M122" s="1432">
        <v>10.7</v>
      </c>
      <c r="N122" s="1432">
        <v>3.8</v>
      </c>
      <c r="O122" s="1457"/>
      <c r="P122" s="1432">
        <v>2.8</v>
      </c>
      <c r="Q122" s="1432">
        <v>2.9</v>
      </c>
    </row>
    <row r="123" spans="1:17">
      <c r="A123" s="1404" t="s">
        <v>326</v>
      </c>
      <c r="B123" s="592" t="s">
        <v>327</v>
      </c>
      <c r="C123" s="1404" t="s">
        <v>243</v>
      </c>
      <c r="D123" s="1431">
        <v>58919</v>
      </c>
      <c r="E123" s="1414"/>
      <c r="F123" s="1432">
        <v>45.4</v>
      </c>
      <c r="G123" s="1456"/>
      <c r="H123" s="1432">
        <v>9.6999999999999993</v>
      </c>
      <c r="I123" s="1432">
        <v>8.6</v>
      </c>
      <c r="J123" s="1432">
        <v>12.2</v>
      </c>
      <c r="K123" s="1432">
        <v>14.8</v>
      </c>
      <c r="L123" s="1456"/>
      <c r="M123" s="1432">
        <v>11</v>
      </c>
      <c r="N123" s="1432">
        <v>3.8</v>
      </c>
      <c r="O123" s="1457"/>
      <c r="P123" s="1432">
        <v>2.8</v>
      </c>
      <c r="Q123" s="1432">
        <v>2.9</v>
      </c>
    </row>
    <row r="124" spans="1:17">
      <c r="A124" s="1404" t="s">
        <v>328</v>
      </c>
      <c r="B124" s="592" t="s">
        <v>329</v>
      </c>
      <c r="C124" s="1404" t="s">
        <v>244</v>
      </c>
      <c r="D124" s="1431">
        <v>60153</v>
      </c>
      <c r="E124" s="1414"/>
      <c r="F124" s="1432">
        <v>46.7</v>
      </c>
      <c r="G124" s="1456"/>
      <c r="H124" s="1432">
        <v>10</v>
      </c>
      <c r="I124" s="1432">
        <v>9.1</v>
      </c>
      <c r="J124" s="1432">
        <v>12.6</v>
      </c>
      <c r="K124" s="1432">
        <v>14.9</v>
      </c>
      <c r="L124" s="1456"/>
      <c r="M124" s="1432">
        <v>11.6</v>
      </c>
      <c r="N124" s="1432">
        <v>3.3</v>
      </c>
      <c r="O124" s="1457"/>
      <c r="P124" s="1432">
        <v>2.8</v>
      </c>
      <c r="Q124" s="1432">
        <v>2.9</v>
      </c>
    </row>
    <row r="125" spans="1:17">
      <c r="A125" s="1404" t="s">
        <v>355</v>
      </c>
      <c r="B125" s="592" t="s">
        <v>356</v>
      </c>
      <c r="C125" s="1405" t="s">
        <v>278</v>
      </c>
      <c r="D125" s="1431">
        <v>83903</v>
      </c>
      <c r="E125" s="1414"/>
      <c r="F125" s="1432">
        <v>47.4</v>
      </c>
      <c r="G125" s="1456"/>
      <c r="H125" s="1432">
        <v>10.1</v>
      </c>
      <c r="I125" s="1432">
        <v>9.3000000000000007</v>
      </c>
      <c r="J125" s="1432">
        <v>13</v>
      </c>
      <c r="K125" s="1432">
        <v>15</v>
      </c>
      <c r="L125" s="1456"/>
      <c r="M125" s="1432">
        <v>12</v>
      </c>
      <c r="N125" s="1432">
        <v>3</v>
      </c>
      <c r="O125" s="1457"/>
      <c r="P125" s="1432">
        <v>2.8</v>
      </c>
      <c r="Q125" s="1432">
        <v>2.9</v>
      </c>
    </row>
    <row r="126" spans="1:17">
      <c r="A126" s="1404" t="s">
        <v>357</v>
      </c>
      <c r="B126" s="592" t="s">
        <v>358</v>
      </c>
      <c r="C126" s="1405" t="s">
        <v>279</v>
      </c>
      <c r="D126" s="1431">
        <v>50308</v>
      </c>
      <c r="E126" s="1414"/>
      <c r="F126" s="1432">
        <v>46.2</v>
      </c>
      <c r="G126" s="1456"/>
      <c r="H126" s="1432">
        <v>9.8000000000000007</v>
      </c>
      <c r="I126" s="1432">
        <v>9</v>
      </c>
      <c r="J126" s="1432">
        <v>12.7</v>
      </c>
      <c r="K126" s="1432">
        <v>14.7</v>
      </c>
      <c r="L126" s="1456"/>
      <c r="M126" s="1432">
        <v>11.7</v>
      </c>
      <c r="N126" s="1432">
        <v>3</v>
      </c>
      <c r="O126" s="1457"/>
      <c r="P126" s="1432">
        <v>2.8</v>
      </c>
      <c r="Q126" s="1432">
        <v>2.9</v>
      </c>
    </row>
    <row r="127" spans="1:17">
      <c r="A127" s="1419"/>
      <c r="B127" s="1419"/>
      <c r="C127" s="1419"/>
      <c r="D127" s="1419"/>
      <c r="E127" s="1419"/>
      <c r="F127" s="1419"/>
      <c r="G127" s="1419"/>
      <c r="H127" s="1419"/>
      <c r="I127" s="1419"/>
      <c r="J127" s="1419"/>
      <c r="K127" s="1419"/>
      <c r="L127" s="1419"/>
      <c r="M127" s="1419"/>
      <c r="N127" s="1408"/>
      <c r="O127" s="1504"/>
      <c r="P127" s="1504"/>
      <c r="Q127" s="1408" t="s">
        <v>689</v>
      </c>
    </row>
    <row r="128" spans="1:17" ht="13.5">
      <c r="A128" s="164"/>
      <c r="B128" s="150"/>
      <c r="C128" s="160"/>
      <c r="D128" s="158"/>
      <c r="E128" s="160"/>
      <c r="F128" s="168"/>
      <c r="G128" s="150"/>
      <c r="H128" s="150"/>
      <c r="I128" s="150"/>
      <c r="J128" s="150"/>
      <c r="K128" s="150"/>
      <c r="L128" s="150"/>
      <c r="M128" s="150"/>
      <c r="N128" s="150"/>
      <c r="O128" s="150"/>
      <c r="P128" s="150"/>
      <c r="Q128" s="150"/>
    </row>
    <row r="129" spans="1:17" ht="13.5">
      <c r="A129" s="164"/>
      <c r="B129" s="150"/>
      <c r="C129" s="160"/>
      <c r="D129" s="158"/>
      <c r="E129" s="160"/>
      <c r="F129" s="168"/>
      <c r="G129" s="150"/>
      <c r="H129" s="150"/>
      <c r="I129" s="150"/>
      <c r="J129" s="150"/>
      <c r="K129" s="150"/>
      <c r="L129" s="150"/>
      <c r="M129" s="150"/>
      <c r="N129" s="150"/>
      <c r="O129" s="150"/>
      <c r="P129" s="150"/>
      <c r="Q129" s="150"/>
    </row>
    <row r="130" spans="1:17" ht="13.5">
      <c r="A130" s="458" t="s">
        <v>532</v>
      </c>
      <c r="B130" s="483"/>
      <c r="C130" s="483"/>
      <c r="D130" s="484"/>
      <c r="E130" s="458"/>
      <c r="F130" s="483"/>
      <c r="G130" s="483"/>
      <c r="H130" s="483"/>
      <c r="I130" s="483"/>
      <c r="J130" s="483"/>
      <c r="K130" s="483"/>
      <c r="L130" s="483"/>
      <c r="M130" s="483"/>
      <c r="N130" s="483"/>
    </row>
    <row r="131" spans="1:17">
      <c r="A131" s="485" t="s">
        <v>315</v>
      </c>
      <c r="B131" s="483"/>
      <c r="C131" s="483"/>
      <c r="D131" s="483"/>
      <c r="E131" s="483"/>
      <c r="F131" s="483"/>
      <c r="G131" s="483"/>
      <c r="H131" s="483"/>
      <c r="I131" s="163"/>
      <c r="J131" s="483"/>
      <c r="K131" s="483"/>
      <c r="L131" s="483"/>
      <c r="M131" s="483"/>
      <c r="N131" s="483"/>
    </row>
    <row r="132" spans="1:17">
      <c r="A132" s="170"/>
      <c r="B132" s="483"/>
      <c r="C132" s="485"/>
      <c r="D132" s="483"/>
      <c r="E132" s="483"/>
      <c r="F132" s="483"/>
      <c r="G132" s="483"/>
      <c r="H132" s="483"/>
      <c r="I132" s="163"/>
      <c r="J132" s="483"/>
      <c r="K132" s="483"/>
      <c r="L132" s="483"/>
      <c r="M132" s="483"/>
      <c r="N132" s="483"/>
    </row>
    <row r="133" spans="1:17" ht="28.5" customHeight="1">
      <c r="A133" s="486"/>
      <c r="B133" s="486"/>
      <c r="C133" s="2557" t="s">
        <v>533</v>
      </c>
      <c r="D133" s="2559" t="s">
        <v>534</v>
      </c>
      <c r="E133" s="558"/>
      <c r="F133" s="2559" t="s">
        <v>535</v>
      </c>
      <c r="G133" s="558"/>
      <c r="H133" s="2619" t="s">
        <v>536</v>
      </c>
      <c r="I133" s="2619"/>
      <c r="J133" s="2619"/>
      <c r="K133" s="2619"/>
      <c r="L133" s="558"/>
      <c r="M133" s="2619" t="s">
        <v>537</v>
      </c>
      <c r="N133" s="2619"/>
      <c r="O133" s="169"/>
      <c r="P133" s="2619" t="s">
        <v>538</v>
      </c>
      <c r="Q133" s="2619"/>
    </row>
    <row r="134" spans="1:17" ht="25.5" customHeight="1">
      <c r="A134" s="488"/>
      <c r="B134" s="488"/>
      <c r="C134" s="2558"/>
      <c r="D134" s="2560"/>
      <c r="E134" s="559"/>
      <c r="F134" s="2560"/>
      <c r="G134" s="559"/>
      <c r="H134" s="559" t="s">
        <v>539</v>
      </c>
      <c r="I134" s="559" t="s">
        <v>540</v>
      </c>
      <c r="J134" s="559" t="s">
        <v>541</v>
      </c>
      <c r="K134" s="490" t="s">
        <v>542</v>
      </c>
      <c r="L134" s="559"/>
      <c r="M134" s="559" t="s">
        <v>543</v>
      </c>
      <c r="N134" s="559" t="s">
        <v>544</v>
      </c>
      <c r="P134" s="559" t="s">
        <v>541</v>
      </c>
      <c r="Q134" s="490" t="s">
        <v>542</v>
      </c>
    </row>
    <row r="135" spans="1:17">
      <c r="A135" s="491"/>
      <c r="B135" s="491"/>
      <c r="C135" s="492"/>
      <c r="D135" s="493"/>
      <c r="E135" s="494"/>
      <c r="F135" s="493"/>
      <c r="G135" s="495"/>
      <c r="H135" s="493"/>
      <c r="I135" s="496"/>
      <c r="J135" s="496"/>
      <c r="K135" s="496"/>
      <c r="L135" s="491"/>
      <c r="M135" s="497"/>
      <c r="N135" s="497"/>
      <c r="Q135" s="498"/>
    </row>
    <row r="136" spans="1:17">
      <c r="A136" s="491"/>
      <c r="B136" s="491"/>
      <c r="C136" s="499" t="s">
        <v>545</v>
      </c>
      <c r="D136" s="500">
        <v>537808</v>
      </c>
      <c r="E136" s="491"/>
      <c r="F136" s="501">
        <v>50.1</v>
      </c>
      <c r="G136" s="497"/>
      <c r="H136" s="501">
        <v>10.6</v>
      </c>
      <c r="I136" s="501">
        <v>9.8000000000000007</v>
      </c>
      <c r="J136" s="501">
        <v>13.8</v>
      </c>
      <c r="K136" s="501">
        <v>15.9</v>
      </c>
      <c r="L136" s="497"/>
      <c r="M136" s="501">
        <v>12.9</v>
      </c>
      <c r="N136" s="501">
        <v>2.9</v>
      </c>
      <c r="O136" s="502"/>
      <c r="P136" s="501">
        <v>2.7</v>
      </c>
      <c r="Q136" s="501">
        <v>2.9</v>
      </c>
    </row>
    <row r="137" spans="1:17">
      <c r="A137" s="491"/>
      <c r="B137" s="491"/>
      <c r="C137" s="499"/>
      <c r="D137" s="503"/>
      <c r="E137" s="503"/>
      <c r="F137" s="503"/>
      <c r="G137" s="503"/>
      <c r="H137" s="503"/>
      <c r="I137" s="503"/>
      <c r="J137" s="503"/>
      <c r="K137" s="503"/>
      <c r="L137" s="503"/>
      <c r="M137" s="503"/>
      <c r="N137" s="503"/>
      <c r="P137" s="503"/>
      <c r="Q137" s="503"/>
    </row>
    <row r="138" spans="1:17">
      <c r="A138" s="157" t="s">
        <v>316</v>
      </c>
      <c r="B138" s="166"/>
      <c r="C138" s="153" t="s">
        <v>546</v>
      </c>
      <c r="D138" s="500">
        <v>600425</v>
      </c>
      <c r="E138" s="491"/>
      <c r="F138" s="501">
        <v>48.5</v>
      </c>
      <c r="G138" s="497"/>
      <c r="H138" s="501">
        <v>10.1</v>
      </c>
      <c r="I138" s="501">
        <v>9.3000000000000007</v>
      </c>
      <c r="J138" s="501">
        <v>13.6</v>
      </c>
      <c r="K138" s="501">
        <v>15.4</v>
      </c>
      <c r="L138" s="497"/>
      <c r="M138" s="501">
        <v>12.7</v>
      </c>
      <c r="N138" s="501">
        <v>2.8</v>
      </c>
      <c r="O138" s="502"/>
      <c r="P138" s="501">
        <v>2.6</v>
      </c>
      <c r="Q138" s="501">
        <v>2.8</v>
      </c>
    </row>
    <row r="139" spans="1:17">
      <c r="A139" s="492"/>
      <c r="B139" s="167"/>
      <c r="C139" s="492"/>
      <c r="D139" s="493"/>
      <c r="E139" s="494"/>
      <c r="F139" s="493"/>
      <c r="G139" s="495"/>
      <c r="H139" s="493"/>
      <c r="I139" s="496"/>
      <c r="J139" s="496"/>
      <c r="K139" s="496"/>
      <c r="L139" s="491"/>
      <c r="M139" s="497"/>
      <c r="N139" s="497"/>
      <c r="P139" s="497"/>
      <c r="Q139" s="497"/>
    </row>
    <row r="140" spans="1:17">
      <c r="A140" s="153" t="s">
        <v>330</v>
      </c>
      <c r="B140" s="166" t="s">
        <v>331</v>
      </c>
      <c r="C140" s="153" t="s">
        <v>2</v>
      </c>
      <c r="D140" s="500">
        <v>76596</v>
      </c>
      <c r="E140" s="491"/>
      <c r="F140" s="501">
        <v>51.9</v>
      </c>
      <c r="G140" s="497"/>
      <c r="H140" s="501">
        <v>10.9</v>
      </c>
      <c r="I140" s="501">
        <v>10.3</v>
      </c>
      <c r="J140" s="501">
        <v>14.5</v>
      </c>
      <c r="K140" s="501">
        <v>16.2</v>
      </c>
      <c r="L140" s="497"/>
      <c r="M140" s="501">
        <v>14.2</v>
      </c>
      <c r="N140" s="501">
        <v>2.1</v>
      </c>
      <c r="O140" s="502"/>
      <c r="P140" s="501">
        <v>2.7</v>
      </c>
      <c r="Q140" s="501">
        <v>2.9</v>
      </c>
    </row>
    <row r="141" spans="1:17">
      <c r="A141" s="153" t="s">
        <v>332</v>
      </c>
      <c r="B141" s="166" t="s">
        <v>333</v>
      </c>
      <c r="C141" s="152" t="s">
        <v>136</v>
      </c>
      <c r="D141" s="500">
        <v>25070</v>
      </c>
      <c r="E141" s="491"/>
      <c r="F141" s="501">
        <v>51.3</v>
      </c>
      <c r="G141" s="497"/>
      <c r="H141" s="501">
        <v>10.8</v>
      </c>
      <c r="I141" s="501">
        <v>10.1</v>
      </c>
      <c r="J141" s="501">
        <v>14.3</v>
      </c>
      <c r="K141" s="501">
        <v>16.100000000000001</v>
      </c>
      <c r="L141" s="497"/>
      <c r="M141" s="501">
        <v>13.7</v>
      </c>
      <c r="N141" s="501">
        <v>2.4</v>
      </c>
      <c r="O141" s="502"/>
      <c r="P141" s="501">
        <v>2.6</v>
      </c>
      <c r="Q141" s="501">
        <v>2.9</v>
      </c>
    </row>
    <row r="142" spans="1:17">
      <c r="A142" s="153" t="s">
        <v>334</v>
      </c>
      <c r="B142" s="166" t="s">
        <v>335</v>
      </c>
      <c r="C142" s="153" t="s">
        <v>137</v>
      </c>
      <c r="D142" s="500">
        <v>51526</v>
      </c>
      <c r="E142" s="491"/>
      <c r="F142" s="501">
        <v>52.3</v>
      </c>
      <c r="G142" s="497"/>
      <c r="H142" s="501">
        <v>10.9</v>
      </c>
      <c r="I142" s="501">
        <v>10.3</v>
      </c>
      <c r="J142" s="501">
        <v>14.7</v>
      </c>
      <c r="K142" s="501">
        <v>16.3</v>
      </c>
      <c r="L142" s="497"/>
      <c r="M142" s="501">
        <v>14.4</v>
      </c>
      <c r="N142" s="501">
        <v>1.9</v>
      </c>
      <c r="O142" s="502"/>
      <c r="P142" s="501">
        <v>2.7</v>
      </c>
      <c r="Q142" s="501">
        <v>2.9</v>
      </c>
    </row>
    <row r="143" spans="1:17">
      <c r="A143" s="159" t="s">
        <v>336</v>
      </c>
      <c r="B143" s="167">
        <v>301</v>
      </c>
      <c r="C143" s="154" t="s">
        <v>259</v>
      </c>
      <c r="D143" s="504">
        <v>2201</v>
      </c>
      <c r="E143" s="491"/>
      <c r="F143" s="505">
        <v>49.7</v>
      </c>
      <c r="G143" s="497"/>
      <c r="H143" s="505">
        <v>10.7</v>
      </c>
      <c r="I143" s="505">
        <v>9.6</v>
      </c>
      <c r="J143" s="505">
        <v>13.5</v>
      </c>
      <c r="K143" s="505">
        <v>15.8</v>
      </c>
      <c r="L143" s="497"/>
      <c r="M143" s="505">
        <v>13.3</v>
      </c>
      <c r="N143" s="505">
        <v>2.5</v>
      </c>
      <c r="O143" s="506"/>
      <c r="P143" s="505">
        <v>2.6</v>
      </c>
      <c r="Q143" s="505">
        <v>2.9</v>
      </c>
    </row>
    <row r="144" spans="1:17">
      <c r="A144" s="159" t="s">
        <v>337</v>
      </c>
      <c r="B144" s="167">
        <v>302</v>
      </c>
      <c r="C144" s="154" t="s">
        <v>260</v>
      </c>
      <c r="D144" s="504">
        <v>3647</v>
      </c>
      <c r="E144" s="491"/>
      <c r="F144" s="505">
        <v>56.1</v>
      </c>
      <c r="G144" s="497"/>
      <c r="H144" s="505">
        <v>11.7</v>
      </c>
      <c r="I144" s="505">
        <v>11.1</v>
      </c>
      <c r="J144" s="505">
        <v>16.100000000000001</v>
      </c>
      <c r="K144" s="505">
        <v>17.2</v>
      </c>
      <c r="L144" s="497"/>
      <c r="M144" s="505">
        <v>16</v>
      </c>
      <c r="N144" s="505">
        <v>1.1000000000000001</v>
      </c>
      <c r="O144" s="506"/>
      <c r="P144" s="505">
        <v>2.7</v>
      </c>
      <c r="Q144" s="505">
        <v>2.9</v>
      </c>
    </row>
    <row r="145" spans="1:17">
      <c r="A145" s="159" t="s">
        <v>338</v>
      </c>
      <c r="B145" s="167">
        <v>303</v>
      </c>
      <c r="C145" s="154" t="s">
        <v>261</v>
      </c>
      <c r="D145" s="504">
        <v>3192</v>
      </c>
      <c r="E145" s="491"/>
      <c r="F145" s="505">
        <v>52.2</v>
      </c>
      <c r="G145" s="497"/>
      <c r="H145" s="505">
        <v>11</v>
      </c>
      <c r="I145" s="505">
        <v>10.3</v>
      </c>
      <c r="J145" s="505">
        <v>14.4</v>
      </c>
      <c r="K145" s="505">
        <v>16.600000000000001</v>
      </c>
      <c r="L145" s="497"/>
      <c r="M145" s="505">
        <v>13.5</v>
      </c>
      <c r="N145" s="505">
        <v>3</v>
      </c>
      <c r="O145" s="506"/>
      <c r="P145" s="505">
        <v>2.7</v>
      </c>
      <c r="Q145" s="505">
        <v>2.9</v>
      </c>
    </row>
    <row r="146" spans="1:17">
      <c r="A146" s="159" t="s">
        <v>339</v>
      </c>
      <c r="B146" s="167">
        <v>304</v>
      </c>
      <c r="C146" s="154" t="s">
        <v>262</v>
      </c>
      <c r="D146" s="504">
        <v>3035</v>
      </c>
      <c r="E146" s="491"/>
      <c r="F146" s="505">
        <v>51.5</v>
      </c>
      <c r="G146" s="497"/>
      <c r="H146" s="505">
        <v>10.5</v>
      </c>
      <c r="I146" s="505">
        <v>10.4</v>
      </c>
      <c r="J146" s="505">
        <v>14.6</v>
      </c>
      <c r="K146" s="505">
        <v>15.9</v>
      </c>
      <c r="L146" s="497"/>
      <c r="M146" s="505">
        <v>14.2</v>
      </c>
      <c r="N146" s="505">
        <v>1.7</v>
      </c>
      <c r="O146" s="506"/>
      <c r="P146" s="505">
        <v>2.7</v>
      </c>
      <c r="Q146" s="505">
        <v>2.9</v>
      </c>
    </row>
    <row r="147" spans="1:17">
      <c r="A147" s="159" t="s">
        <v>340</v>
      </c>
      <c r="B147" s="167">
        <v>305</v>
      </c>
      <c r="C147" s="154" t="s">
        <v>263</v>
      </c>
      <c r="D147" s="504">
        <v>3305</v>
      </c>
      <c r="E147" s="491"/>
      <c r="F147" s="505">
        <v>53.7</v>
      </c>
      <c r="G147" s="497"/>
      <c r="H147" s="505">
        <v>11.2</v>
      </c>
      <c r="I147" s="505">
        <v>10.7</v>
      </c>
      <c r="J147" s="505">
        <v>14.9</v>
      </c>
      <c r="K147" s="505">
        <v>17</v>
      </c>
      <c r="L147" s="497"/>
      <c r="M147" s="505">
        <v>14.1</v>
      </c>
      <c r="N147" s="505">
        <v>2.9</v>
      </c>
      <c r="O147" s="506"/>
      <c r="P147" s="505">
        <v>2.7</v>
      </c>
      <c r="Q147" s="505">
        <v>2.9</v>
      </c>
    </row>
    <row r="148" spans="1:17">
      <c r="A148" s="159" t="s">
        <v>341</v>
      </c>
      <c r="B148" s="167">
        <v>306</v>
      </c>
      <c r="C148" s="154" t="s">
        <v>264</v>
      </c>
      <c r="D148" s="504">
        <v>3844</v>
      </c>
      <c r="E148" s="491"/>
      <c r="F148" s="505">
        <v>48.5</v>
      </c>
      <c r="G148" s="497"/>
      <c r="H148" s="505">
        <v>10.4</v>
      </c>
      <c r="I148" s="505">
        <v>9.5</v>
      </c>
      <c r="J148" s="505">
        <v>13.2</v>
      </c>
      <c r="K148" s="505">
        <v>15.5</v>
      </c>
      <c r="L148" s="497"/>
      <c r="M148" s="505">
        <v>12.7</v>
      </c>
      <c r="N148" s="505">
        <v>2.8</v>
      </c>
      <c r="O148" s="506"/>
      <c r="P148" s="505">
        <v>2.6</v>
      </c>
      <c r="Q148" s="505">
        <v>2.8</v>
      </c>
    </row>
    <row r="149" spans="1:17">
      <c r="A149" s="159" t="s">
        <v>342</v>
      </c>
      <c r="B149" s="167">
        <v>307</v>
      </c>
      <c r="C149" s="154" t="s">
        <v>265</v>
      </c>
      <c r="D149" s="504">
        <v>2781</v>
      </c>
      <c r="E149" s="491"/>
      <c r="F149" s="505">
        <v>50.9</v>
      </c>
      <c r="G149" s="497"/>
      <c r="H149" s="505">
        <v>10.5</v>
      </c>
      <c r="I149" s="505">
        <v>10.1</v>
      </c>
      <c r="J149" s="505">
        <v>14.9</v>
      </c>
      <c r="K149" s="505">
        <v>15.4</v>
      </c>
      <c r="L149" s="497"/>
      <c r="M149" s="505">
        <v>14.4</v>
      </c>
      <c r="N149" s="505">
        <v>0.9</v>
      </c>
      <c r="O149" s="506"/>
      <c r="P149" s="505">
        <v>2.7</v>
      </c>
      <c r="Q149" s="505">
        <v>2.8</v>
      </c>
    </row>
    <row r="150" spans="1:17">
      <c r="A150" s="159" t="s">
        <v>343</v>
      </c>
      <c r="B150" s="167">
        <v>308</v>
      </c>
      <c r="C150" s="154" t="s">
        <v>266</v>
      </c>
      <c r="D150" s="504">
        <v>3579</v>
      </c>
      <c r="E150" s="491"/>
      <c r="F150" s="505">
        <v>50.4</v>
      </c>
      <c r="G150" s="497"/>
      <c r="H150" s="505">
        <v>10.6</v>
      </c>
      <c r="I150" s="505">
        <v>9.9</v>
      </c>
      <c r="J150" s="505">
        <v>14.4</v>
      </c>
      <c r="K150" s="505">
        <v>15.5</v>
      </c>
      <c r="L150" s="497"/>
      <c r="M150" s="505">
        <v>14.2</v>
      </c>
      <c r="N150" s="505">
        <v>1.3</v>
      </c>
      <c r="O150" s="506"/>
      <c r="P150" s="505">
        <v>2.7</v>
      </c>
      <c r="Q150" s="505">
        <v>2.9</v>
      </c>
    </row>
    <row r="151" spans="1:17">
      <c r="A151" s="159" t="s">
        <v>344</v>
      </c>
      <c r="B151" s="167">
        <v>203</v>
      </c>
      <c r="C151" s="154" t="s">
        <v>267</v>
      </c>
      <c r="D151" s="504">
        <v>2204</v>
      </c>
      <c r="E151" s="491"/>
      <c r="F151" s="505">
        <v>49.6</v>
      </c>
      <c r="G151" s="497"/>
      <c r="H151" s="505">
        <v>10.6</v>
      </c>
      <c r="I151" s="505">
        <v>9.6</v>
      </c>
      <c r="J151" s="505">
        <v>13.6</v>
      </c>
      <c r="K151" s="505">
        <v>15.8</v>
      </c>
      <c r="L151" s="497"/>
      <c r="M151" s="505">
        <v>12.8</v>
      </c>
      <c r="N151" s="505">
        <v>3</v>
      </c>
      <c r="O151" s="506"/>
      <c r="P151" s="505">
        <v>2.6</v>
      </c>
      <c r="Q151" s="505">
        <v>2.8</v>
      </c>
    </row>
    <row r="152" spans="1:17">
      <c r="A152" s="159" t="s">
        <v>345</v>
      </c>
      <c r="B152" s="167">
        <v>310</v>
      </c>
      <c r="C152" s="155" t="s">
        <v>268</v>
      </c>
      <c r="D152" s="504">
        <v>2127</v>
      </c>
      <c r="E152" s="491"/>
      <c r="F152" s="505">
        <v>53.1</v>
      </c>
      <c r="G152" s="497"/>
      <c r="H152" s="505">
        <v>11.1</v>
      </c>
      <c r="I152" s="505">
        <v>10.4</v>
      </c>
      <c r="J152" s="505">
        <v>15.1</v>
      </c>
      <c r="K152" s="505">
        <v>16.5</v>
      </c>
      <c r="L152" s="497"/>
      <c r="M152" s="505">
        <v>15.5</v>
      </c>
      <c r="N152" s="505">
        <v>0.9</v>
      </c>
      <c r="O152" s="506"/>
      <c r="P152" s="505">
        <v>2.8</v>
      </c>
      <c r="Q152" s="505">
        <v>2.9</v>
      </c>
    </row>
    <row r="153" spans="1:17">
      <c r="A153" s="159" t="s">
        <v>346</v>
      </c>
      <c r="B153" s="167">
        <v>311</v>
      </c>
      <c r="C153" s="154" t="s">
        <v>269</v>
      </c>
      <c r="D153" s="504">
        <v>2917</v>
      </c>
      <c r="E153" s="491"/>
      <c r="F153" s="505">
        <v>50</v>
      </c>
      <c r="G153" s="497"/>
      <c r="H153" s="505">
        <v>10.6</v>
      </c>
      <c r="I153" s="505">
        <v>10</v>
      </c>
      <c r="J153" s="505">
        <v>13.6</v>
      </c>
      <c r="K153" s="505">
        <v>15.9</v>
      </c>
      <c r="L153" s="497"/>
      <c r="M153" s="505">
        <v>14.3</v>
      </c>
      <c r="N153" s="505">
        <v>1.5</v>
      </c>
      <c r="O153" s="506"/>
      <c r="P153" s="505">
        <v>2.6</v>
      </c>
      <c r="Q153" s="505">
        <v>2.9</v>
      </c>
    </row>
    <row r="154" spans="1:17">
      <c r="A154" s="159" t="s">
        <v>347</v>
      </c>
      <c r="B154" s="167">
        <v>312</v>
      </c>
      <c r="C154" s="156" t="s">
        <v>270</v>
      </c>
      <c r="D154" s="504">
        <v>3136</v>
      </c>
      <c r="E154" s="491"/>
      <c r="F154" s="505">
        <v>51.2</v>
      </c>
      <c r="G154" s="497"/>
      <c r="H154" s="505">
        <v>10.6</v>
      </c>
      <c r="I154" s="505">
        <v>10.199999999999999</v>
      </c>
      <c r="J154" s="505">
        <v>14.1</v>
      </c>
      <c r="K154" s="505">
        <v>16.3</v>
      </c>
      <c r="L154" s="497"/>
      <c r="M154" s="505">
        <v>13.5</v>
      </c>
      <c r="N154" s="505">
        <v>2.8</v>
      </c>
      <c r="O154" s="506"/>
      <c r="P154" s="505">
        <v>2.6</v>
      </c>
      <c r="Q154" s="505">
        <v>2.9</v>
      </c>
    </row>
    <row r="155" spans="1:17">
      <c r="A155" s="159" t="s">
        <v>348</v>
      </c>
      <c r="B155" s="167">
        <v>313</v>
      </c>
      <c r="C155" s="154" t="s">
        <v>271</v>
      </c>
      <c r="D155" s="504">
        <v>2667</v>
      </c>
      <c r="E155" s="491"/>
      <c r="F155" s="505">
        <v>51.1</v>
      </c>
      <c r="G155" s="497"/>
      <c r="H155" s="505">
        <v>10.6</v>
      </c>
      <c r="I155" s="505">
        <v>10.1</v>
      </c>
      <c r="J155" s="505">
        <v>14.6</v>
      </c>
      <c r="K155" s="505">
        <v>15.8</v>
      </c>
      <c r="L155" s="497"/>
      <c r="M155" s="505">
        <v>13.9</v>
      </c>
      <c r="N155" s="505">
        <v>1.9</v>
      </c>
      <c r="O155" s="506"/>
      <c r="P155" s="505">
        <v>2.7</v>
      </c>
      <c r="Q155" s="505">
        <v>2.8</v>
      </c>
    </row>
    <row r="156" spans="1:17">
      <c r="A156" s="159" t="s">
        <v>349</v>
      </c>
      <c r="B156" s="167">
        <v>314</v>
      </c>
      <c r="C156" s="154" t="s">
        <v>272</v>
      </c>
      <c r="D156" s="504">
        <v>1515</v>
      </c>
      <c r="E156" s="491"/>
      <c r="F156" s="505">
        <v>58.2</v>
      </c>
      <c r="G156" s="497"/>
      <c r="H156" s="505">
        <v>12</v>
      </c>
      <c r="I156" s="505">
        <v>11.7</v>
      </c>
      <c r="J156" s="505">
        <v>16.7</v>
      </c>
      <c r="K156" s="505">
        <v>17.899999999999999</v>
      </c>
      <c r="L156" s="497"/>
      <c r="M156" s="505">
        <v>16.399999999999999</v>
      </c>
      <c r="N156" s="505">
        <v>1.5</v>
      </c>
      <c r="O156" s="506"/>
      <c r="P156" s="505">
        <v>2.8</v>
      </c>
      <c r="Q156" s="505">
        <v>2.9</v>
      </c>
    </row>
    <row r="157" spans="1:17">
      <c r="A157" s="159" t="s">
        <v>350</v>
      </c>
      <c r="B157" s="167">
        <v>315</v>
      </c>
      <c r="C157" s="154" t="s">
        <v>273</v>
      </c>
      <c r="D157" s="504">
        <v>1440</v>
      </c>
      <c r="E157" s="491"/>
      <c r="F157" s="505">
        <v>52.4</v>
      </c>
      <c r="G157" s="497"/>
      <c r="H157" s="505">
        <v>10.8</v>
      </c>
      <c r="I157" s="505">
        <v>10.3</v>
      </c>
      <c r="J157" s="505">
        <v>15</v>
      </c>
      <c r="K157" s="505">
        <v>16.3</v>
      </c>
      <c r="L157" s="497"/>
      <c r="M157" s="505">
        <v>14.2</v>
      </c>
      <c r="N157" s="505">
        <v>2.1</v>
      </c>
      <c r="O157" s="506"/>
      <c r="P157" s="505">
        <v>2.7</v>
      </c>
      <c r="Q157" s="505">
        <v>2.9</v>
      </c>
    </row>
    <row r="158" spans="1:17">
      <c r="A158" s="159" t="s">
        <v>351</v>
      </c>
      <c r="B158" s="167">
        <v>317</v>
      </c>
      <c r="C158" s="154" t="s">
        <v>274</v>
      </c>
      <c r="D158" s="504">
        <v>3363</v>
      </c>
      <c r="E158" s="491"/>
      <c r="F158" s="505">
        <v>53.9</v>
      </c>
      <c r="G158" s="497"/>
      <c r="H158" s="505">
        <v>11.2</v>
      </c>
      <c r="I158" s="505">
        <v>10.9</v>
      </c>
      <c r="J158" s="505">
        <v>15.1</v>
      </c>
      <c r="K158" s="505">
        <v>16.8</v>
      </c>
      <c r="L158" s="497"/>
      <c r="M158" s="505">
        <v>15.4</v>
      </c>
      <c r="N158" s="505">
        <v>1.3</v>
      </c>
      <c r="O158" s="506"/>
      <c r="P158" s="505">
        <v>2.6</v>
      </c>
      <c r="Q158" s="505">
        <v>2.9</v>
      </c>
    </row>
    <row r="159" spans="1:17">
      <c r="A159" s="159" t="s">
        <v>352</v>
      </c>
      <c r="B159" s="167">
        <v>318</v>
      </c>
      <c r="C159" s="154" t="s">
        <v>275</v>
      </c>
      <c r="D159" s="504">
        <v>1367</v>
      </c>
      <c r="E159" s="491"/>
      <c r="F159" s="505">
        <v>54.6</v>
      </c>
      <c r="G159" s="497"/>
      <c r="H159" s="505">
        <v>11.4</v>
      </c>
      <c r="I159" s="505">
        <v>10.7</v>
      </c>
      <c r="J159" s="505">
        <v>15.8</v>
      </c>
      <c r="K159" s="505">
        <v>16.8</v>
      </c>
      <c r="L159" s="497"/>
      <c r="M159" s="505">
        <v>15.9</v>
      </c>
      <c r="N159" s="505">
        <v>0.9</v>
      </c>
      <c r="O159" s="506"/>
      <c r="P159" s="505">
        <v>2.8</v>
      </c>
      <c r="Q159" s="505">
        <v>2.9</v>
      </c>
    </row>
    <row r="160" spans="1:17">
      <c r="A160" s="159" t="s">
        <v>353</v>
      </c>
      <c r="B160" s="167">
        <v>319</v>
      </c>
      <c r="C160" s="154" t="s">
        <v>276</v>
      </c>
      <c r="D160" s="504">
        <v>2667</v>
      </c>
      <c r="E160" s="491"/>
      <c r="F160" s="505">
        <v>58.7</v>
      </c>
      <c r="G160" s="497"/>
      <c r="H160" s="505">
        <v>12</v>
      </c>
      <c r="I160" s="505">
        <v>11.7</v>
      </c>
      <c r="J160" s="505">
        <v>17</v>
      </c>
      <c r="K160" s="505">
        <v>18</v>
      </c>
      <c r="L160" s="497"/>
      <c r="M160" s="505">
        <v>16.5</v>
      </c>
      <c r="N160" s="505">
        <v>1.5</v>
      </c>
      <c r="O160" s="506"/>
      <c r="P160" s="505">
        <v>2.8</v>
      </c>
      <c r="Q160" s="505">
        <v>2.9</v>
      </c>
    </row>
    <row r="161" spans="1:17">
      <c r="A161" s="159" t="s">
        <v>354</v>
      </c>
      <c r="B161" s="167">
        <v>320</v>
      </c>
      <c r="C161" s="154" t="s">
        <v>277</v>
      </c>
      <c r="D161" s="504">
        <v>2539</v>
      </c>
      <c r="E161" s="491"/>
      <c r="F161" s="505">
        <v>50.4</v>
      </c>
      <c r="G161" s="497"/>
      <c r="H161" s="505">
        <v>10.8</v>
      </c>
      <c r="I161" s="505">
        <v>9.9</v>
      </c>
      <c r="J161" s="505">
        <v>14</v>
      </c>
      <c r="K161" s="505">
        <v>15.7</v>
      </c>
      <c r="L161" s="497"/>
      <c r="M161" s="505">
        <v>14.2</v>
      </c>
      <c r="N161" s="505">
        <v>1.6</v>
      </c>
      <c r="O161" s="506"/>
      <c r="P161" s="505">
        <v>2.7</v>
      </c>
      <c r="Q161" s="505">
        <v>2.9</v>
      </c>
    </row>
    <row r="162" spans="1:17">
      <c r="A162" s="159"/>
      <c r="B162" s="166"/>
      <c r="C162" s="164"/>
      <c r="D162" s="503"/>
      <c r="E162" s="503"/>
      <c r="F162" s="503"/>
      <c r="G162" s="503"/>
      <c r="H162" s="503"/>
      <c r="I162" s="503"/>
      <c r="J162" s="503"/>
      <c r="K162" s="503"/>
      <c r="L162" s="503"/>
      <c r="M162" s="503"/>
      <c r="N162" s="503"/>
      <c r="P162" s="503"/>
      <c r="Q162" s="503"/>
    </row>
    <row r="163" spans="1:17">
      <c r="A163" s="153" t="s">
        <v>317</v>
      </c>
      <c r="B163" s="166" t="s">
        <v>318</v>
      </c>
      <c r="C163" s="152" t="s">
        <v>236</v>
      </c>
      <c r="D163" s="500">
        <v>26076</v>
      </c>
      <c r="E163" s="491"/>
      <c r="F163" s="501">
        <v>48.7</v>
      </c>
      <c r="G163" s="497"/>
      <c r="H163" s="501">
        <v>10.3</v>
      </c>
      <c r="I163" s="501">
        <v>9.5</v>
      </c>
      <c r="J163" s="501">
        <v>13.1</v>
      </c>
      <c r="K163" s="501">
        <v>15.9</v>
      </c>
      <c r="L163" s="497"/>
      <c r="M163" s="501">
        <v>11.8</v>
      </c>
      <c r="N163" s="501">
        <v>4.0999999999999996</v>
      </c>
      <c r="O163" s="502"/>
      <c r="P163" s="501">
        <v>2.6</v>
      </c>
      <c r="Q163" s="501">
        <v>2.8</v>
      </c>
    </row>
    <row r="164" spans="1:17">
      <c r="A164" s="153" t="s">
        <v>319</v>
      </c>
      <c r="B164" s="166" t="s">
        <v>320</v>
      </c>
      <c r="C164" s="152" t="s">
        <v>238</v>
      </c>
      <c r="D164" s="500">
        <v>74057</v>
      </c>
      <c r="E164" s="491"/>
      <c r="F164" s="501">
        <v>49.4</v>
      </c>
      <c r="G164" s="497"/>
      <c r="H164" s="501">
        <v>10.4</v>
      </c>
      <c r="I164" s="501">
        <v>9.6999999999999993</v>
      </c>
      <c r="J164" s="501">
        <v>13.5</v>
      </c>
      <c r="K164" s="501">
        <v>15.8</v>
      </c>
      <c r="L164" s="497"/>
      <c r="M164" s="501">
        <v>13.1</v>
      </c>
      <c r="N164" s="501">
        <v>2.7</v>
      </c>
      <c r="O164" s="502"/>
      <c r="P164" s="501">
        <v>2.6</v>
      </c>
      <c r="Q164" s="501">
        <v>2.8</v>
      </c>
    </row>
    <row r="165" spans="1:17">
      <c r="A165" s="153" t="s">
        <v>321</v>
      </c>
      <c r="B165" s="166" t="s">
        <v>322</v>
      </c>
      <c r="C165" s="152" t="s">
        <v>323</v>
      </c>
      <c r="D165" s="500">
        <v>54562</v>
      </c>
      <c r="E165" s="491"/>
      <c r="F165" s="501">
        <v>48.9</v>
      </c>
      <c r="G165" s="497"/>
      <c r="H165" s="501">
        <v>10.3</v>
      </c>
      <c r="I165" s="501">
        <v>9.6</v>
      </c>
      <c r="J165" s="501">
        <v>13.3</v>
      </c>
      <c r="K165" s="501">
        <v>15.8</v>
      </c>
      <c r="L165" s="497"/>
      <c r="M165" s="501">
        <v>11.8</v>
      </c>
      <c r="N165" s="501">
        <v>4</v>
      </c>
      <c r="O165" s="502"/>
      <c r="P165" s="501">
        <v>2.7</v>
      </c>
      <c r="Q165" s="501">
        <v>2.9</v>
      </c>
    </row>
    <row r="166" spans="1:17">
      <c r="A166" s="153" t="s">
        <v>324</v>
      </c>
      <c r="B166" s="166" t="s">
        <v>325</v>
      </c>
      <c r="C166" s="152" t="s">
        <v>242</v>
      </c>
      <c r="D166" s="500">
        <v>47204</v>
      </c>
      <c r="E166" s="491"/>
      <c r="F166" s="501">
        <v>48.9</v>
      </c>
      <c r="G166" s="497"/>
      <c r="H166" s="501">
        <v>10.3</v>
      </c>
      <c r="I166" s="501">
        <v>9.6</v>
      </c>
      <c r="J166" s="501">
        <v>13.5</v>
      </c>
      <c r="K166" s="501">
        <v>15.4</v>
      </c>
      <c r="L166" s="497"/>
      <c r="M166" s="501">
        <v>12.2</v>
      </c>
      <c r="N166" s="501">
        <v>3.1</v>
      </c>
      <c r="O166" s="502"/>
      <c r="P166" s="501">
        <v>2.7</v>
      </c>
      <c r="Q166" s="501">
        <v>2.8</v>
      </c>
    </row>
    <row r="167" spans="1:17">
      <c r="A167" s="153" t="s">
        <v>326</v>
      </c>
      <c r="B167" s="166" t="s">
        <v>327</v>
      </c>
      <c r="C167" s="153" t="s">
        <v>243</v>
      </c>
      <c r="D167" s="500">
        <v>60215</v>
      </c>
      <c r="E167" s="491"/>
      <c r="F167" s="501">
        <v>49.2</v>
      </c>
      <c r="G167" s="497"/>
      <c r="H167" s="501">
        <v>10.4</v>
      </c>
      <c r="I167" s="501">
        <v>9.6</v>
      </c>
      <c r="J167" s="501">
        <v>13.5</v>
      </c>
      <c r="K167" s="501">
        <v>15.7</v>
      </c>
      <c r="L167" s="497"/>
      <c r="M167" s="501">
        <v>12.4</v>
      </c>
      <c r="N167" s="501">
        <v>3.3</v>
      </c>
      <c r="O167" s="502"/>
      <c r="P167" s="501">
        <v>2.7</v>
      </c>
      <c r="Q167" s="501">
        <v>2.9</v>
      </c>
    </row>
    <row r="168" spans="1:17">
      <c r="A168" s="153" t="s">
        <v>328</v>
      </c>
      <c r="B168" s="166" t="s">
        <v>329</v>
      </c>
      <c r="C168" s="153" t="s">
        <v>244</v>
      </c>
      <c r="D168" s="500">
        <v>61059</v>
      </c>
      <c r="E168" s="491"/>
      <c r="F168" s="501">
        <v>50.4</v>
      </c>
      <c r="G168" s="497"/>
      <c r="H168" s="501">
        <v>10.7</v>
      </c>
      <c r="I168" s="501">
        <v>9.9</v>
      </c>
      <c r="J168" s="501">
        <v>13.8</v>
      </c>
      <c r="K168" s="501">
        <v>15.9</v>
      </c>
      <c r="L168" s="497"/>
      <c r="M168" s="501">
        <v>13</v>
      </c>
      <c r="N168" s="501">
        <v>2.9</v>
      </c>
      <c r="O168" s="502"/>
      <c r="P168" s="501">
        <v>2.7</v>
      </c>
      <c r="Q168" s="501">
        <v>2.9</v>
      </c>
    </row>
    <row r="169" spans="1:17">
      <c r="A169" s="153" t="s">
        <v>355</v>
      </c>
      <c r="B169" s="166" t="s">
        <v>356</v>
      </c>
      <c r="C169" s="152" t="s">
        <v>278</v>
      </c>
      <c r="D169" s="500">
        <v>85618</v>
      </c>
      <c r="E169" s="491"/>
      <c r="F169" s="501">
        <v>51</v>
      </c>
      <c r="G169" s="497"/>
      <c r="H169" s="501">
        <v>10.8</v>
      </c>
      <c r="I169" s="501">
        <v>10.1</v>
      </c>
      <c r="J169" s="501">
        <v>14.1</v>
      </c>
      <c r="K169" s="501">
        <v>16</v>
      </c>
      <c r="L169" s="497"/>
      <c r="M169" s="501">
        <v>13.4</v>
      </c>
      <c r="N169" s="501">
        <v>2.6</v>
      </c>
      <c r="O169" s="502"/>
      <c r="P169" s="501">
        <v>2.7</v>
      </c>
      <c r="Q169" s="501">
        <v>2.9</v>
      </c>
    </row>
    <row r="170" spans="1:17">
      <c r="A170" s="153" t="s">
        <v>357</v>
      </c>
      <c r="B170" s="166" t="s">
        <v>358</v>
      </c>
      <c r="C170" s="152" t="s">
        <v>279</v>
      </c>
      <c r="D170" s="500">
        <v>52421</v>
      </c>
      <c r="E170" s="491"/>
      <c r="F170" s="501">
        <v>50.3</v>
      </c>
      <c r="G170" s="497"/>
      <c r="H170" s="501">
        <v>10.7</v>
      </c>
      <c r="I170" s="501">
        <v>9.9</v>
      </c>
      <c r="J170" s="501">
        <v>13.9</v>
      </c>
      <c r="K170" s="501">
        <v>15.8</v>
      </c>
      <c r="L170" s="497"/>
      <c r="M170" s="501">
        <v>13.1</v>
      </c>
      <c r="N170" s="501">
        <v>2.7</v>
      </c>
      <c r="O170" s="502"/>
      <c r="P170" s="501">
        <v>2.7</v>
      </c>
      <c r="Q170" s="501">
        <v>2.9</v>
      </c>
    </row>
    <row r="171" spans="1:17">
      <c r="A171" s="483"/>
      <c r="B171" s="483"/>
      <c r="C171" s="483"/>
      <c r="D171" s="483"/>
      <c r="E171" s="483"/>
      <c r="F171" s="483"/>
      <c r="G171" s="483"/>
      <c r="H171" s="483"/>
      <c r="I171" s="483"/>
      <c r="J171" s="483"/>
      <c r="K171" s="483"/>
      <c r="L171" s="483"/>
      <c r="M171" s="483"/>
      <c r="N171" s="161"/>
      <c r="Q171" s="161" t="s">
        <v>547</v>
      </c>
    </row>
    <row r="172" spans="1:17">
      <c r="A172" s="2620" t="s">
        <v>548</v>
      </c>
      <c r="B172" s="2620"/>
      <c r="C172" s="2620"/>
      <c r="D172" s="2620"/>
      <c r="E172" s="2620"/>
      <c r="F172" s="2620"/>
      <c r="G172" s="2620"/>
      <c r="H172" s="2620"/>
      <c r="I172" s="2620"/>
      <c r="J172" s="2620"/>
      <c r="K172" s="2620"/>
      <c r="L172" s="2620"/>
      <c r="M172" s="2620"/>
      <c r="N172" s="2620"/>
      <c r="O172" s="2620"/>
      <c r="P172" s="2620"/>
      <c r="Q172" s="2620"/>
    </row>
    <row r="173" spans="1:17">
      <c r="A173" s="165" t="s">
        <v>359</v>
      </c>
      <c r="B173" s="507"/>
      <c r="C173" s="507"/>
      <c r="D173" s="507"/>
      <c r="E173" s="483"/>
      <c r="F173" s="483"/>
      <c r="G173" s="483"/>
      <c r="H173" s="483"/>
      <c r="I173" s="483"/>
      <c r="J173" s="483"/>
      <c r="K173" s="483"/>
      <c r="L173" s="483"/>
      <c r="M173" s="483"/>
      <c r="N173" s="161"/>
    </row>
    <row r="174" spans="1:17">
      <c r="A174" s="2621" t="s">
        <v>549</v>
      </c>
      <c r="B174" s="2621"/>
      <c r="C174" s="2621"/>
      <c r="D174" s="2621"/>
      <c r="E174" s="2621"/>
      <c r="F174" s="2621"/>
      <c r="G174" s="2621"/>
      <c r="H174" s="2621"/>
      <c r="I174" s="2621"/>
      <c r="J174" s="2621"/>
      <c r="K174" s="2621"/>
      <c r="L174" s="2621"/>
      <c r="M174" s="2621"/>
      <c r="N174" s="2621"/>
      <c r="O174" s="2621"/>
      <c r="P174" s="2621"/>
      <c r="Q174" s="2621"/>
    </row>
    <row r="175" spans="1:17">
      <c r="A175" s="2601" t="s">
        <v>550</v>
      </c>
      <c r="B175" s="2601"/>
      <c r="C175" s="2601"/>
      <c r="D175" s="2601"/>
      <c r="E175" s="2601"/>
      <c r="F175" s="2601"/>
      <c r="G175" s="2601"/>
      <c r="H175" s="2601"/>
      <c r="I175" s="2601"/>
      <c r="J175" s="2601"/>
      <c r="K175" s="2601"/>
      <c r="L175" s="2601"/>
      <c r="M175" s="2601"/>
      <c r="N175" s="2601"/>
      <c r="O175" s="2601"/>
      <c r="P175" s="2601"/>
      <c r="Q175" s="2601"/>
    </row>
    <row r="176" spans="1:17">
      <c r="A176" s="2601" t="s">
        <v>551</v>
      </c>
      <c r="B176" s="2601"/>
      <c r="C176" s="2601"/>
      <c r="D176" s="2601"/>
      <c r="E176" s="2601"/>
      <c r="F176" s="2601"/>
      <c r="G176" s="2601"/>
      <c r="H176" s="2601"/>
      <c r="I176" s="2601"/>
      <c r="J176" s="2601"/>
      <c r="K176" s="2601"/>
      <c r="L176" s="2601"/>
      <c r="M176" s="2601"/>
      <c r="N176" s="2601"/>
      <c r="O176" s="2601"/>
      <c r="P176" s="2601"/>
      <c r="Q176" s="2601"/>
    </row>
    <row r="177" spans="1:17">
      <c r="A177" s="2601" t="s">
        <v>552</v>
      </c>
      <c r="B177" s="2601"/>
      <c r="C177" s="2601"/>
      <c r="D177" s="2601"/>
      <c r="E177" s="2601"/>
      <c r="F177" s="2601"/>
      <c r="G177" s="2601"/>
      <c r="H177" s="2601"/>
      <c r="I177" s="2601"/>
      <c r="J177" s="2601"/>
      <c r="K177" s="2601"/>
      <c r="L177" s="2601"/>
      <c r="M177" s="2601"/>
      <c r="N177" s="2601"/>
      <c r="O177" s="2601"/>
      <c r="P177" s="2601"/>
      <c r="Q177" s="2601"/>
    </row>
    <row r="178" spans="1:17">
      <c r="A178" s="2601" t="s">
        <v>553</v>
      </c>
      <c r="B178" s="2601"/>
      <c r="C178" s="2601"/>
      <c r="D178" s="2601"/>
      <c r="E178" s="2601"/>
      <c r="F178" s="2601"/>
      <c r="G178" s="2601"/>
      <c r="H178" s="2601"/>
      <c r="I178" s="2601"/>
      <c r="J178" s="2601"/>
      <c r="K178" s="2601"/>
      <c r="L178" s="2601"/>
      <c r="M178" s="2601"/>
      <c r="N178" s="2601"/>
      <c r="O178" s="2601"/>
      <c r="P178" s="2601"/>
      <c r="Q178" s="2601"/>
    </row>
    <row r="179" spans="1:17">
      <c r="A179" s="2617" t="s">
        <v>554</v>
      </c>
      <c r="B179" s="2617"/>
      <c r="C179" s="2617"/>
      <c r="D179" s="2617"/>
      <c r="E179" s="2617"/>
      <c r="F179" s="2617"/>
      <c r="G179" s="2617"/>
      <c r="H179" s="2617"/>
      <c r="I179" s="2617"/>
      <c r="J179" s="2617"/>
      <c r="K179" s="2617"/>
      <c r="L179" s="2617"/>
      <c r="M179" s="2617"/>
      <c r="N179" s="2617"/>
      <c r="O179" s="2617"/>
      <c r="P179" s="2617"/>
      <c r="Q179" s="2617"/>
    </row>
    <row r="180" spans="1:17">
      <c r="A180" s="509" t="s">
        <v>362</v>
      </c>
      <c r="B180" s="155"/>
      <c r="C180" s="155"/>
      <c r="D180" s="155"/>
      <c r="E180" s="160"/>
      <c r="F180" s="160"/>
      <c r="G180" s="510"/>
      <c r="H180" s="510"/>
      <c r="I180" s="510"/>
      <c r="J180" s="510"/>
      <c r="K180" s="510"/>
      <c r="L180" s="510"/>
      <c r="M180" s="510"/>
      <c r="N180" s="510"/>
    </row>
    <row r="181" spans="1:17">
      <c r="A181" s="2618" t="s">
        <v>360</v>
      </c>
      <c r="B181" s="2618"/>
      <c r="C181" s="2618"/>
      <c r="D181" s="2618"/>
      <c r="E181" s="2618"/>
      <c r="F181" s="2618"/>
      <c r="G181" s="2618"/>
      <c r="H181" s="2618"/>
      <c r="I181" s="2618"/>
      <c r="J181" s="2618"/>
      <c r="K181" s="2618"/>
    </row>
    <row r="182" spans="1:17" ht="12.75" customHeight="1">
      <c r="A182" s="164" t="s">
        <v>361</v>
      </c>
      <c r="C182" s="160"/>
      <c r="D182" s="158"/>
      <c r="E182" s="160"/>
      <c r="F182" s="168"/>
      <c r="I182" s="150"/>
      <c r="J182" s="150"/>
      <c r="K182" s="150"/>
    </row>
    <row r="184" spans="1:17" ht="12.75" customHeight="1"/>
    <row r="186" spans="1:17" ht="12.75" customHeight="1"/>
    <row r="187" spans="1:17" ht="12.75" customHeight="1"/>
    <row r="188" spans="1:17" ht="12.75" customHeight="1"/>
    <row r="191" spans="1:17" ht="12.75" customHeight="1"/>
    <row r="192" spans="1:17" ht="12.75" customHeight="1"/>
  </sheetData>
  <protectedRanges>
    <protectedRange sqref="K6 K131" name="Range1_1"/>
    <protectedRange sqref="K75" name="Range1_1_1"/>
  </protectedRanges>
  <mergeCells count="97">
    <mergeCell ref="A59:Q59"/>
    <mergeCell ref="A61:Q61"/>
    <mergeCell ref="A63:Q63"/>
    <mergeCell ref="M8:N8"/>
    <mergeCell ref="P8:Q8"/>
    <mergeCell ref="C8:C9"/>
    <mergeCell ref="D8:D9"/>
    <mergeCell ref="F8:F9"/>
    <mergeCell ref="H8:K8"/>
    <mergeCell ref="A179:Q179"/>
    <mergeCell ref="A181:K181"/>
    <mergeCell ref="A71:K71"/>
    <mergeCell ref="A176:Q176"/>
    <mergeCell ref="A177:Q177"/>
    <mergeCell ref="A178:Q178"/>
    <mergeCell ref="P133:Q133"/>
    <mergeCell ref="A172:Q172"/>
    <mergeCell ref="A174:Q174"/>
    <mergeCell ref="A175:Q175"/>
    <mergeCell ref="C133:C134"/>
    <mergeCell ref="D133:D134"/>
    <mergeCell ref="F133:F134"/>
    <mergeCell ref="H133:K133"/>
    <mergeCell ref="M133:N133"/>
    <mergeCell ref="AK8:AP8"/>
    <mergeCell ref="AR8:AW8"/>
    <mergeCell ref="AY8:BA8"/>
    <mergeCell ref="BC8:BE8"/>
    <mergeCell ref="S8:U9"/>
    <mergeCell ref="V8:AA8"/>
    <mergeCell ref="AC8:AH8"/>
    <mergeCell ref="BO68:BW68"/>
    <mergeCell ref="BO69:BW69"/>
    <mergeCell ref="BK8:BM8"/>
    <mergeCell ref="BY8:CA9"/>
    <mergeCell ref="BO8:BR8"/>
    <mergeCell ref="BT8:BW8"/>
    <mergeCell ref="BO63:BW63"/>
    <mergeCell ref="BO64:BW64"/>
    <mergeCell ref="BO65:BW65"/>
    <mergeCell ref="BO66:BW66"/>
    <mergeCell ref="BO67:BW67"/>
    <mergeCell ref="BG69:BM69"/>
    <mergeCell ref="BG8:BI8"/>
    <mergeCell ref="A65:Q65"/>
    <mergeCell ref="S62:AH62"/>
    <mergeCell ref="S64:AH64"/>
    <mergeCell ref="S65:AH65"/>
    <mergeCell ref="S67:AH67"/>
    <mergeCell ref="S69:AH69"/>
    <mergeCell ref="S66:AH66"/>
    <mergeCell ref="S59:AH59"/>
    <mergeCell ref="S60:AH60"/>
    <mergeCell ref="S61:AH61"/>
    <mergeCell ref="AY65:BE65"/>
    <mergeCell ref="AY66:BE66"/>
    <mergeCell ref="BG59:BM59"/>
    <mergeCell ref="BG60:BM60"/>
    <mergeCell ref="S68:AH68"/>
    <mergeCell ref="BG66:BM66"/>
    <mergeCell ref="AY59:BE59"/>
    <mergeCell ref="AY60:BE60"/>
    <mergeCell ref="AY61:BE61"/>
    <mergeCell ref="AY62:BE62"/>
    <mergeCell ref="AY63:BE63"/>
    <mergeCell ref="BG63:BM63"/>
    <mergeCell ref="BG64:BM64"/>
    <mergeCell ref="BG65:BM65"/>
    <mergeCell ref="BG67:BM67"/>
    <mergeCell ref="BG68:BM68"/>
    <mergeCell ref="BG70:BM70"/>
    <mergeCell ref="BG71:BM71"/>
    <mergeCell ref="AY64:BE64"/>
    <mergeCell ref="BO59:BW59"/>
    <mergeCell ref="BO60:BW60"/>
    <mergeCell ref="BO61:BW61"/>
    <mergeCell ref="BG61:BM61"/>
    <mergeCell ref="BG62:BM62"/>
    <mergeCell ref="BO62:BW62"/>
    <mergeCell ref="BO70:BW70"/>
    <mergeCell ref="BO71:BW71"/>
    <mergeCell ref="AY67:BE67"/>
    <mergeCell ref="AY68:BE68"/>
    <mergeCell ref="AY69:BE69"/>
    <mergeCell ref="AY70:BE70"/>
    <mergeCell ref="AY71:BE71"/>
    <mergeCell ref="BO72:BW72"/>
    <mergeCell ref="BO73:BW73"/>
    <mergeCell ref="C77:C78"/>
    <mergeCell ref="D77:D78"/>
    <mergeCell ref="F77:F78"/>
    <mergeCell ref="H77:K77"/>
    <mergeCell ref="M77:N77"/>
    <mergeCell ref="P77:Q77"/>
    <mergeCell ref="BG72:BM72"/>
    <mergeCell ref="AY72:BE72"/>
    <mergeCell ref="AY73:BE73"/>
  </mergeCells>
  <dataValidations disablePrompts="1" count="2">
    <dataValidation type="list" allowBlank="1" showInputMessage="1" showErrorMessage="1" sqref="K6 K131">
      <formula1>#REF!</formula1>
    </dataValidation>
    <dataValidation type="list" allowBlank="1" showInputMessage="1" showErrorMessage="1" sqref="K75">
      <formula1>#REF!</formula1>
    </dataValidation>
  </dataValidations>
  <hyperlinks>
    <hyperlink ref="A173" r:id="rId1"/>
    <hyperlink ref="A153" r:id="rId2" display="https://www.gov.uk/government/publications/progress-8-school-performance-measure"/>
    <hyperlink ref="A133" r:id="rId3" display="https://www.gov.uk/government/publications/progress-8-school-performance-measure"/>
    <hyperlink ref="A203" r:id="rId4" display="https://www.gov.uk/government/publications/progress-8-school-performance-measure"/>
    <hyperlink ref="A218" r:id="rId5" display="https://www.gov.uk/government/publications/progress-8-school-performance-measure"/>
    <hyperlink ref="A228" r:id="rId6" display="https://www.gov.uk/government/publications/progress-8-school-performance-measure"/>
    <hyperlink ref="A244" r:id="rId7" display="https://www.gov.uk/government/publications/progress-8-school-performance-measure"/>
    <hyperlink ref="A268" r:id="rId8" display="https://www.gov.uk/government/publications/progress-8-school-performance-measure"/>
    <hyperlink ref="A281" r:id="rId9" display="https://www.gov.uk/government/publications/progress-8-school-performance-measure"/>
    <hyperlink ref="A243" r:id="rId10" display="https://www.gov.uk/government/publications/progress-8-school-performance-measure"/>
    <hyperlink ref="AR62" r:id="rId11" display="https://www.gov.uk/government/publications/progress-8-school-performance-measure"/>
    <hyperlink ref="AV63" r:id="rId12" display="https://www.gov.uk/government/publications/progress-8-school-performance-measure"/>
    <hyperlink ref="A62" r:id="rId13"/>
    <hyperlink ref="S63" r:id="rId14"/>
    <hyperlink ref="AY63" r:id="rId15"/>
    <hyperlink ref="BG63" r:id="rId16"/>
    <hyperlink ref="BO60" r:id="rId17"/>
    <hyperlink ref="BO65" r:id="rId18"/>
  </hyperlinks>
  <pageMargins left="0.7" right="0.7" top="0.75" bottom="0.75" header="0.3" footer="0.3"/>
  <pageSetup paperSize="9" orientation="portrait" r:id="rId1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workbookViewId="0"/>
  </sheetViews>
  <sheetFormatPr defaultColWidth="8.85546875" defaultRowHeight="15"/>
  <cols>
    <col min="1" max="1" width="18.42578125" style="2385" customWidth="1"/>
    <col min="2" max="25" width="12.42578125" style="2385" customWidth="1"/>
    <col min="26" max="16384" width="8.85546875" style="2385"/>
  </cols>
  <sheetData>
    <row r="1" spans="1:3" ht="18.75">
      <c r="A1" s="451" t="s">
        <v>1515</v>
      </c>
    </row>
    <row r="2" spans="1:3">
      <c r="A2" s="2385" t="s">
        <v>515</v>
      </c>
    </row>
    <row r="3" spans="1:3">
      <c r="A3" s="2385" t="s">
        <v>1516</v>
      </c>
    </row>
    <row r="5" spans="1:3">
      <c r="B5" s="2385" t="s">
        <v>2</v>
      </c>
      <c r="C5" s="2385" t="s">
        <v>133</v>
      </c>
    </row>
    <row r="6" spans="1:3">
      <c r="A6" s="2385">
        <v>2018</v>
      </c>
      <c r="B6" s="77">
        <f>ROUND(Q27*100,0)</f>
        <v>13</v>
      </c>
      <c r="C6" s="77">
        <f>ROUND(Q33*100,0)</f>
        <v>18</v>
      </c>
    </row>
    <row r="7" spans="1:3">
      <c r="A7" s="2385">
        <v>2017</v>
      </c>
      <c r="B7" s="77">
        <f>ROUND(Q44*100,0)</f>
        <v>13</v>
      </c>
      <c r="C7" s="77">
        <f>ROUND(Q50*100,0)</f>
        <v>18</v>
      </c>
    </row>
    <row r="8" spans="1:3">
      <c r="A8" s="2385">
        <v>2016</v>
      </c>
      <c r="B8" s="77">
        <f>ROUND(Q61*100,0)</f>
        <v>14</v>
      </c>
      <c r="C8" s="77">
        <f>ROUND(Q67*100,0)</f>
        <v>19</v>
      </c>
    </row>
    <row r="9" spans="1:3">
      <c r="A9" s="2385">
        <v>2015</v>
      </c>
      <c r="B9" s="77">
        <f>ROUND(Q78*100,0)</f>
        <v>15</v>
      </c>
      <c r="C9" s="77">
        <f>ROUND(Q84*100,0)</f>
        <v>20</v>
      </c>
    </row>
    <row r="10" spans="1:3">
      <c r="A10" s="2385">
        <v>2014</v>
      </c>
      <c r="B10" s="77">
        <f>ROUND(Q95*100,0)</f>
        <v>15</v>
      </c>
      <c r="C10" s="77">
        <f>ROUND(Q101*100,0)</f>
        <v>20</v>
      </c>
    </row>
    <row r="11" spans="1:3">
      <c r="A11" s="2385">
        <v>2013</v>
      </c>
      <c r="B11" s="77">
        <f>ROUND(Q112*100,0)</f>
        <v>16</v>
      </c>
      <c r="C11" s="77">
        <f>ROUND(Q118*100,0)</f>
        <v>21</v>
      </c>
    </row>
    <row r="12" spans="1:3">
      <c r="A12" s="2385">
        <v>2012</v>
      </c>
      <c r="B12" s="77">
        <f>ROUND(Q129*100,0)</f>
        <v>17</v>
      </c>
      <c r="C12" s="77">
        <f>ROUND(Q135*100,0)</f>
        <v>22</v>
      </c>
    </row>
    <row r="13" spans="1:3">
      <c r="A13" s="2385">
        <v>2011</v>
      </c>
      <c r="B13" s="77">
        <f>ROUND(Q146*100,0)</f>
        <v>18</v>
      </c>
      <c r="C13" s="77">
        <f>ROUND(Q152*100,0)</f>
        <v>23</v>
      </c>
    </row>
    <row r="14" spans="1:3">
      <c r="A14" s="2385" t="s">
        <v>1517</v>
      </c>
    </row>
    <row r="15" spans="1:3">
      <c r="A15" s="2385" t="s">
        <v>1518</v>
      </c>
    </row>
    <row r="18" spans="1:17">
      <c r="A18" s="2385">
        <v>2018</v>
      </c>
      <c r="B18" s="2622" t="s">
        <v>1519</v>
      </c>
      <c r="C18" s="2622"/>
      <c r="D18" s="2622"/>
      <c r="E18" s="2622"/>
      <c r="F18" s="2622"/>
      <c r="G18" s="2622"/>
      <c r="H18" s="2622"/>
      <c r="I18" s="2622"/>
      <c r="J18" s="2622"/>
      <c r="K18" s="2622"/>
      <c r="L18" s="2622"/>
      <c r="M18" s="2622"/>
      <c r="N18" s="2622"/>
      <c r="O18" s="2622"/>
      <c r="P18" s="2622"/>
      <c r="Q18" s="2622"/>
    </row>
    <row r="19" spans="1:17" ht="15" customHeight="1">
      <c r="B19" s="2622" t="s">
        <v>1520</v>
      </c>
      <c r="C19" s="2623"/>
      <c r="D19" s="2623" t="s">
        <v>1521</v>
      </c>
      <c r="E19" s="2623"/>
      <c r="F19" s="2623" t="s">
        <v>1522</v>
      </c>
      <c r="G19" s="2623"/>
      <c r="H19" s="2623" t="s">
        <v>1523</v>
      </c>
      <c r="I19" s="2623"/>
      <c r="J19" s="2623" t="s">
        <v>1524</v>
      </c>
      <c r="K19" s="2623"/>
      <c r="L19" s="2623" t="s">
        <v>1525</v>
      </c>
      <c r="M19" s="2623"/>
      <c r="N19" s="2624" t="s">
        <v>1526</v>
      </c>
      <c r="O19" s="2622"/>
      <c r="P19" s="2623" t="s">
        <v>61</v>
      </c>
      <c r="Q19" s="2624"/>
    </row>
    <row r="20" spans="1:17" ht="24.75">
      <c r="B20" s="2388" t="s">
        <v>1527</v>
      </c>
      <c r="C20" s="2389" t="s">
        <v>1528</v>
      </c>
      <c r="D20" s="2390" t="s">
        <v>1527</v>
      </c>
      <c r="E20" s="2389" t="s">
        <v>1528</v>
      </c>
      <c r="F20" s="2390" t="s">
        <v>1527</v>
      </c>
      <c r="G20" s="2389" t="s">
        <v>1528</v>
      </c>
      <c r="H20" s="2390" t="s">
        <v>1527</v>
      </c>
      <c r="I20" s="2389" t="s">
        <v>1528</v>
      </c>
      <c r="J20" s="2390" t="s">
        <v>1527</v>
      </c>
      <c r="K20" s="2389" t="s">
        <v>1528</v>
      </c>
      <c r="L20" s="2390" t="s">
        <v>1527</v>
      </c>
      <c r="M20" s="2389" t="s">
        <v>1528</v>
      </c>
      <c r="N20" s="2390" t="s">
        <v>1527</v>
      </c>
      <c r="O20" s="2389" t="s">
        <v>1528</v>
      </c>
      <c r="P20" s="2390" t="s">
        <v>1527</v>
      </c>
      <c r="Q20" s="2391" t="s">
        <v>1529</v>
      </c>
    </row>
    <row r="21" spans="1:17">
      <c r="A21" s="2392" t="s">
        <v>236</v>
      </c>
      <c r="B21" s="1119">
        <v>519000</v>
      </c>
      <c r="C21" s="2393">
        <v>0.32064692579802395</v>
      </c>
      <c r="D21" s="1119">
        <v>311000</v>
      </c>
      <c r="E21" s="2393">
        <v>0.19253652728372028</v>
      </c>
      <c r="F21" s="1119">
        <v>66000</v>
      </c>
      <c r="G21" s="2393">
        <v>4.0684167121055319E-2</v>
      </c>
      <c r="H21" s="1119">
        <v>291000</v>
      </c>
      <c r="I21" s="2393">
        <v>0.1801913748996945</v>
      </c>
      <c r="J21" s="1119">
        <v>185000</v>
      </c>
      <c r="K21" s="2393">
        <v>0.11447688429101151</v>
      </c>
      <c r="L21" s="1119">
        <v>95000</v>
      </c>
      <c r="M21" s="2393">
        <v>5.8829420645194794E-2</v>
      </c>
      <c r="N21" s="1119">
        <v>148000</v>
      </c>
      <c r="O21" s="2393">
        <v>9.135128384886354E-2</v>
      </c>
      <c r="P21" s="1119">
        <v>1615000</v>
      </c>
      <c r="Q21" s="2393">
        <f>K21+O21</f>
        <v>0.20582816813987503</v>
      </c>
    </row>
    <row r="22" spans="1:17">
      <c r="A22" s="2394" t="s">
        <v>238</v>
      </c>
      <c r="B22" s="1119">
        <v>1623000</v>
      </c>
      <c r="C22" s="2393">
        <v>0.36762379085500224</v>
      </c>
      <c r="D22" s="1119">
        <v>805000</v>
      </c>
      <c r="E22" s="2393">
        <v>0.182379946141947</v>
      </c>
      <c r="F22" s="1119">
        <v>154000</v>
      </c>
      <c r="G22" s="2393">
        <v>3.4988256770192808E-2</v>
      </c>
      <c r="H22" s="1119">
        <v>709000</v>
      </c>
      <c r="I22" s="2393">
        <v>0.16063764492187413</v>
      </c>
      <c r="J22" s="1119">
        <v>463000</v>
      </c>
      <c r="K22" s="2393">
        <v>0.10489252170289289</v>
      </c>
      <c r="L22" s="1119">
        <v>274000</v>
      </c>
      <c r="M22" s="2393">
        <v>6.1999950173374008E-2</v>
      </c>
      <c r="N22" s="1119">
        <v>386000</v>
      </c>
      <c r="O22" s="2393">
        <v>8.7477889434716932E-2</v>
      </c>
      <c r="P22" s="1119">
        <v>4415000</v>
      </c>
      <c r="Q22" s="2393">
        <f t="shared" ref="Q22:Q33" si="0">K22+O22</f>
        <v>0.19237041113760983</v>
      </c>
    </row>
    <row r="23" spans="1:17" ht="24">
      <c r="A23" s="2394" t="s">
        <v>1530</v>
      </c>
      <c r="B23" s="1119">
        <v>1138000</v>
      </c>
      <c r="C23" s="2393">
        <v>0.34232823826956554</v>
      </c>
      <c r="D23" s="1119">
        <v>633000</v>
      </c>
      <c r="E23" s="2393">
        <v>0.19031926853459932</v>
      </c>
      <c r="F23" s="1119">
        <v>121000</v>
      </c>
      <c r="G23" s="2393">
        <v>3.6441804572531176E-2</v>
      </c>
      <c r="H23" s="1119">
        <v>506000</v>
      </c>
      <c r="I23" s="2393">
        <v>0.15231191188384591</v>
      </c>
      <c r="J23" s="1119">
        <v>400000</v>
      </c>
      <c r="K23" s="2393">
        <v>0.12023343693132539</v>
      </c>
      <c r="L23" s="1119">
        <v>248000</v>
      </c>
      <c r="M23" s="2393">
        <v>7.4680504333998088E-2</v>
      </c>
      <c r="N23" s="1119">
        <v>272000</v>
      </c>
      <c r="O23" s="2393">
        <v>8.190147791846554E-2</v>
      </c>
      <c r="P23" s="1119">
        <v>3318000</v>
      </c>
      <c r="Q23" s="2393">
        <f t="shared" si="0"/>
        <v>0.20213491484979093</v>
      </c>
    </row>
    <row r="24" spans="1:17">
      <c r="A24" s="2394" t="s">
        <v>242</v>
      </c>
      <c r="B24" s="1119">
        <v>985000</v>
      </c>
      <c r="C24" s="2393">
        <v>0.34064029173439947</v>
      </c>
      <c r="D24" s="1119">
        <v>567000</v>
      </c>
      <c r="E24" s="2393">
        <v>0.19601458118841386</v>
      </c>
      <c r="F24" s="1119">
        <v>100000</v>
      </c>
      <c r="G24" s="2393">
        <v>3.4554609274902559E-2</v>
      </c>
      <c r="H24" s="1119">
        <v>433000</v>
      </c>
      <c r="I24" s="2393">
        <v>0.14959235870497917</v>
      </c>
      <c r="J24" s="1119">
        <v>342000</v>
      </c>
      <c r="K24" s="2393">
        <v>0.11816065997025404</v>
      </c>
      <c r="L24" s="1119">
        <v>231000</v>
      </c>
      <c r="M24" s="2393">
        <v>7.9983225548609607E-2</v>
      </c>
      <c r="N24" s="1119">
        <v>228000</v>
      </c>
      <c r="O24" s="2393">
        <v>7.8809152240246649E-2</v>
      </c>
      <c r="P24" s="1119">
        <v>2886000</v>
      </c>
      <c r="Q24" s="2393">
        <f t="shared" si="0"/>
        <v>0.19696981221050069</v>
      </c>
    </row>
    <row r="25" spans="1:17">
      <c r="A25" s="2394" t="s">
        <v>243</v>
      </c>
      <c r="B25" s="1119">
        <v>1204000</v>
      </c>
      <c r="C25" s="2393">
        <v>0.34099337984760558</v>
      </c>
      <c r="D25" s="1119">
        <v>639000</v>
      </c>
      <c r="E25" s="2393">
        <v>0.1810333738864652</v>
      </c>
      <c r="F25" s="1119">
        <v>91000</v>
      </c>
      <c r="G25" s="2393">
        <v>2.5866362792057632E-2</v>
      </c>
      <c r="H25" s="1119">
        <v>566000</v>
      </c>
      <c r="I25" s="2393">
        <v>0.16028271218288237</v>
      </c>
      <c r="J25" s="1119">
        <v>381000</v>
      </c>
      <c r="K25" s="2393">
        <v>0.10792837338498144</v>
      </c>
      <c r="L25" s="1119">
        <v>297000</v>
      </c>
      <c r="M25" s="2393">
        <v>8.4034513416249096E-2</v>
      </c>
      <c r="N25" s="1119">
        <v>346000</v>
      </c>
      <c r="O25" s="2393">
        <v>9.8162756132126508E-2</v>
      </c>
      <c r="P25" s="1119">
        <v>3524000</v>
      </c>
      <c r="Q25" s="2393">
        <f t="shared" si="0"/>
        <v>0.20609112951710795</v>
      </c>
    </row>
    <row r="26" spans="1:17">
      <c r="A26" s="2394" t="s">
        <v>904</v>
      </c>
      <c r="B26" s="1119">
        <v>1339000</v>
      </c>
      <c r="C26" s="2393">
        <v>0.3622011163875698</v>
      </c>
      <c r="D26" s="1119">
        <v>618000</v>
      </c>
      <c r="E26" s="2393">
        <v>0.16717573853289924</v>
      </c>
      <c r="F26" s="1119">
        <v>120000</v>
      </c>
      <c r="G26" s="2393">
        <v>3.251081169101664E-2</v>
      </c>
      <c r="H26" s="1119">
        <v>614000</v>
      </c>
      <c r="I26" s="2393">
        <v>0.16605426565436562</v>
      </c>
      <c r="J26" s="1119">
        <v>488000</v>
      </c>
      <c r="K26" s="2393">
        <v>0.13207033739400648</v>
      </c>
      <c r="L26" s="1119">
        <v>247000</v>
      </c>
      <c r="M26" s="2393">
        <v>6.6734128156272624E-2</v>
      </c>
      <c r="N26" s="1119">
        <v>260000</v>
      </c>
      <c r="O26" s="2393">
        <v>7.030250013254262E-2</v>
      </c>
      <c r="P26" s="1119">
        <v>3686000</v>
      </c>
      <c r="Q26" s="2393">
        <f t="shared" si="0"/>
        <v>0.20237283752654911</v>
      </c>
    </row>
    <row r="27" spans="1:17">
      <c r="A27" s="2394" t="s">
        <v>2</v>
      </c>
      <c r="B27" s="1119">
        <v>3210000</v>
      </c>
      <c r="C27" s="2393">
        <v>0.5441206082618002</v>
      </c>
      <c r="D27" s="1119">
        <v>763000</v>
      </c>
      <c r="E27" s="2393">
        <v>0.1292637683674846</v>
      </c>
      <c r="F27" s="1119">
        <v>70000</v>
      </c>
      <c r="G27" s="2393">
        <v>1.1818649628429845E-2</v>
      </c>
      <c r="H27" s="1119">
        <v>581000</v>
      </c>
      <c r="I27" s="2393">
        <v>9.8526431618006505E-2</v>
      </c>
      <c r="J27" s="1119">
        <v>394000</v>
      </c>
      <c r="K27" s="2393">
        <v>6.671482626273173E-2</v>
      </c>
      <c r="L27" s="1119">
        <v>511000</v>
      </c>
      <c r="M27" s="2393">
        <v>8.6579812157235772E-2</v>
      </c>
      <c r="N27" s="1119">
        <v>359000</v>
      </c>
      <c r="O27" s="2393">
        <v>6.0794992667582849E-2</v>
      </c>
      <c r="P27" s="1119">
        <v>5887000</v>
      </c>
      <c r="Q27" s="2393">
        <f t="shared" si="0"/>
        <v>0.12750981893031457</v>
      </c>
    </row>
    <row r="28" spans="1:17">
      <c r="A28" s="2394" t="s">
        <v>278</v>
      </c>
      <c r="B28" s="1119">
        <v>2370000</v>
      </c>
      <c r="C28" s="2393">
        <v>0.43397180916948097</v>
      </c>
      <c r="D28" s="1119">
        <v>1019000</v>
      </c>
      <c r="E28" s="2393">
        <v>0.18658587382511505</v>
      </c>
      <c r="F28" s="1119">
        <v>158000</v>
      </c>
      <c r="G28" s="2393">
        <v>2.895744094563877E-2</v>
      </c>
      <c r="H28" s="1119">
        <v>783000</v>
      </c>
      <c r="I28" s="2393">
        <v>0.143279250710172</v>
      </c>
      <c r="J28" s="1119">
        <v>553000</v>
      </c>
      <c r="K28" s="2393">
        <v>0.10132000904479462</v>
      </c>
      <c r="L28" s="1119">
        <v>286000</v>
      </c>
      <c r="M28" s="2393">
        <v>5.2446259913342078E-2</v>
      </c>
      <c r="N28" s="1119">
        <v>281000</v>
      </c>
      <c r="O28" s="2393">
        <v>5.1437051250479475E-2</v>
      </c>
      <c r="P28" s="1119">
        <v>5451000</v>
      </c>
      <c r="Q28" s="2393">
        <f t="shared" si="0"/>
        <v>0.15275706029527408</v>
      </c>
    </row>
    <row r="29" spans="1:17">
      <c r="A29" s="2394" t="s">
        <v>279</v>
      </c>
      <c r="B29" s="1119">
        <v>1302000</v>
      </c>
      <c r="C29" s="2393">
        <v>0.39723454176783757</v>
      </c>
      <c r="D29" s="1119">
        <v>673000</v>
      </c>
      <c r="E29" s="2393">
        <v>0.20538961300553371</v>
      </c>
      <c r="F29" s="1119">
        <v>124000</v>
      </c>
      <c r="G29" s="2393">
        <v>3.7711848371317414E-2</v>
      </c>
      <c r="H29" s="1119">
        <v>493000</v>
      </c>
      <c r="I29" s="2393">
        <v>0.15040639240977638</v>
      </c>
      <c r="J29" s="1119">
        <v>346000</v>
      </c>
      <c r="K29" s="2393">
        <v>0.1055820664852611</v>
      </c>
      <c r="L29" s="1119">
        <v>177000</v>
      </c>
      <c r="M29" s="2393">
        <v>5.3944655433194287E-2</v>
      </c>
      <c r="N29" s="1119">
        <v>160000</v>
      </c>
      <c r="O29" s="2393">
        <v>4.8698726376686333E-2</v>
      </c>
      <c r="P29" s="1119">
        <v>3273000</v>
      </c>
      <c r="Q29" s="2393">
        <f t="shared" si="0"/>
        <v>0.15428079286194743</v>
      </c>
    </row>
    <row r="30" spans="1:17">
      <c r="A30" s="2394" t="s">
        <v>526</v>
      </c>
      <c r="B30" s="1119">
        <v>685000</v>
      </c>
      <c r="C30" s="2393">
        <v>0.36416144708997522</v>
      </c>
      <c r="D30" s="1119">
        <v>347000</v>
      </c>
      <c r="E30" s="2393">
        <v>0.18439709901421777</v>
      </c>
      <c r="F30" s="1119">
        <v>63000</v>
      </c>
      <c r="G30" s="2393">
        <v>3.3572423620489809E-2</v>
      </c>
      <c r="H30" s="1119">
        <v>302000</v>
      </c>
      <c r="I30" s="2393">
        <v>0.1604315322692132</v>
      </c>
      <c r="J30" s="1119">
        <v>197000</v>
      </c>
      <c r="K30" s="2393">
        <v>0.10462690217680275</v>
      </c>
      <c r="L30" s="1119">
        <v>126000</v>
      </c>
      <c r="M30" s="2393">
        <v>6.7033720769484356E-2</v>
      </c>
      <c r="N30" s="1119">
        <v>158000</v>
      </c>
      <c r="O30" s="2393">
        <v>8.3806905792400868E-2</v>
      </c>
      <c r="P30" s="1119">
        <v>1877000</v>
      </c>
      <c r="Q30" s="2393">
        <f t="shared" si="0"/>
        <v>0.18843380796920361</v>
      </c>
    </row>
    <row r="31" spans="1:17">
      <c r="A31" s="2394" t="s">
        <v>905</v>
      </c>
      <c r="B31" s="1119">
        <v>1534000</v>
      </c>
      <c r="C31" s="2393">
        <v>0.45240721570256393</v>
      </c>
      <c r="D31" s="1119">
        <v>455000</v>
      </c>
      <c r="E31" s="2393">
        <v>0.13429152101551098</v>
      </c>
      <c r="F31" s="1119">
        <v>134000</v>
      </c>
      <c r="G31" s="2393">
        <v>3.9634913559253533E-2</v>
      </c>
      <c r="H31" s="1119">
        <v>406000</v>
      </c>
      <c r="I31" s="2393">
        <v>0.11981397560760465</v>
      </c>
      <c r="J31" s="1119">
        <v>289000</v>
      </c>
      <c r="K31" s="2393">
        <v>8.5137372063240499E-2</v>
      </c>
      <c r="L31" s="1119">
        <v>236000</v>
      </c>
      <c r="M31" s="2393">
        <v>6.9492453969612913E-2</v>
      </c>
      <c r="N31" s="1119">
        <v>327000</v>
      </c>
      <c r="O31" s="2393">
        <v>9.657567728709314E-2</v>
      </c>
      <c r="P31" s="1119">
        <v>3381000</v>
      </c>
      <c r="Q31" s="2393">
        <f t="shared" si="0"/>
        <v>0.18171304935033364</v>
      </c>
    </row>
    <row r="32" spans="1:17">
      <c r="A32" s="2395" t="s">
        <v>906</v>
      </c>
      <c r="B32" s="1119">
        <v>404000</v>
      </c>
      <c r="C32" s="2393">
        <v>0.35349423290449361</v>
      </c>
      <c r="D32" s="1119">
        <v>196000</v>
      </c>
      <c r="E32" s="2393">
        <v>0.17135348985460547</v>
      </c>
      <c r="F32" s="1119">
        <v>51000</v>
      </c>
      <c r="G32" s="2393">
        <v>4.4963379906759735E-2</v>
      </c>
      <c r="H32" s="1119">
        <v>177000</v>
      </c>
      <c r="I32" s="2393">
        <v>0.15541823263829296</v>
      </c>
      <c r="J32" s="1119">
        <v>95000</v>
      </c>
      <c r="K32" s="2393">
        <v>8.3305020332820778E-2</v>
      </c>
      <c r="L32" s="1119">
        <v>53000</v>
      </c>
      <c r="M32" s="2393">
        <v>4.6239216249443958E-2</v>
      </c>
      <c r="N32" s="1119">
        <v>160000</v>
      </c>
      <c r="O32" s="2393">
        <v>0.13995408039958107</v>
      </c>
      <c r="P32" s="1119">
        <v>1136000</v>
      </c>
      <c r="Q32" s="2393">
        <f t="shared" si="0"/>
        <v>0.22325910073240185</v>
      </c>
    </row>
    <row r="33" spans="1:17">
      <c r="A33" s="2396" t="s">
        <v>133</v>
      </c>
      <c r="B33" s="1119">
        <v>16312000</v>
      </c>
      <c r="C33" s="2393">
        <v>0.40242143212558512</v>
      </c>
      <c r="D33" s="1119">
        <v>7026000</v>
      </c>
      <c r="E33" s="2393">
        <v>0.17332831631417642</v>
      </c>
      <c r="F33" s="1119">
        <v>1253000</v>
      </c>
      <c r="G33" s="2393">
        <v>3.091609768177745E-2</v>
      </c>
      <c r="H33" s="1119">
        <v>5861000</v>
      </c>
      <c r="I33" s="2393">
        <v>0.14460314320098799</v>
      </c>
      <c r="J33" s="1119">
        <v>4132000</v>
      </c>
      <c r="K33" s="2393">
        <v>0.10194831606796355</v>
      </c>
      <c r="L33" s="1119">
        <v>2780000</v>
      </c>
      <c r="M33" s="2393">
        <v>6.8590738907301815E-2</v>
      </c>
      <c r="N33" s="1119">
        <v>3085000</v>
      </c>
      <c r="O33" s="2393">
        <v>7.6098208742091736E-2</v>
      </c>
      <c r="P33" s="1119">
        <v>40449000</v>
      </c>
      <c r="Q33" s="2393">
        <f t="shared" si="0"/>
        <v>0.17804652481005528</v>
      </c>
    </row>
    <row r="34" spans="1:17">
      <c r="C34" s="2393"/>
      <c r="E34" s="2393"/>
      <c r="G34" s="2393"/>
      <c r="I34" s="2393"/>
      <c r="K34" s="2393"/>
      <c r="M34" s="2393"/>
      <c r="O34" s="2393"/>
    </row>
    <row r="35" spans="1:17">
      <c r="A35" s="2385">
        <v>2017</v>
      </c>
      <c r="B35" s="2622" t="s">
        <v>1519</v>
      </c>
      <c r="C35" s="2622"/>
      <c r="D35" s="2622"/>
      <c r="E35" s="2622"/>
      <c r="F35" s="2622"/>
      <c r="G35" s="2622"/>
      <c r="H35" s="2622"/>
      <c r="I35" s="2622"/>
      <c r="J35" s="2622"/>
      <c r="K35" s="2622"/>
      <c r="L35" s="2622"/>
      <c r="M35" s="2622"/>
      <c r="N35" s="2622"/>
      <c r="O35" s="2622"/>
      <c r="P35" s="2622"/>
      <c r="Q35" s="2622"/>
    </row>
    <row r="36" spans="1:17">
      <c r="B36" s="2622" t="s">
        <v>1520</v>
      </c>
      <c r="C36" s="2623"/>
      <c r="D36" s="2623" t="s">
        <v>1521</v>
      </c>
      <c r="E36" s="2623"/>
      <c r="F36" s="2623" t="s">
        <v>1522</v>
      </c>
      <c r="G36" s="2623"/>
      <c r="H36" s="2623" t="s">
        <v>1523</v>
      </c>
      <c r="I36" s="2623"/>
      <c r="J36" s="2623" t="s">
        <v>1524</v>
      </c>
      <c r="K36" s="2623"/>
      <c r="L36" s="2623" t="s">
        <v>1525</v>
      </c>
      <c r="M36" s="2623"/>
      <c r="N36" s="2624" t="s">
        <v>1526</v>
      </c>
      <c r="O36" s="2622"/>
      <c r="P36" s="2623" t="s">
        <v>61</v>
      </c>
      <c r="Q36" s="2624"/>
    </row>
    <row r="37" spans="1:17" ht="24.75">
      <c r="B37" s="2388" t="s">
        <v>1527</v>
      </c>
      <c r="C37" s="2389" t="s">
        <v>1528</v>
      </c>
      <c r="D37" s="2390" t="s">
        <v>1527</v>
      </c>
      <c r="E37" s="2389" t="s">
        <v>1528</v>
      </c>
      <c r="F37" s="2390" t="s">
        <v>1527</v>
      </c>
      <c r="G37" s="2389" t="s">
        <v>1528</v>
      </c>
      <c r="H37" s="2390" t="s">
        <v>1527</v>
      </c>
      <c r="I37" s="2389" t="s">
        <v>1528</v>
      </c>
      <c r="J37" s="2390" t="s">
        <v>1527</v>
      </c>
      <c r="K37" s="2389" t="s">
        <v>1528</v>
      </c>
      <c r="L37" s="2390" t="s">
        <v>1527</v>
      </c>
      <c r="M37" s="2389" t="s">
        <v>1528</v>
      </c>
      <c r="N37" s="2390" t="s">
        <v>1527</v>
      </c>
      <c r="O37" s="2389" t="s">
        <v>1528</v>
      </c>
      <c r="P37" s="2390" t="s">
        <v>1527</v>
      </c>
      <c r="Q37" s="2391" t="s">
        <v>1529</v>
      </c>
    </row>
    <row r="38" spans="1:17">
      <c r="A38" s="2392" t="s">
        <v>236</v>
      </c>
      <c r="B38" s="1119">
        <v>530000</v>
      </c>
      <c r="C38" s="2393">
        <v>0.3268911194241762</v>
      </c>
      <c r="D38" s="1119">
        <v>305000</v>
      </c>
      <c r="E38" s="2393">
        <v>0.18813042458362655</v>
      </c>
      <c r="F38" s="1119">
        <v>65000</v>
      </c>
      <c r="G38" s="2393">
        <v>4.0095312172055753E-2</v>
      </c>
      <c r="H38" s="1119">
        <v>280000</v>
      </c>
      <c r="I38" s="2393">
        <v>0.17304035951948837</v>
      </c>
      <c r="J38" s="1119">
        <v>181000</v>
      </c>
      <c r="K38" s="2393">
        <v>0.11170722372433546</v>
      </c>
      <c r="L38" s="1119">
        <v>104000</v>
      </c>
      <c r="M38" s="2393">
        <v>6.400483968542045E-2</v>
      </c>
      <c r="N38" s="1119">
        <v>153000</v>
      </c>
      <c r="O38" s="2393">
        <v>9.4657826833092595E-2</v>
      </c>
      <c r="P38" s="1119">
        <v>1618000</v>
      </c>
      <c r="Q38" s="2393">
        <f>K38+O38</f>
        <v>0.20636505055742804</v>
      </c>
    </row>
    <row r="39" spans="1:17">
      <c r="A39" s="2394" t="s">
        <v>238</v>
      </c>
      <c r="B39" s="1119">
        <v>1576000</v>
      </c>
      <c r="C39" s="2393">
        <v>0.35637507954790792</v>
      </c>
      <c r="D39" s="1119">
        <v>811000</v>
      </c>
      <c r="E39" s="2393">
        <v>0.18324220882639849</v>
      </c>
      <c r="F39" s="1119">
        <v>175000</v>
      </c>
      <c r="G39" s="2393">
        <v>3.9626444154825378E-2</v>
      </c>
      <c r="H39" s="1119">
        <v>730000</v>
      </c>
      <c r="I39" s="2393">
        <v>0.16513026641060624</v>
      </c>
      <c r="J39" s="1119">
        <v>489000</v>
      </c>
      <c r="K39" s="2393">
        <v>0.11061674920056472</v>
      </c>
      <c r="L39" s="1119">
        <v>264000</v>
      </c>
      <c r="M39" s="2393">
        <v>5.9792672436692298E-2</v>
      </c>
      <c r="N39" s="1119">
        <v>377000</v>
      </c>
      <c r="O39" s="2393">
        <v>8.5216579423004979E-2</v>
      </c>
      <c r="P39" s="1119">
        <v>4423000</v>
      </c>
      <c r="Q39" s="2393">
        <f t="shared" ref="Q39:Q50" si="1">K39+O39</f>
        <v>0.1958333286235697</v>
      </c>
    </row>
    <row r="40" spans="1:17" ht="24">
      <c r="A40" s="2394" t="s">
        <v>1530</v>
      </c>
      <c r="B40" s="1119">
        <v>1129000</v>
      </c>
      <c r="C40" s="2393">
        <v>0.34046045590995389</v>
      </c>
      <c r="D40" s="1119">
        <v>591000</v>
      </c>
      <c r="E40" s="2393">
        <v>0.17810953342453381</v>
      </c>
      <c r="F40" s="1119">
        <v>129000</v>
      </c>
      <c r="G40" s="2393">
        <v>3.889746698604922E-2</v>
      </c>
      <c r="H40" s="1119">
        <v>513000</v>
      </c>
      <c r="I40" s="2393">
        <v>0.15477804701145592</v>
      </c>
      <c r="J40" s="1119">
        <v>400000</v>
      </c>
      <c r="K40" s="2393">
        <v>0.12071231634548543</v>
      </c>
      <c r="L40" s="1119">
        <v>241000</v>
      </c>
      <c r="M40" s="2393">
        <v>7.2764538166436257E-2</v>
      </c>
      <c r="N40" s="1119">
        <v>303000</v>
      </c>
      <c r="O40" s="2393">
        <v>9.1435816707534034E-2</v>
      </c>
      <c r="P40" s="1119">
        <v>3308000</v>
      </c>
      <c r="Q40" s="2393">
        <f t="shared" si="1"/>
        <v>0.21214813305301947</v>
      </c>
    </row>
    <row r="41" spans="1:17">
      <c r="A41" s="2394" t="s">
        <v>242</v>
      </c>
      <c r="B41" s="1119">
        <v>956000</v>
      </c>
      <c r="C41" s="2393">
        <v>0.32951310050294241</v>
      </c>
      <c r="D41" s="1119">
        <v>541000</v>
      </c>
      <c r="E41" s="2393">
        <v>0.18668423608218127</v>
      </c>
      <c r="F41" s="1119">
        <v>104000</v>
      </c>
      <c r="G41" s="2393">
        <v>3.6009485001393234E-2</v>
      </c>
      <c r="H41" s="1119">
        <v>462000</v>
      </c>
      <c r="I41" s="2393">
        <v>0.15926622285614966</v>
      </c>
      <c r="J41" s="1119">
        <v>355000</v>
      </c>
      <c r="K41" s="2393">
        <v>0.12243183517396067</v>
      </c>
      <c r="L41" s="1119">
        <v>241000</v>
      </c>
      <c r="M41" s="2393">
        <v>8.3169985129680768E-2</v>
      </c>
      <c r="N41" s="1119">
        <v>232000</v>
      </c>
      <c r="O41" s="2393">
        <v>8.0139709270085277E-2</v>
      </c>
      <c r="P41" s="1119">
        <v>2892000</v>
      </c>
      <c r="Q41" s="2393">
        <f t="shared" si="1"/>
        <v>0.20257154444404596</v>
      </c>
    </row>
    <row r="42" spans="1:17">
      <c r="A42" s="2394" t="s">
        <v>243</v>
      </c>
      <c r="B42" s="1119">
        <v>1161000</v>
      </c>
      <c r="C42" s="2393">
        <v>0.32864863150837587</v>
      </c>
      <c r="D42" s="1119">
        <v>642000</v>
      </c>
      <c r="E42" s="2393">
        <v>0.18176482645841074</v>
      </c>
      <c r="F42" s="1119">
        <v>96000</v>
      </c>
      <c r="G42" s="2393">
        <v>2.7131444956829773E-2</v>
      </c>
      <c r="H42" s="1119">
        <v>566000</v>
      </c>
      <c r="I42" s="2393">
        <v>0.16019302028502314</v>
      </c>
      <c r="J42" s="1119">
        <v>386000</v>
      </c>
      <c r="K42" s="2393">
        <v>0.10916818041802187</v>
      </c>
      <c r="L42" s="1119">
        <v>323000</v>
      </c>
      <c r="M42" s="2393">
        <v>9.1310916223488595E-2</v>
      </c>
      <c r="N42" s="1119">
        <v>353000</v>
      </c>
      <c r="O42" s="2393">
        <v>9.990758944345289E-2</v>
      </c>
      <c r="P42" s="1119">
        <v>3525000</v>
      </c>
      <c r="Q42" s="2393">
        <f t="shared" si="1"/>
        <v>0.20907576986147475</v>
      </c>
    </row>
    <row r="43" spans="1:17">
      <c r="A43" s="2394" t="s">
        <v>904</v>
      </c>
      <c r="B43" s="1119">
        <v>1308000</v>
      </c>
      <c r="C43" s="2393">
        <v>0.35645189778053493</v>
      </c>
      <c r="D43" s="1119">
        <v>654000</v>
      </c>
      <c r="E43" s="2393">
        <v>0.17835909825850982</v>
      </c>
      <c r="F43" s="1119">
        <v>125000</v>
      </c>
      <c r="G43" s="2393">
        <v>3.4121672083497326E-2</v>
      </c>
      <c r="H43" s="1119">
        <v>612000</v>
      </c>
      <c r="I43" s="2393">
        <v>0.16679459181882308</v>
      </c>
      <c r="J43" s="1119">
        <v>477000</v>
      </c>
      <c r="K43" s="2393">
        <v>0.13000884209929536</v>
      </c>
      <c r="L43" s="1119">
        <v>237000</v>
      </c>
      <c r="M43" s="2393">
        <v>6.4701870796323169E-2</v>
      </c>
      <c r="N43" s="1119">
        <v>247000</v>
      </c>
      <c r="O43" s="2393">
        <v>6.7455623237167778E-2</v>
      </c>
      <c r="P43" s="1119">
        <v>3661000</v>
      </c>
      <c r="Q43" s="2393">
        <f t="shared" si="1"/>
        <v>0.19746446533646314</v>
      </c>
    </row>
    <row r="44" spans="1:17">
      <c r="A44" s="2394" t="s">
        <v>2</v>
      </c>
      <c r="B44" s="1119">
        <v>3081000</v>
      </c>
      <c r="C44" s="2393">
        <v>0.53010495732478846</v>
      </c>
      <c r="D44" s="1119">
        <v>807000</v>
      </c>
      <c r="E44" s="2393">
        <v>0.13880048230844511</v>
      </c>
      <c r="F44" s="1119">
        <v>66000</v>
      </c>
      <c r="G44" s="2393">
        <v>1.1347188946071386E-2</v>
      </c>
      <c r="H44" s="1119">
        <v>558000</v>
      </c>
      <c r="I44" s="2393">
        <v>9.60473181272294E-2</v>
      </c>
      <c r="J44" s="1119">
        <v>375000</v>
      </c>
      <c r="K44" s="2393">
        <v>6.4569757223054233E-2</v>
      </c>
      <c r="L44" s="1119">
        <v>539000</v>
      </c>
      <c r="M44" s="2393">
        <v>9.2717379950746998E-2</v>
      </c>
      <c r="N44" s="1119">
        <v>375000</v>
      </c>
      <c r="O44" s="2393">
        <v>6.4464615771665124E-2</v>
      </c>
      <c r="P44" s="1119">
        <v>5800000</v>
      </c>
      <c r="Q44" s="2393">
        <f t="shared" si="1"/>
        <v>0.12903437299471937</v>
      </c>
    </row>
    <row r="45" spans="1:17">
      <c r="A45" s="2394" t="s">
        <v>278</v>
      </c>
      <c r="B45" s="1119">
        <v>2316000</v>
      </c>
      <c r="C45" s="2393">
        <v>0.42586728744517877</v>
      </c>
      <c r="D45" s="1119">
        <v>1016000</v>
      </c>
      <c r="E45" s="2393">
        <v>0.1868775518798331</v>
      </c>
      <c r="F45" s="1119">
        <v>171000</v>
      </c>
      <c r="G45" s="2393">
        <v>3.1391512500314918E-2</v>
      </c>
      <c r="H45" s="1119">
        <v>788000</v>
      </c>
      <c r="I45" s="2393">
        <v>0.14488140005439598</v>
      </c>
      <c r="J45" s="1119">
        <v>576000</v>
      </c>
      <c r="K45" s="2393">
        <v>0.10584907454215348</v>
      </c>
      <c r="L45" s="1119">
        <v>295000</v>
      </c>
      <c r="M45" s="2393">
        <v>5.4235060831353564E-2</v>
      </c>
      <c r="N45" s="1119">
        <v>262000</v>
      </c>
      <c r="O45" s="2393">
        <v>4.8163234982308435E-2</v>
      </c>
      <c r="P45" s="1119">
        <v>5423000</v>
      </c>
      <c r="Q45" s="2393">
        <f t="shared" si="1"/>
        <v>0.1540123095244619</v>
      </c>
    </row>
    <row r="46" spans="1:17">
      <c r="A46" s="2394" t="s">
        <v>279</v>
      </c>
      <c r="B46" s="1119">
        <v>1324000</v>
      </c>
      <c r="C46" s="2393">
        <v>0.4032590019588248</v>
      </c>
      <c r="D46" s="1119">
        <v>656000</v>
      </c>
      <c r="E46" s="2393">
        <v>0.19991709032737745</v>
      </c>
      <c r="F46" s="1119">
        <v>115000</v>
      </c>
      <c r="G46" s="2393">
        <v>3.5155894247220071E-2</v>
      </c>
      <c r="H46" s="1119">
        <v>510000</v>
      </c>
      <c r="I46" s="2393">
        <v>0.15546355553348962</v>
      </c>
      <c r="J46" s="1119">
        <v>359000</v>
      </c>
      <c r="K46" s="2393">
        <v>0.10919892260068333</v>
      </c>
      <c r="L46" s="1119">
        <v>164000</v>
      </c>
      <c r="M46" s="2393">
        <v>5.0101870462926551E-2</v>
      </c>
      <c r="N46" s="1119">
        <v>151000</v>
      </c>
      <c r="O46" s="2393">
        <v>4.5879020715539107E-2</v>
      </c>
      <c r="P46" s="1119">
        <v>3280000</v>
      </c>
      <c r="Q46" s="2393">
        <f t="shared" si="1"/>
        <v>0.15507794331622243</v>
      </c>
    </row>
    <row r="47" spans="1:17">
      <c r="A47" s="2394" t="s">
        <v>526</v>
      </c>
      <c r="B47" s="1119">
        <v>682000</v>
      </c>
      <c r="C47" s="2393">
        <v>0.36277612084738647</v>
      </c>
      <c r="D47" s="1119">
        <v>339000</v>
      </c>
      <c r="E47" s="2393">
        <v>0.18011403485916863</v>
      </c>
      <c r="F47" s="1119">
        <v>67000</v>
      </c>
      <c r="G47" s="2393">
        <v>3.5487141966114959E-2</v>
      </c>
      <c r="H47" s="1119">
        <v>308000</v>
      </c>
      <c r="I47" s="2393">
        <v>0.16364262838492799</v>
      </c>
      <c r="J47" s="1119">
        <v>201000</v>
      </c>
      <c r="K47" s="2393">
        <v>0.10710481944303388</v>
      </c>
      <c r="L47" s="1119">
        <v>116000</v>
      </c>
      <c r="M47" s="2393">
        <v>6.1924767620608376E-2</v>
      </c>
      <c r="N47" s="1119">
        <v>161000</v>
      </c>
      <c r="O47" s="2393">
        <v>8.5425647368227955E-2</v>
      </c>
      <c r="P47" s="1119">
        <v>1874000</v>
      </c>
      <c r="Q47" s="2393">
        <f t="shared" si="1"/>
        <v>0.19253046681126185</v>
      </c>
    </row>
    <row r="48" spans="1:17">
      <c r="A48" s="2394" t="s">
        <v>905</v>
      </c>
      <c r="B48" s="1119">
        <v>1524000</v>
      </c>
      <c r="C48" s="2393">
        <v>0.44930647131295065</v>
      </c>
      <c r="D48" s="1119">
        <v>456000</v>
      </c>
      <c r="E48" s="2393">
        <v>0.13445338017294217</v>
      </c>
      <c r="F48" s="1119">
        <v>167000</v>
      </c>
      <c r="G48" s="2393">
        <v>4.9223157658267208E-2</v>
      </c>
      <c r="H48" s="1119">
        <v>422000</v>
      </c>
      <c r="I48" s="2393">
        <v>0.12455450337426198</v>
      </c>
      <c r="J48" s="1119">
        <v>302000</v>
      </c>
      <c r="K48" s="2393">
        <v>8.916211994041276E-2</v>
      </c>
      <c r="L48" s="1119">
        <v>220000</v>
      </c>
      <c r="M48" s="2393">
        <v>6.4846089373204782E-2</v>
      </c>
      <c r="N48" s="1119">
        <v>289000</v>
      </c>
      <c r="O48" s="2393">
        <v>8.5260588071760596E-2</v>
      </c>
      <c r="P48" s="1119">
        <v>3381000</v>
      </c>
      <c r="Q48" s="2393">
        <f t="shared" si="1"/>
        <v>0.17442270801217336</v>
      </c>
    </row>
    <row r="49" spans="1:17">
      <c r="A49" s="2395" t="s">
        <v>906</v>
      </c>
      <c r="B49" s="1119">
        <v>379000</v>
      </c>
      <c r="C49" s="2393">
        <v>0.33174520737742891</v>
      </c>
      <c r="D49" s="1119">
        <v>187000</v>
      </c>
      <c r="E49" s="2393">
        <v>0.1640513677004958</v>
      </c>
      <c r="F49" s="1119">
        <v>59000</v>
      </c>
      <c r="G49" s="2393">
        <v>5.1949234853175714E-2</v>
      </c>
      <c r="H49" s="1119">
        <v>175000</v>
      </c>
      <c r="I49" s="2393">
        <v>0.15287259580647167</v>
      </c>
      <c r="J49" s="1119">
        <v>104000</v>
      </c>
      <c r="K49" s="2393">
        <v>9.0980349568709956E-2</v>
      </c>
      <c r="L49" s="1119">
        <v>59000</v>
      </c>
      <c r="M49" s="2393">
        <v>5.1424627804874203E-2</v>
      </c>
      <c r="N49" s="1119">
        <v>175000</v>
      </c>
      <c r="O49" s="2393">
        <v>0.15347164625895621</v>
      </c>
      <c r="P49" s="1119">
        <v>1138000</v>
      </c>
      <c r="Q49" s="2393">
        <f t="shared" si="1"/>
        <v>0.24445199582766616</v>
      </c>
    </row>
    <row r="50" spans="1:17">
      <c r="A50" s="2396" t="s">
        <v>133</v>
      </c>
      <c r="B50" s="1119">
        <v>15965000</v>
      </c>
      <c r="C50" s="2393">
        <v>0.39503108968138112</v>
      </c>
      <c r="D50" s="1119">
        <v>7005000</v>
      </c>
      <c r="E50" s="2393">
        <v>0.17333421553473533</v>
      </c>
      <c r="F50" s="1119">
        <v>1340000</v>
      </c>
      <c r="G50" s="2393">
        <v>3.3151538479734725E-2</v>
      </c>
      <c r="H50" s="1119">
        <v>5925000</v>
      </c>
      <c r="I50" s="2393">
        <v>0.1466067297582534</v>
      </c>
      <c r="J50" s="1119">
        <v>4205000</v>
      </c>
      <c r="K50" s="2393">
        <v>0.10405702452206475</v>
      </c>
      <c r="L50" s="1119">
        <v>2804000</v>
      </c>
      <c r="M50" s="2393">
        <v>6.9380942054511133E-2</v>
      </c>
      <c r="N50" s="1119">
        <v>3079000</v>
      </c>
      <c r="O50" s="2393">
        <v>7.6176350740579046E-2</v>
      </c>
      <c r="P50" s="1119">
        <v>40323000</v>
      </c>
      <c r="Q50" s="2393">
        <f t="shared" si="1"/>
        <v>0.1802333752626438</v>
      </c>
    </row>
    <row r="51" spans="1:17">
      <c r="C51" s="2393"/>
      <c r="E51" s="2393"/>
      <c r="G51" s="2393"/>
      <c r="I51" s="2393"/>
      <c r="K51" s="2393"/>
      <c r="M51" s="2393"/>
      <c r="O51" s="2393"/>
    </row>
    <row r="52" spans="1:17">
      <c r="A52" s="2385">
        <v>2016</v>
      </c>
      <c r="B52" s="2622" t="s">
        <v>1519</v>
      </c>
      <c r="C52" s="2622"/>
      <c r="D52" s="2622"/>
      <c r="E52" s="2622"/>
      <c r="F52" s="2622"/>
      <c r="G52" s="2622"/>
      <c r="H52" s="2622"/>
      <c r="I52" s="2622"/>
      <c r="J52" s="2622"/>
      <c r="K52" s="2622"/>
      <c r="L52" s="2622"/>
      <c r="M52" s="2622"/>
      <c r="N52" s="2622"/>
      <c r="O52" s="2622"/>
      <c r="P52" s="2622"/>
      <c r="Q52" s="2622"/>
    </row>
    <row r="53" spans="1:17">
      <c r="B53" s="2622" t="s">
        <v>1520</v>
      </c>
      <c r="C53" s="2623"/>
      <c r="D53" s="2623" t="s">
        <v>1521</v>
      </c>
      <c r="E53" s="2623"/>
      <c r="F53" s="2623" t="s">
        <v>1522</v>
      </c>
      <c r="G53" s="2623"/>
      <c r="H53" s="2623" t="s">
        <v>1523</v>
      </c>
      <c r="I53" s="2623"/>
      <c r="J53" s="2623" t="s">
        <v>1524</v>
      </c>
      <c r="K53" s="2623"/>
      <c r="L53" s="2623" t="s">
        <v>1525</v>
      </c>
      <c r="M53" s="2623"/>
      <c r="N53" s="2624" t="s">
        <v>1526</v>
      </c>
      <c r="O53" s="2622"/>
      <c r="P53" s="2623" t="s">
        <v>61</v>
      </c>
      <c r="Q53" s="2624"/>
    </row>
    <row r="54" spans="1:17" ht="24.75">
      <c r="B54" s="2388" t="s">
        <v>1527</v>
      </c>
      <c r="C54" s="2389" t="s">
        <v>1528</v>
      </c>
      <c r="D54" s="2390" t="s">
        <v>1527</v>
      </c>
      <c r="E54" s="2389" t="s">
        <v>1528</v>
      </c>
      <c r="F54" s="2390" t="s">
        <v>1527</v>
      </c>
      <c r="G54" s="2389" t="s">
        <v>1528</v>
      </c>
      <c r="H54" s="2390" t="s">
        <v>1527</v>
      </c>
      <c r="I54" s="2389" t="s">
        <v>1528</v>
      </c>
      <c r="J54" s="2390" t="s">
        <v>1527</v>
      </c>
      <c r="K54" s="2389" t="s">
        <v>1528</v>
      </c>
      <c r="L54" s="2390" t="s">
        <v>1527</v>
      </c>
      <c r="M54" s="2389" t="s">
        <v>1528</v>
      </c>
      <c r="N54" s="2390" t="s">
        <v>1527</v>
      </c>
      <c r="O54" s="2389" t="s">
        <v>1528</v>
      </c>
      <c r="P54" s="2390" t="s">
        <v>1527</v>
      </c>
      <c r="Q54" s="2391" t="s">
        <v>1529</v>
      </c>
    </row>
    <row r="55" spans="1:17">
      <c r="A55" s="2392" t="s">
        <v>236</v>
      </c>
      <c r="B55" s="1119">
        <v>525000</v>
      </c>
      <c r="C55" s="2393">
        <v>0.3238255550828385</v>
      </c>
      <c r="D55" s="1119">
        <v>315000</v>
      </c>
      <c r="E55" s="2393">
        <v>0.19415536770191696</v>
      </c>
      <c r="F55" s="1119">
        <v>62000</v>
      </c>
      <c r="G55" s="2393">
        <v>3.8504652152198442E-2</v>
      </c>
      <c r="H55" s="1119">
        <v>294000</v>
      </c>
      <c r="I55" s="2393">
        <v>0.18156403568808074</v>
      </c>
      <c r="J55" s="1119">
        <v>182000</v>
      </c>
      <c r="K55" s="2393">
        <v>0.11195871330534027</v>
      </c>
      <c r="L55" s="1119">
        <v>88000</v>
      </c>
      <c r="M55" s="2393">
        <v>5.4484748709790788E-2</v>
      </c>
      <c r="N55" s="1119">
        <v>151000</v>
      </c>
      <c r="O55" s="2393">
        <v>9.3260082746033798E-2</v>
      </c>
      <c r="P55" s="1119">
        <v>1618000</v>
      </c>
      <c r="Q55" s="2393">
        <f>K55+O55</f>
        <v>0.20521879605137405</v>
      </c>
    </row>
    <row r="56" spans="1:17">
      <c r="A56" s="2394" t="s">
        <v>238</v>
      </c>
      <c r="B56" s="1119">
        <v>1544000</v>
      </c>
      <c r="C56" s="2393">
        <v>0.35005416334358247</v>
      </c>
      <c r="D56" s="1119">
        <v>811000</v>
      </c>
      <c r="E56" s="2393">
        <v>0.18379730278567621</v>
      </c>
      <c r="F56" s="1119">
        <v>162000</v>
      </c>
      <c r="G56" s="2393">
        <v>3.6728348098523086E-2</v>
      </c>
      <c r="H56" s="1119">
        <v>724000</v>
      </c>
      <c r="I56" s="2393">
        <v>0.16412728986674932</v>
      </c>
      <c r="J56" s="1119">
        <v>506000</v>
      </c>
      <c r="K56" s="2393">
        <v>0.11468796040826258</v>
      </c>
      <c r="L56" s="1119">
        <v>261000</v>
      </c>
      <c r="M56" s="2393">
        <v>5.9074894173421114E-2</v>
      </c>
      <c r="N56" s="1119">
        <v>404000</v>
      </c>
      <c r="O56" s="2393">
        <v>9.1530041323785227E-2</v>
      </c>
      <c r="P56" s="1119">
        <v>4410000</v>
      </c>
      <c r="Q56" s="2393">
        <f t="shared" ref="Q56:Q67" si="2">K56+O56</f>
        <v>0.2062180017320478</v>
      </c>
    </row>
    <row r="57" spans="1:17" ht="24">
      <c r="A57" s="2394" t="s">
        <v>1530</v>
      </c>
      <c r="B57" s="1119">
        <v>1067000</v>
      </c>
      <c r="C57" s="2393">
        <v>0.32250880337285603</v>
      </c>
      <c r="D57" s="1119">
        <v>638000</v>
      </c>
      <c r="E57" s="2393">
        <v>0.19266551292848547</v>
      </c>
      <c r="F57" s="1119">
        <v>147000</v>
      </c>
      <c r="G57" s="2393">
        <v>4.4375405493038735E-2</v>
      </c>
      <c r="H57" s="1119">
        <v>504000</v>
      </c>
      <c r="I57" s="2393">
        <v>0.15239980865714606</v>
      </c>
      <c r="J57" s="1119">
        <v>399000</v>
      </c>
      <c r="K57" s="2393">
        <v>0.12063423568471703</v>
      </c>
      <c r="L57" s="1119">
        <v>242000</v>
      </c>
      <c r="M57" s="2393">
        <v>7.3132133240139813E-2</v>
      </c>
      <c r="N57" s="1119">
        <v>302000</v>
      </c>
      <c r="O57" s="2393">
        <v>9.1130207119876058E-2</v>
      </c>
      <c r="P57" s="1119">
        <v>3299000</v>
      </c>
      <c r="Q57" s="2393">
        <f t="shared" si="2"/>
        <v>0.21176444280459308</v>
      </c>
    </row>
    <row r="58" spans="1:17">
      <c r="A58" s="2394" t="s">
        <v>242</v>
      </c>
      <c r="B58" s="1119">
        <v>929000</v>
      </c>
      <c r="C58" s="2393">
        <v>0.32347501983160798</v>
      </c>
      <c r="D58" s="1119">
        <v>573000</v>
      </c>
      <c r="E58" s="2393">
        <v>0.19946716585350402</v>
      </c>
      <c r="F58" s="1119">
        <v>112000</v>
      </c>
      <c r="G58" s="2393">
        <v>3.908958735288149E-2</v>
      </c>
      <c r="H58" s="1119">
        <v>472000</v>
      </c>
      <c r="I58" s="2393">
        <v>0.16443161515089599</v>
      </c>
      <c r="J58" s="1119">
        <v>353000</v>
      </c>
      <c r="K58" s="2393">
        <v>0.12295179257199683</v>
      </c>
      <c r="L58" s="1119">
        <v>218000</v>
      </c>
      <c r="M58" s="2393">
        <v>7.5840454670287119E-2</v>
      </c>
      <c r="N58" s="1119">
        <v>210000</v>
      </c>
      <c r="O58" s="2393">
        <v>7.3159228232830567E-2</v>
      </c>
      <c r="P58" s="1119">
        <v>2868000</v>
      </c>
      <c r="Q58" s="2393">
        <f t="shared" si="2"/>
        <v>0.1961110208048274</v>
      </c>
    </row>
    <row r="59" spans="1:17">
      <c r="A59" s="2394" t="s">
        <v>243</v>
      </c>
      <c r="B59" s="1119">
        <v>1134000</v>
      </c>
      <c r="C59" s="2393">
        <v>0.32373283664500119</v>
      </c>
      <c r="D59" s="1119">
        <v>605000</v>
      </c>
      <c r="E59" s="2393">
        <v>0.17273642419802512</v>
      </c>
      <c r="F59" s="1119">
        <v>100000</v>
      </c>
      <c r="G59" s="2393">
        <v>2.8635045419688886E-2</v>
      </c>
      <c r="H59" s="1119">
        <v>555000</v>
      </c>
      <c r="I59" s="2393">
        <v>0.1584327480838881</v>
      </c>
      <c r="J59" s="1119">
        <v>399000</v>
      </c>
      <c r="K59" s="2393">
        <v>0.11387211912297661</v>
      </c>
      <c r="L59" s="1119">
        <v>296000</v>
      </c>
      <c r="M59" s="2393">
        <v>8.4560731739766221E-2</v>
      </c>
      <c r="N59" s="1119">
        <v>403000</v>
      </c>
      <c r="O59" s="2393">
        <v>0.1150235277928298</v>
      </c>
      <c r="P59" s="1119">
        <v>3492000</v>
      </c>
      <c r="Q59" s="2393">
        <f t="shared" si="2"/>
        <v>0.22889564691580641</v>
      </c>
    </row>
    <row r="60" spans="1:17">
      <c r="A60" s="2394" t="s">
        <v>904</v>
      </c>
      <c r="B60" s="1119">
        <v>1318000</v>
      </c>
      <c r="C60" s="2393">
        <v>0.35931985700144797</v>
      </c>
      <c r="D60" s="1119">
        <v>637000</v>
      </c>
      <c r="E60" s="2393">
        <v>0.17383459179694424</v>
      </c>
      <c r="F60" s="1119">
        <v>120000</v>
      </c>
      <c r="G60" s="2393">
        <v>3.2745959418298033E-2</v>
      </c>
      <c r="H60" s="1119">
        <v>581000</v>
      </c>
      <c r="I60" s="2393">
        <v>0.1585066958990175</v>
      </c>
      <c r="J60" s="1119">
        <v>489000</v>
      </c>
      <c r="K60" s="2393">
        <v>0.13342141215160463</v>
      </c>
      <c r="L60" s="1119">
        <v>250000</v>
      </c>
      <c r="M60" s="2393">
        <v>6.818391293558794E-2</v>
      </c>
      <c r="N60" s="1119">
        <v>263000</v>
      </c>
      <c r="O60" s="2393">
        <v>7.1642710864235903E-2</v>
      </c>
      <c r="P60" s="1119">
        <v>3659000</v>
      </c>
      <c r="Q60" s="2393">
        <f t="shared" si="2"/>
        <v>0.20506412301584054</v>
      </c>
    </row>
    <row r="61" spans="1:17">
      <c r="A61" s="2394" t="s">
        <v>2</v>
      </c>
      <c r="B61" s="1119">
        <v>3084000</v>
      </c>
      <c r="C61" s="2393">
        <v>0.53186720773682727</v>
      </c>
      <c r="D61" s="1119">
        <v>803000</v>
      </c>
      <c r="E61" s="2393">
        <v>0.13843303860083381</v>
      </c>
      <c r="F61" s="1119">
        <v>71000</v>
      </c>
      <c r="G61" s="2393">
        <v>1.2259795772402144E-2</v>
      </c>
      <c r="H61" s="1119">
        <v>552000</v>
      </c>
      <c r="I61" s="2393">
        <v>9.5272120933975538E-2</v>
      </c>
      <c r="J61" s="1119">
        <v>426000</v>
      </c>
      <c r="K61" s="2393">
        <v>7.3429077847219595E-2</v>
      </c>
      <c r="L61" s="1119">
        <v>490000</v>
      </c>
      <c r="M61" s="2393">
        <v>8.44288141419169E-2</v>
      </c>
      <c r="N61" s="1119">
        <v>362000</v>
      </c>
      <c r="O61" s="2393">
        <v>6.2350350690109364E-2</v>
      </c>
      <c r="P61" s="1119">
        <v>5787000</v>
      </c>
      <c r="Q61" s="2393">
        <f t="shared" si="2"/>
        <v>0.13577942853732897</v>
      </c>
    </row>
    <row r="62" spans="1:17">
      <c r="A62" s="2394" t="s">
        <v>278</v>
      </c>
      <c r="B62" s="1119">
        <v>2313000</v>
      </c>
      <c r="C62" s="2393">
        <v>0.42721940980709971</v>
      </c>
      <c r="D62" s="1119">
        <v>959000</v>
      </c>
      <c r="E62" s="2393">
        <v>0.17718455342370942</v>
      </c>
      <c r="F62" s="1119">
        <v>164000</v>
      </c>
      <c r="G62" s="2393">
        <v>3.0316281744470115E-2</v>
      </c>
      <c r="H62" s="1119">
        <v>785000</v>
      </c>
      <c r="I62" s="2393">
        <v>0.14495269411681497</v>
      </c>
      <c r="J62" s="1119">
        <v>593000</v>
      </c>
      <c r="K62" s="2393">
        <v>0.10956520101191543</v>
      </c>
      <c r="L62" s="1119">
        <v>317000</v>
      </c>
      <c r="M62" s="2393">
        <v>5.8540995815941306E-2</v>
      </c>
      <c r="N62" s="1119">
        <v>273000</v>
      </c>
      <c r="O62" s="2393">
        <v>5.0342220433799927E-2</v>
      </c>
      <c r="P62" s="1119">
        <v>5405000</v>
      </c>
      <c r="Q62" s="2393">
        <f t="shared" si="2"/>
        <v>0.15990742144571535</v>
      </c>
    </row>
    <row r="63" spans="1:17">
      <c r="A63" s="2394" t="s">
        <v>279</v>
      </c>
      <c r="B63" s="1119">
        <v>1272000</v>
      </c>
      <c r="C63" s="2393">
        <v>0.39066364654917374</v>
      </c>
      <c r="D63" s="1119">
        <v>657000</v>
      </c>
      <c r="E63" s="2393">
        <v>0.20195750555826758</v>
      </c>
      <c r="F63" s="1119">
        <v>114000</v>
      </c>
      <c r="G63" s="2393">
        <v>3.5140048066687538E-2</v>
      </c>
      <c r="H63" s="1119">
        <v>512000</v>
      </c>
      <c r="I63" s="2393">
        <v>0.15736694335374973</v>
      </c>
      <c r="J63" s="1119">
        <v>372000</v>
      </c>
      <c r="K63" s="2393">
        <v>0.11419048675278282</v>
      </c>
      <c r="L63" s="1119">
        <v>167000</v>
      </c>
      <c r="M63" s="2393">
        <v>5.1448498200187348E-2</v>
      </c>
      <c r="N63" s="1119">
        <v>155000</v>
      </c>
      <c r="O63" s="2393">
        <v>4.753305698418555E-2</v>
      </c>
      <c r="P63" s="1119">
        <v>3250000</v>
      </c>
      <c r="Q63" s="2393">
        <f t="shared" si="2"/>
        <v>0.16172354373696837</v>
      </c>
    </row>
    <row r="64" spans="1:17">
      <c r="A64" s="2394" t="s">
        <v>526</v>
      </c>
      <c r="B64" s="1119">
        <v>679000</v>
      </c>
      <c r="C64" s="2393">
        <v>0.3625730650421144</v>
      </c>
      <c r="D64" s="1119">
        <v>336000</v>
      </c>
      <c r="E64" s="2393">
        <v>0.17938346169198305</v>
      </c>
      <c r="F64" s="1119">
        <v>62000</v>
      </c>
      <c r="G64" s="2393">
        <v>3.339497897084024E-2</v>
      </c>
      <c r="H64" s="1119">
        <v>299000</v>
      </c>
      <c r="I64" s="2393">
        <v>0.15980932421882724</v>
      </c>
      <c r="J64" s="1119">
        <v>197000</v>
      </c>
      <c r="K64" s="2393">
        <v>0.10523236273069692</v>
      </c>
      <c r="L64" s="1119">
        <v>117000</v>
      </c>
      <c r="M64" s="2393">
        <v>6.2343670599626276E-2</v>
      </c>
      <c r="N64" s="1119">
        <v>178000</v>
      </c>
      <c r="O64" s="2393">
        <v>9.4972932738215152E-2</v>
      </c>
      <c r="P64" s="1119">
        <v>1867000</v>
      </c>
      <c r="Q64" s="2393">
        <f t="shared" si="2"/>
        <v>0.20020529546891208</v>
      </c>
    </row>
    <row r="65" spans="1:17">
      <c r="A65" s="2394" t="s">
        <v>905</v>
      </c>
      <c r="B65" s="1119">
        <v>1520000</v>
      </c>
      <c r="C65" s="2393">
        <v>0.44936850517693594</v>
      </c>
      <c r="D65" s="1119">
        <v>464000</v>
      </c>
      <c r="E65" s="2393">
        <v>0.13714896134572246</v>
      </c>
      <c r="F65" s="1119">
        <v>154000</v>
      </c>
      <c r="G65" s="2393">
        <v>4.5395426012495375E-2</v>
      </c>
      <c r="H65" s="1119">
        <v>408000</v>
      </c>
      <c r="I65" s="2393">
        <v>0.12063906087523169</v>
      </c>
      <c r="J65" s="1119">
        <v>287000</v>
      </c>
      <c r="K65" s="2393">
        <v>8.4780881629867799E-2</v>
      </c>
      <c r="L65" s="1119">
        <v>210000</v>
      </c>
      <c r="M65" s="2393">
        <v>6.2167285147328097E-2</v>
      </c>
      <c r="N65" s="1119">
        <v>331000</v>
      </c>
      <c r="O65" s="2393">
        <v>9.7807264060542604E-2</v>
      </c>
      <c r="P65" s="1119">
        <v>3373000</v>
      </c>
      <c r="Q65" s="2393">
        <f t="shared" si="2"/>
        <v>0.1825881456904104</v>
      </c>
    </row>
    <row r="66" spans="1:17">
      <c r="A66" s="2395" t="s">
        <v>906</v>
      </c>
      <c r="B66" s="1119">
        <v>357000</v>
      </c>
      <c r="C66" s="2393">
        <v>0.31401911421460249</v>
      </c>
      <c r="D66" s="1119">
        <v>188000</v>
      </c>
      <c r="E66" s="2393">
        <v>0.16506179171787749</v>
      </c>
      <c r="F66" s="1119">
        <v>63000</v>
      </c>
      <c r="G66" s="2393">
        <v>5.5725598495919113E-2</v>
      </c>
      <c r="H66" s="1119">
        <v>187000</v>
      </c>
      <c r="I66" s="2393">
        <v>0.16438611663665131</v>
      </c>
      <c r="J66" s="1119">
        <v>97000</v>
      </c>
      <c r="K66" s="2393">
        <v>8.5739472709501066E-2</v>
      </c>
      <c r="L66" s="1119">
        <v>65000</v>
      </c>
      <c r="M66" s="2393">
        <v>5.7256424851822169E-2</v>
      </c>
      <c r="N66" s="1119">
        <v>174000</v>
      </c>
      <c r="O66" s="2393">
        <v>0.15297354221781548</v>
      </c>
      <c r="P66" s="1119">
        <v>1131000</v>
      </c>
      <c r="Q66" s="2393">
        <f t="shared" si="2"/>
        <v>0.23871301492731656</v>
      </c>
    </row>
    <row r="67" spans="1:17">
      <c r="A67" s="2396" t="s">
        <v>133</v>
      </c>
      <c r="B67" s="1119">
        <v>15741000</v>
      </c>
      <c r="C67" s="2393">
        <v>0.3911029454952345</v>
      </c>
      <c r="D67" s="1119">
        <v>6985000</v>
      </c>
      <c r="E67" s="2393">
        <v>0.17355321860392914</v>
      </c>
      <c r="F67" s="1119">
        <v>1333000</v>
      </c>
      <c r="G67" s="2393">
        <v>3.3118149859408232E-2</v>
      </c>
      <c r="H67" s="1119">
        <v>5875000</v>
      </c>
      <c r="I67" s="2393">
        <v>0.14596077304255539</v>
      </c>
      <c r="J67" s="1119">
        <v>4300000</v>
      </c>
      <c r="K67" s="2393">
        <v>0.10683140943287149</v>
      </c>
      <c r="L67" s="1119">
        <v>2721000</v>
      </c>
      <c r="M67" s="2393">
        <v>6.7605570043900332E-2</v>
      </c>
      <c r="N67" s="1119">
        <v>3204000</v>
      </c>
      <c r="O67" s="2393">
        <v>7.9593511739236428E-2</v>
      </c>
      <c r="P67" s="1119">
        <v>40159000</v>
      </c>
      <c r="Q67" s="2393">
        <f t="shared" si="2"/>
        <v>0.1864249211721079</v>
      </c>
    </row>
    <row r="68" spans="1:17">
      <c r="C68" s="2393"/>
      <c r="E68" s="2393"/>
      <c r="G68" s="2393"/>
      <c r="I68" s="2393"/>
      <c r="K68" s="2393"/>
      <c r="M68" s="2393"/>
      <c r="O68" s="2393"/>
    </row>
    <row r="69" spans="1:17">
      <c r="A69" s="2385">
        <v>2015</v>
      </c>
      <c r="B69" s="2622" t="s">
        <v>1519</v>
      </c>
      <c r="C69" s="2622"/>
      <c r="D69" s="2622"/>
      <c r="E69" s="2622"/>
      <c r="F69" s="2622"/>
      <c r="G69" s="2622"/>
      <c r="H69" s="2622"/>
      <c r="I69" s="2622"/>
      <c r="J69" s="2622"/>
      <c r="K69" s="2622"/>
      <c r="L69" s="2622"/>
      <c r="M69" s="2622"/>
      <c r="N69" s="2622"/>
      <c r="O69" s="2622"/>
      <c r="P69" s="2622"/>
      <c r="Q69" s="2622"/>
    </row>
    <row r="70" spans="1:17">
      <c r="B70" s="2622" t="s">
        <v>1520</v>
      </c>
      <c r="C70" s="2623"/>
      <c r="D70" s="2623" t="s">
        <v>1521</v>
      </c>
      <c r="E70" s="2623"/>
      <c r="F70" s="2623" t="s">
        <v>1522</v>
      </c>
      <c r="G70" s="2623"/>
      <c r="H70" s="2623" t="s">
        <v>1523</v>
      </c>
      <c r="I70" s="2623"/>
      <c r="J70" s="2623" t="s">
        <v>1524</v>
      </c>
      <c r="K70" s="2623"/>
      <c r="L70" s="2623" t="s">
        <v>1525</v>
      </c>
      <c r="M70" s="2623"/>
      <c r="N70" s="2624" t="s">
        <v>1526</v>
      </c>
      <c r="O70" s="2622"/>
      <c r="P70" s="2623" t="s">
        <v>61</v>
      </c>
      <c r="Q70" s="2624"/>
    </row>
    <row r="71" spans="1:17" ht="24.75">
      <c r="B71" s="2388" t="s">
        <v>1527</v>
      </c>
      <c r="C71" s="2389" t="s">
        <v>1528</v>
      </c>
      <c r="D71" s="2390" t="s">
        <v>1527</v>
      </c>
      <c r="E71" s="2389" t="s">
        <v>1528</v>
      </c>
      <c r="F71" s="2390" t="s">
        <v>1527</v>
      </c>
      <c r="G71" s="2389" t="s">
        <v>1528</v>
      </c>
      <c r="H71" s="2390" t="s">
        <v>1527</v>
      </c>
      <c r="I71" s="2389" t="s">
        <v>1528</v>
      </c>
      <c r="J71" s="2390" t="s">
        <v>1527</v>
      </c>
      <c r="K71" s="2389" t="s">
        <v>1528</v>
      </c>
      <c r="L71" s="2390" t="s">
        <v>1527</v>
      </c>
      <c r="M71" s="2389" t="s">
        <v>1528</v>
      </c>
      <c r="N71" s="2390" t="s">
        <v>1527</v>
      </c>
      <c r="O71" s="2389" t="s">
        <v>1528</v>
      </c>
      <c r="P71" s="2390" t="s">
        <v>1527</v>
      </c>
      <c r="Q71" s="2391" t="s">
        <v>1529</v>
      </c>
    </row>
    <row r="72" spans="1:17">
      <c r="A72" s="2392" t="s">
        <v>236</v>
      </c>
      <c r="B72" s="1119">
        <v>512000</v>
      </c>
      <c r="C72" s="2393">
        <v>0.31616497818513134</v>
      </c>
      <c r="D72" s="1119">
        <v>320000</v>
      </c>
      <c r="E72" s="2393">
        <v>0.19766036459349279</v>
      </c>
      <c r="F72" s="1119">
        <v>70000</v>
      </c>
      <c r="G72" s="2393">
        <v>4.3047019869184862E-2</v>
      </c>
      <c r="H72" s="1119">
        <v>282000</v>
      </c>
      <c r="I72" s="2393">
        <v>0.17377265129049702</v>
      </c>
      <c r="J72" s="1119">
        <v>192000</v>
      </c>
      <c r="K72" s="2393">
        <v>0.11846881103410131</v>
      </c>
      <c r="L72" s="1119">
        <v>79000</v>
      </c>
      <c r="M72" s="2393">
        <v>4.8851355188531329E-2</v>
      </c>
      <c r="N72" s="1119">
        <v>163000</v>
      </c>
      <c r="O72" s="2393">
        <v>0.10064037195153568</v>
      </c>
      <c r="P72" s="1119">
        <v>1618000</v>
      </c>
      <c r="Q72" s="2393">
        <f>K72+O72</f>
        <v>0.21910918298563697</v>
      </c>
    </row>
    <row r="73" spans="1:17">
      <c r="A73" s="2394" t="s">
        <v>238</v>
      </c>
      <c r="B73" s="1119">
        <v>1483000</v>
      </c>
      <c r="C73" s="2393">
        <v>0.33795243802204827</v>
      </c>
      <c r="D73" s="1119">
        <v>793000</v>
      </c>
      <c r="E73" s="2393">
        <v>0.18075479920844004</v>
      </c>
      <c r="F73" s="1119">
        <v>164000</v>
      </c>
      <c r="G73" s="2393">
        <v>3.7339712979732799E-2</v>
      </c>
      <c r="H73" s="1119">
        <v>736000</v>
      </c>
      <c r="I73" s="2393">
        <v>0.16778641738879116</v>
      </c>
      <c r="J73" s="1119">
        <v>493000</v>
      </c>
      <c r="K73" s="2393">
        <v>0.11236354320187925</v>
      </c>
      <c r="L73" s="1119">
        <v>299000</v>
      </c>
      <c r="M73" s="2393">
        <v>6.8157170514983517E-2</v>
      </c>
      <c r="N73" s="1119">
        <v>420000</v>
      </c>
      <c r="O73" s="2393">
        <v>9.5645918684124989E-2</v>
      </c>
      <c r="P73" s="1119">
        <v>4387000</v>
      </c>
      <c r="Q73" s="2393">
        <f t="shared" ref="Q73:Q84" si="3">K73+O73</f>
        <v>0.20800946188600422</v>
      </c>
    </row>
    <row r="74" spans="1:17" ht="24">
      <c r="A74" s="2394" t="s">
        <v>1530</v>
      </c>
      <c r="B74" s="1119">
        <v>1046000</v>
      </c>
      <c r="C74" s="2393">
        <v>0.31641653077749776</v>
      </c>
      <c r="D74" s="1119">
        <v>622000</v>
      </c>
      <c r="E74" s="2393">
        <v>0.18824453577325856</v>
      </c>
      <c r="F74" s="1119">
        <v>152000</v>
      </c>
      <c r="G74" s="2393">
        <v>4.5924943201805929E-2</v>
      </c>
      <c r="H74" s="1119">
        <v>501000</v>
      </c>
      <c r="I74" s="2393">
        <v>0.15156822301734149</v>
      </c>
      <c r="J74" s="1119">
        <v>416000</v>
      </c>
      <c r="K74" s="2393">
        <v>0.12596812525578471</v>
      </c>
      <c r="L74" s="1119">
        <v>246000</v>
      </c>
      <c r="M74" s="2393">
        <v>7.4461214947475846E-2</v>
      </c>
      <c r="N74" s="1119">
        <v>312000</v>
      </c>
      <c r="O74" s="2393">
        <v>9.4516248170373712E-2</v>
      </c>
      <c r="P74" s="1119">
        <v>3296000</v>
      </c>
      <c r="Q74" s="2393">
        <f t="shared" si="3"/>
        <v>0.22048437342615843</v>
      </c>
    </row>
    <row r="75" spans="1:17">
      <c r="A75" s="2394" t="s">
        <v>242</v>
      </c>
      <c r="B75" s="1119">
        <v>941000</v>
      </c>
      <c r="C75" s="2393">
        <v>0.32963227543798829</v>
      </c>
      <c r="D75" s="1119">
        <v>539000</v>
      </c>
      <c r="E75" s="2393">
        <v>0.1886355916474943</v>
      </c>
      <c r="F75" s="1119">
        <v>114000</v>
      </c>
      <c r="G75" s="2393">
        <v>4.0006723465946699E-2</v>
      </c>
      <c r="H75" s="1119">
        <v>476000</v>
      </c>
      <c r="I75" s="2393">
        <v>0.16660888688118725</v>
      </c>
      <c r="J75" s="1119">
        <v>357000</v>
      </c>
      <c r="K75" s="2393">
        <v>0.12507117419029509</v>
      </c>
      <c r="L75" s="1119">
        <v>195000</v>
      </c>
      <c r="M75" s="2393">
        <v>6.8172442894312013E-2</v>
      </c>
      <c r="N75" s="1119">
        <v>226000</v>
      </c>
      <c r="O75" s="2393">
        <v>7.9163208634050852E-2</v>
      </c>
      <c r="P75" s="1119">
        <v>2848000</v>
      </c>
      <c r="Q75" s="2393">
        <f t="shared" si="3"/>
        <v>0.20423438282434594</v>
      </c>
    </row>
    <row r="76" spans="1:17">
      <c r="A76" s="2394" t="s">
        <v>243</v>
      </c>
      <c r="B76" s="1119">
        <v>1122000</v>
      </c>
      <c r="C76" s="2393">
        <v>0.32243734555637632</v>
      </c>
      <c r="D76" s="1119">
        <v>597000</v>
      </c>
      <c r="E76" s="2393">
        <v>0.17155844084951069</v>
      </c>
      <c r="F76" s="1119">
        <v>97000</v>
      </c>
      <c r="G76" s="2393">
        <v>2.7983942029035473E-2</v>
      </c>
      <c r="H76" s="1119">
        <v>549000</v>
      </c>
      <c r="I76" s="2393">
        <v>0.15759893513805942</v>
      </c>
      <c r="J76" s="1119">
        <v>408000</v>
      </c>
      <c r="K76" s="2393">
        <v>0.11718106933813015</v>
      </c>
      <c r="L76" s="1119">
        <v>253000</v>
      </c>
      <c r="M76" s="2393">
        <v>7.2690388172976281E-2</v>
      </c>
      <c r="N76" s="1119">
        <v>442000</v>
      </c>
      <c r="O76" s="2393">
        <v>0.12703471977415642</v>
      </c>
      <c r="P76" s="1119">
        <v>3468000</v>
      </c>
      <c r="Q76" s="2393">
        <f t="shared" si="3"/>
        <v>0.24421578911228659</v>
      </c>
    </row>
    <row r="77" spans="1:17">
      <c r="A77" s="2394" t="s">
        <v>904</v>
      </c>
      <c r="B77" s="1119">
        <v>1266000</v>
      </c>
      <c r="C77" s="2393">
        <v>0.34727874786614843</v>
      </c>
      <c r="D77" s="1119">
        <v>627000</v>
      </c>
      <c r="E77" s="2393">
        <v>0.17203375770414706</v>
      </c>
      <c r="F77" s="1119">
        <v>114000</v>
      </c>
      <c r="G77" s="2393">
        <v>3.1392196787396395E-2</v>
      </c>
      <c r="H77" s="1119">
        <v>609000</v>
      </c>
      <c r="I77" s="2393">
        <v>0.16700767158223812</v>
      </c>
      <c r="J77" s="1119">
        <v>476000</v>
      </c>
      <c r="K77" s="2393">
        <v>0.13048792359954203</v>
      </c>
      <c r="L77" s="1119">
        <v>262000</v>
      </c>
      <c r="M77" s="2393">
        <v>7.1819995475206191E-2</v>
      </c>
      <c r="N77" s="1119">
        <v>283000</v>
      </c>
      <c r="O77" s="2393">
        <v>7.7733763874320419E-2</v>
      </c>
      <c r="P77" s="1119">
        <v>3638000</v>
      </c>
      <c r="Q77" s="2393">
        <f t="shared" si="3"/>
        <v>0.20822168747386244</v>
      </c>
    </row>
    <row r="78" spans="1:17">
      <c r="A78" s="2394" t="s">
        <v>2</v>
      </c>
      <c r="B78" s="1119">
        <v>2930000</v>
      </c>
      <c r="C78" s="2393">
        <v>0.51013598976694807</v>
      </c>
      <c r="D78" s="1119">
        <v>817000</v>
      </c>
      <c r="E78" s="2393">
        <v>0.14222368313613026</v>
      </c>
      <c r="F78" s="1119">
        <v>82000</v>
      </c>
      <c r="G78" s="2393">
        <v>1.4229053851836286E-2</v>
      </c>
      <c r="H78" s="1119">
        <v>545000</v>
      </c>
      <c r="I78" s="2393">
        <v>9.4852118157834758E-2</v>
      </c>
      <c r="J78" s="1119">
        <v>440000</v>
      </c>
      <c r="K78" s="2393">
        <v>7.656856393768452E-2</v>
      </c>
      <c r="L78" s="1119">
        <v>507000</v>
      </c>
      <c r="M78" s="2393">
        <v>8.8191824805470859E-2</v>
      </c>
      <c r="N78" s="1119">
        <v>404000</v>
      </c>
      <c r="O78" s="2393">
        <v>7.0356236466790553E-2</v>
      </c>
      <c r="P78" s="1119">
        <v>5724000</v>
      </c>
      <c r="Q78" s="2393">
        <f t="shared" si="3"/>
        <v>0.14692480040447509</v>
      </c>
    </row>
    <row r="79" spans="1:17">
      <c r="A79" s="2394" t="s">
        <v>278</v>
      </c>
      <c r="B79" s="1119">
        <v>2214000</v>
      </c>
      <c r="C79" s="2393">
        <v>0.41053090543835713</v>
      </c>
      <c r="D79" s="1119">
        <v>954000</v>
      </c>
      <c r="E79" s="2393">
        <v>0.17700773516894303</v>
      </c>
      <c r="F79" s="1119">
        <v>181000</v>
      </c>
      <c r="G79" s="2393">
        <v>3.3514676197831009E-2</v>
      </c>
      <c r="H79" s="1119">
        <v>811000</v>
      </c>
      <c r="I79" s="2393">
        <v>0.15042741129629919</v>
      </c>
      <c r="J79" s="1119">
        <v>618000</v>
      </c>
      <c r="K79" s="2393">
        <v>0.11462768147454115</v>
      </c>
      <c r="L79" s="1119">
        <v>282000</v>
      </c>
      <c r="M79" s="2393">
        <v>5.2225743490907632E-2</v>
      </c>
      <c r="N79" s="1119">
        <v>317000</v>
      </c>
      <c r="O79" s="2393">
        <v>5.8860577789746141E-2</v>
      </c>
      <c r="P79" s="1119">
        <v>5377000</v>
      </c>
      <c r="Q79" s="2393">
        <f t="shared" si="3"/>
        <v>0.17348825926428729</v>
      </c>
    </row>
    <row r="80" spans="1:17">
      <c r="A80" s="2394" t="s">
        <v>279</v>
      </c>
      <c r="B80" s="1119">
        <v>1255000</v>
      </c>
      <c r="C80" s="2393">
        <v>0.38613312875585065</v>
      </c>
      <c r="D80" s="1119">
        <v>637000</v>
      </c>
      <c r="E80" s="2393">
        <v>0.19608800933148934</v>
      </c>
      <c r="F80" s="1119">
        <v>129000</v>
      </c>
      <c r="G80" s="2393">
        <v>3.9812631962319683E-2</v>
      </c>
      <c r="H80" s="1119">
        <v>518000</v>
      </c>
      <c r="I80" s="2393">
        <v>0.15924437575978306</v>
      </c>
      <c r="J80" s="1119">
        <v>375000</v>
      </c>
      <c r="K80" s="2393">
        <v>0.11529661684294452</v>
      </c>
      <c r="L80" s="1119">
        <v>159000</v>
      </c>
      <c r="M80" s="2393">
        <v>4.9001392833061812E-2</v>
      </c>
      <c r="N80" s="1119">
        <v>172000</v>
      </c>
      <c r="O80" s="2393">
        <v>5.301132476634364E-2</v>
      </c>
      <c r="P80" s="1119">
        <v>3246000</v>
      </c>
      <c r="Q80" s="2393">
        <f t="shared" si="3"/>
        <v>0.16830794160928816</v>
      </c>
    </row>
    <row r="81" spans="1:17">
      <c r="A81" s="2394" t="s">
        <v>526</v>
      </c>
      <c r="B81" s="1119">
        <v>651000</v>
      </c>
      <c r="C81" s="2393">
        <v>0.34741898027095158</v>
      </c>
      <c r="D81" s="1119">
        <v>339000</v>
      </c>
      <c r="E81" s="2393">
        <v>0.18111161864430295</v>
      </c>
      <c r="F81" s="1119">
        <v>65000</v>
      </c>
      <c r="G81" s="2393">
        <v>3.4889764502227333E-2</v>
      </c>
      <c r="H81" s="1119">
        <v>299000</v>
      </c>
      <c r="I81" s="2393">
        <v>0.15931852285073331</v>
      </c>
      <c r="J81" s="1119">
        <v>207000</v>
      </c>
      <c r="K81" s="2393">
        <v>0.11053646021212515</v>
      </c>
      <c r="L81" s="1119">
        <v>115000</v>
      </c>
      <c r="M81" s="2393">
        <v>6.1440628221738881E-2</v>
      </c>
      <c r="N81" s="1119">
        <v>192000</v>
      </c>
      <c r="O81" s="2393">
        <v>0.10256148918776428</v>
      </c>
      <c r="P81" s="1119">
        <v>1869000</v>
      </c>
      <c r="Q81" s="2393">
        <f t="shared" si="3"/>
        <v>0.21309794939988944</v>
      </c>
    </row>
    <row r="82" spans="1:17">
      <c r="A82" s="2394" t="s">
        <v>905</v>
      </c>
      <c r="B82" s="1119">
        <v>1469000</v>
      </c>
      <c r="C82" s="2393">
        <v>0.43705124075490148</v>
      </c>
      <c r="D82" s="1119">
        <v>480000</v>
      </c>
      <c r="E82" s="2393">
        <v>0.14273953233416226</v>
      </c>
      <c r="F82" s="1119">
        <v>156000</v>
      </c>
      <c r="G82" s="2393">
        <v>4.6438820922215213E-2</v>
      </c>
      <c r="H82" s="1119">
        <v>436000</v>
      </c>
      <c r="I82" s="2393">
        <v>0.12961801351322816</v>
      </c>
      <c r="J82" s="1119">
        <v>306000</v>
      </c>
      <c r="K82" s="2393">
        <v>9.1004158900144461E-2</v>
      </c>
      <c r="L82" s="1119">
        <v>200000</v>
      </c>
      <c r="M82" s="2393">
        <v>5.9587108034145631E-2</v>
      </c>
      <c r="N82" s="1119">
        <v>303000</v>
      </c>
      <c r="O82" s="2393">
        <v>9.020170502116627E-2</v>
      </c>
      <c r="P82" s="1119">
        <v>3351000</v>
      </c>
      <c r="Q82" s="2393">
        <f t="shared" si="3"/>
        <v>0.18120586392131072</v>
      </c>
    </row>
    <row r="83" spans="1:17">
      <c r="A83" s="2395" t="s">
        <v>906</v>
      </c>
      <c r="B83" s="1119">
        <v>345000</v>
      </c>
      <c r="C83" s="2393">
        <v>0.30417614989678715</v>
      </c>
      <c r="D83" s="1119">
        <v>172000</v>
      </c>
      <c r="E83" s="2393">
        <v>0.15149085199103723</v>
      </c>
      <c r="F83" s="1119">
        <v>71000</v>
      </c>
      <c r="G83" s="2393">
        <v>6.2727818063127438E-2</v>
      </c>
      <c r="H83" s="1119">
        <v>184000</v>
      </c>
      <c r="I83" s="2393">
        <v>0.16239700771008664</v>
      </c>
      <c r="J83" s="1119">
        <v>116000</v>
      </c>
      <c r="K83" s="2393">
        <v>0.10249563330333986</v>
      </c>
      <c r="L83" s="1119">
        <v>57000</v>
      </c>
      <c r="M83" s="2393">
        <v>5.0370507595405706E-2</v>
      </c>
      <c r="N83" s="1119">
        <v>179000</v>
      </c>
      <c r="O83" s="2393">
        <v>0.15810529472997054</v>
      </c>
      <c r="P83" s="1119">
        <v>1124000</v>
      </c>
      <c r="Q83" s="2393">
        <f t="shared" si="3"/>
        <v>0.26060092803331036</v>
      </c>
    </row>
    <row r="84" spans="1:17">
      <c r="A84" s="2396" t="s">
        <v>133</v>
      </c>
      <c r="B84" s="1119">
        <v>15235000</v>
      </c>
      <c r="C84" s="2393">
        <v>0.3802875377143265</v>
      </c>
      <c r="D84" s="1119">
        <v>6899000</v>
      </c>
      <c r="E84" s="2393">
        <v>0.17219531389587064</v>
      </c>
      <c r="F84" s="1119">
        <v>1396000</v>
      </c>
      <c r="G84" s="2393">
        <v>3.4845648891096336E-2</v>
      </c>
      <c r="H84" s="1119">
        <v>5944000</v>
      </c>
      <c r="I84" s="2393">
        <v>0.14837135663643597</v>
      </c>
      <c r="J84" s="1119">
        <v>4404000</v>
      </c>
      <c r="K84" s="2393">
        <v>0.10993333343650581</v>
      </c>
      <c r="L84" s="1119">
        <v>2654000</v>
      </c>
      <c r="M84" s="2393">
        <v>6.6245469999996504E-2</v>
      </c>
      <c r="N84" s="1119">
        <v>3415000</v>
      </c>
      <c r="O84" s="2393">
        <v>8.5250615028639593E-2</v>
      </c>
      <c r="P84" s="1119">
        <v>39947000</v>
      </c>
      <c r="Q84" s="2393">
        <f t="shared" si="3"/>
        <v>0.19518394846514542</v>
      </c>
    </row>
    <row r="85" spans="1:17">
      <c r="C85" s="2393"/>
      <c r="E85" s="2393"/>
      <c r="G85" s="2393"/>
      <c r="I85" s="2393"/>
      <c r="K85" s="2393"/>
      <c r="M85" s="2393"/>
      <c r="O85" s="2393"/>
    </row>
    <row r="86" spans="1:17">
      <c r="A86" s="2385">
        <v>2014</v>
      </c>
      <c r="B86" s="2622" t="s">
        <v>1519</v>
      </c>
      <c r="C86" s="2622"/>
      <c r="D86" s="2622"/>
      <c r="E86" s="2622"/>
      <c r="F86" s="2622"/>
      <c r="G86" s="2622"/>
      <c r="H86" s="2622"/>
      <c r="I86" s="2622"/>
      <c r="J86" s="2622"/>
      <c r="K86" s="2622"/>
      <c r="L86" s="2622"/>
      <c r="M86" s="2622"/>
      <c r="N86" s="2622"/>
      <c r="O86" s="2622"/>
      <c r="P86" s="2622"/>
      <c r="Q86" s="2622"/>
    </row>
    <row r="87" spans="1:17">
      <c r="B87" s="2622" t="s">
        <v>1520</v>
      </c>
      <c r="C87" s="2623"/>
      <c r="D87" s="2623" t="s">
        <v>1521</v>
      </c>
      <c r="E87" s="2623"/>
      <c r="F87" s="2623" t="s">
        <v>1522</v>
      </c>
      <c r="G87" s="2623"/>
      <c r="H87" s="2623" t="s">
        <v>1523</v>
      </c>
      <c r="I87" s="2623"/>
      <c r="J87" s="2623" t="s">
        <v>1524</v>
      </c>
      <c r="K87" s="2623"/>
      <c r="L87" s="2623" t="s">
        <v>1525</v>
      </c>
      <c r="M87" s="2623"/>
      <c r="N87" s="2624" t="s">
        <v>1526</v>
      </c>
      <c r="O87" s="2622"/>
      <c r="P87" s="2623" t="s">
        <v>61</v>
      </c>
      <c r="Q87" s="2624"/>
    </row>
    <row r="88" spans="1:17" ht="24.75">
      <c r="B88" s="2388" t="s">
        <v>1527</v>
      </c>
      <c r="C88" s="2389" t="s">
        <v>1528</v>
      </c>
      <c r="D88" s="2390" t="s">
        <v>1527</v>
      </c>
      <c r="E88" s="2389" t="s">
        <v>1528</v>
      </c>
      <c r="F88" s="2390" t="s">
        <v>1527</v>
      </c>
      <c r="G88" s="2389" t="s">
        <v>1528</v>
      </c>
      <c r="H88" s="2390" t="s">
        <v>1527</v>
      </c>
      <c r="I88" s="2389" t="s">
        <v>1528</v>
      </c>
      <c r="J88" s="2390" t="s">
        <v>1527</v>
      </c>
      <c r="K88" s="2389" t="s">
        <v>1528</v>
      </c>
      <c r="L88" s="2390" t="s">
        <v>1527</v>
      </c>
      <c r="M88" s="2389" t="s">
        <v>1528</v>
      </c>
      <c r="N88" s="2390" t="s">
        <v>1527</v>
      </c>
      <c r="O88" s="2389" t="s">
        <v>1528</v>
      </c>
      <c r="P88" s="2390" t="s">
        <v>1527</v>
      </c>
      <c r="Q88" s="2391" t="s">
        <v>1529</v>
      </c>
    </row>
    <row r="89" spans="1:17">
      <c r="A89" s="2392" t="s">
        <v>236</v>
      </c>
      <c r="B89" s="1119">
        <v>475000</v>
      </c>
      <c r="C89" s="2393">
        <v>0.29280391820790325</v>
      </c>
      <c r="D89" s="1119">
        <v>328000</v>
      </c>
      <c r="E89" s="2393">
        <v>0.20211582733546821</v>
      </c>
      <c r="F89" s="1119">
        <v>74000</v>
      </c>
      <c r="G89" s="2393">
        <v>4.5471976601235788E-2</v>
      </c>
      <c r="H89" s="1119">
        <v>292000</v>
      </c>
      <c r="I89" s="2393">
        <v>0.18019736541949707</v>
      </c>
      <c r="J89" s="1119">
        <v>202000</v>
      </c>
      <c r="K89" s="2393">
        <v>0.12438053572023086</v>
      </c>
      <c r="L89" s="1119">
        <v>90000</v>
      </c>
      <c r="M89" s="2393">
        <v>5.5500546867196972E-2</v>
      </c>
      <c r="N89" s="1119">
        <v>160000</v>
      </c>
      <c r="O89" s="2393">
        <v>9.8518094707287313E-2</v>
      </c>
      <c r="P89" s="1119">
        <v>1620000</v>
      </c>
      <c r="Q89" s="2393">
        <f>K89+O89</f>
        <v>0.22289863042751817</v>
      </c>
    </row>
    <row r="90" spans="1:17">
      <c r="A90" s="2394" t="s">
        <v>238</v>
      </c>
      <c r="B90" s="1119">
        <v>1404000</v>
      </c>
      <c r="C90" s="2393">
        <v>0.31977858440193818</v>
      </c>
      <c r="D90" s="1119">
        <v>801000</v>
      </c>
      <c r="E90" s="2393">
        <v>0.1824375309281028</v>
      </c>
      <c r="F90" s="1119">
        <v>181000</v>
      </c>
      <c r="G90" s="2393">
        <v>4.1138363788306417E-2</v>
      </c>
      <c r="H90" s="1119">
        <v>763000</v>
      </c>
      <c r="I90" s="2393">
        <v>0.17373619683897701</v>
      </c>
      <c r="J90" s="1119">
        <v>514000</v>
      </c>
      <c r="K90" s="2393">
        <v>0.11703854814941725</v>
      </c>
      <c r="L90" s="1119">
        <v>270000</v>
      </c>
      <c r="M90" s="2393">
        <v>6.1472993330010037E-2</v>
      </c>
      <c r="N90" s="1119">
        <v>458000</v>
      </c>
      <c r="O90" s="2393">
        <v>0.10439778256324825</v>
      </c>
      <c r="P90" s="1119">
        <v>4389000</v>
      </c>
      <c r="Q90" s="2393">
        <f t="shared" ref="Q90:Q101" si="4">K90+O90</f>
        <v>0.2214363307126655</v>
      </c>
    </row>
    <row r="91" spans="1:17" ht="24">
      <c r="A91" s="2394" t="s">
        <v>1530</v>
      </c>
      <c r="B91" s="1119">
        <v>1008000</v>
      </c>
      <c r="C91" s="2393">
        <v>0.30660666168450118</v>
      </c>
      <c r="D91" s="1119">
        <v>609000</v>
      </c>
      <c r="E91" s="2393">
        <v>0.18513580963382906</v>
      </c>
      <c r="F91" s="1119">
        <v>145000</v>
      </c>
      <c r="G91" s="2393">
        <v>4.4057186013315583E-2</v>
      </c>
      <c r="H91" s="1119">
        <v>540000</v>
      </c>
      <c r="I91" s="2393">
        <v>0.16419702730792429</v>
      </c>
      <c r="J91" s="1119">
        <v>429000</v>
      </c>
      <c r="K91" s="2393">
        <v>0.13043844577119693</v>
      </c>
      <c r="L91" s="1119">
        <v>227000</v>
      </c>
      <c r="M91" s="2393">
        <v>6.918883471772444E-2</v>
      </c>
      <c r="N91" s="1119">
        <v>322000</v>
      </c>
      <c r="O91" s="2393">
        <v>9.7963121633882613E-2</v>
      </c>
      <c r="P91" s="1119">
        <v>3280000</v>
      </c>
      <c r="Q91" s="2393">
        <f t="shared" si="4"/>
        <v>0.22840156740507955</v>
      </c>
    </row>
    <row r="92" spans="1:17">
      <c r="A92" s="2394" t="s">
        <v>242</v>
      </c>
      <c r="B92" s="1119">
        <v>904000</v>
      </c>
      <c r="C92" s="2393">
        <v>0.31855226485686267</v>
      </c>
      <c r="D92" s="1119">
        <v>544000</v>
      </c>
      <c r="E92" s="2393">
        <v>0.19168884696177824</v>
      </c>
      <c r="F92" s="1119">
        <v>106000</v>
      </c>
      <c r="G92" s="2393">
        <v>3.7255495503622789E-2</v>
      </c>
      <c r="H92" s="1119">
        <v>471000</v>
      </c>
      <c r="I92" s="2393">
        <v>0.1658956863040833</v>
      </c>
      <c r="J92" s="1119">
        <v>366000</v>
      </c>
      <c r="K92" s="2393">
        <v>0.1288840477720036</v>
      </c>
      <c r="L92" s="1119">
        <v>177000</v>
      </c>
      <c r="M92" s="2393">
        <v>6.2434080209914339E-2</v>
      </c>
      <c r="N92" s="1119">
        <v>264000</v>
      </c>
      <c r="O92" s="2393">
        <v>9.3108961426549189E-2</v>
      </c>
      <c r="P92" s="1119">
        <v>2832000</v>
      </c>
      <c r="Q92" s="2393">
        <f t="shared" si="4"/>
        <v>0.2219930091985528</v>
      </c>
    </row>
    <row r="93" spans="1:17">
      <c r="A93" s="2394" t="s">
        <v>243</v>
      </c>
      <c r="B93" s="1119">
        <v>1052000</v>
      </c>
      <c r="C93" s="2393">
        <v>0.30397343607245908</v>
      </c>
      <c r="D93" s="1119">
        <v>625000</v>
      </c>
      <c r="E93" s="2393">
        <v>0.18053797038602873</v>
      </c>
      <c r="F93" s="1119">
        <v>110000</v>
      </c>
      <c r="G93" s="2393">
        <v>3.1710515138399058E-2</v>
      </c>
      <c r="H93" s="1119">
        <v>552000</v>
      </c>
      <c r="I93" s="2393">
        <v>0.15953641415872133</v>
      </c>
      <c r="J93" s="1119">
        <v>420000</v>
      </c>
      <c r="K93" s="2393">
        <v>0.1213845742218719</v>
      </c>
      <c r="L93" s="1119">
        <v>245000</v>
      </c>
      <c r="M93" s="2393">
        <v>7.0666184330588216E-2</v>
      </c>
      <c r="N93" s="1119">
        <v>445000</v>
      </c>
      <c r="O93" s="2393">
        <v>0.12846647754623464</v>
      </c>
      <c r="P93" s="1119">
        <v>3448000</v>
      </c>
      <c r="Q93" s="2393">
        <f t="shared" si="4"/>
        <v>0.24985105176810654</v>
      </c>
    </row>
    <row r="94" spans="1:17">
      <c r="A94" s="2394" t="s">
        <v>904</v>
      </c>
      <c r="B94" s="1119">
        <v>1234000</v>
      </c>
      <c r="C94" s="2393">
        <v>0.3401160522816935</v>
      </c>
      <c r="D94" s="1119">
        <v>655000</v>
      </c>
      <c r="E94" s="2393">
        <v>0.18050515740441841</v>
      </c>
      <c r="F94" s="1119">
        <v>131000</v>
      </c>
      <c r="G94" s="2393">
        <v>3.6054828900210417E-2</v>
      </c>
      <c r="H94" s="1119">
        <v>604000</v>
      </c>
      <c r="I94" s="2393">
        <v>0.16655671959471846</v>
      </c>
      <c r="J94" s="1119">
        <v>495000</v>
      </c>
      <c r="K94" s="2393">
        <v>0.13649802632830352</v>
      </c>
      <c r="L94" s="1119">
        <v>226000</v>
      </c>
      <c r="M94" s="2393">
        <v>6.2292160750797451E-2</v>
      </c>
      <c r="N94" s="1119">
        <v>276000</v>
      </c>
      <c r="O94" s="2393">
        <v>7.6162032119615058E-2</v>
      </c>
      <c r="P94" s="1119">
        <v>3621000</v>
      </c>
      <c r="Q94" s="2393">
        <f t="shared" si="4"/>
        <v>0.21266005844791858</v>
      </c>
    </row>
    <row r="95" spans="1:17">
      <c r="A95" s="2394" t="s">
        <v>2</v>
      </c>
      <c r="B95" s="1119">
        <v>2857000</v>
      </c>
      <c r="C95" s="2393">
        <v>0.50479103979015916</v>
      </c>
      <c r="D95" s="1119">
        <v>793000</v>
      </c>
      <c r="E95" s="2393">
        <v>0.14015264268140651</v>
      </c>
      <c r="F95" s="1119">
        <v>93000</v>
      </c>
      <c r="G95" s="2393">
        <v>1.6348415232045811E-2</v>
      </c>
      <c r="H95" s="1119">
        <v>592000</v>
      </c>
      <c r="I95" s="2393">
        <v>0.10452877406229756</v>
      </c>
      <c r="J95" s="1119">
        <v>419000</v>
      </c>
      <c r="K95" s="2393">
        <v>7.4003417616038805E-2</v>
      </c>
      <c r="L95" s="1119">
        <v>469000</v>
      </c>
      <c r="M95" s="2393">
        <v>8.2839295906792676E-2</v>
      </c>
      <c r="N95" s="1119">
        <v>423000</v>
      </c>
      <c r="O95" s="2393">
        <v>7.4788306898599125E-2</v>
      </c>
      <c r="P95" s="1119">
        <v>5646000</v>
      </c>
      <c r="Q95" s="2393">
        <f t="shared" si="4"/>
        <v>0.14879172451463793</v>
      </c>
    </row>
    <row r="96" spans="1:17">
      <c r="A96" s="2394" t="s">
        <v>278</v>
      </c>
      <c r="B96" s="1119">
        <v>2164000</v>
      </c>
      <c r="C96" s="2393">
        <v>0.40320393160673507</v>
      </c>
      <c r="D96" s="1119">
        <v>976000</v>
      </c>
      <c r="E96" s="2393">
        <v>0.18174403570936215</v>
      </c>
      <c r="F96" s="1119">
        <v>187000</v>
      </c>
      <c r="G96" s="2393">
        <v>3.4810107716784222E-2</v>
      </c>
      <c r="H96" s="1119">
        <v>816000</v>
      </c>
      <c r="I96" s="2393">
        <v>0.1520241142520744</v>
      </c>
      <c r="J96" s="1119">
        <v>629000</v>
      </c>
      <c r="K96" s="2393">
        <v>0.11725927664695647</v>
      </c>
      <c r="L96" s="1119">
        <v>288000</v>
      </c>
      <c r="M96" s="2393">
        <v>5.3646758995338856E-2</v>
      </c>
      <c r="N96" s="1119">
        <v>292000</v>
      </c>
      <c r="O96" s="2393">
        <v>5.4418027564467994E-2</v>
      </c>
      <c r="P96" s="1119">
        <v>5352000</v>
      </c>
      <c r="Q96" s="2393">
        <f t="shared" si="4"/>
        <v>0.17167730421142446</v>
      </c>
    </row>
    <row r="97" spans="1:17">
      <c r="A97" s="2394" t="s">
        <v>279</v>
      </c>
      <c r="B97" s="1119">
        <v>1221000</v>
      </c>
      <c r="C97" s="2393">
        <v>0.37808233178939937</v>
      </c>
      <c r="D97" s="1119">
        <v>623000</v>
      </c>
      <c r="E97" s="2393">
        <v>0.19281118322330673</v>
      </c>
      <c r="F97" s="1119">
        <v>123000</v>
      </c>
      <c r="G97" s="2393">
        <v>3.8191073057345454E-2</v>
      </c>
      <c r="H97" s="1119">
        <v>513000</v>
      </c>
      <c r="I97" s="2393">
        <v>0.15899267986366303</v>
      </c>
      <c r="J97" s="1119">
        <v>407000</v>
      </c>
      <c r="K97" s="2393">
        <v>0.12610611177958136</v>
      </c>
      <c r="L97" s="1119">
        <v>162000</v>
      </c>
      <c r="M97" s="2393">
        <v>5.0328531187621275E-2</v>
      </c>
      <c r="N97" s="1119">
        <v>173000</v>
      </c>
      <c r="O97" s="2393">
        <v>5.3597892692716878E-2</v>
      </c>
      <c r="P97" s="1119">
        <v>3223000</v>
      </c>
      <c r="Q97" s="2393">
        <f t="shared" si="4"/>
        <v>0.17970400447229823</v>
      </c>
    </row>
    <row r="98" spans="1:17">
      <c r="A98" s="2394" t="s">
        <v>526</v>
      </c>
      <c r="B98" s="1119">
        <v>642000</v>
      </c>
      <c r="C98" s="2393">
        <v>0.34263964538030572</v>
      </c>
      <c r="D98" s="1119">
        <v>345000</v>
      </c>
      <c r="E98" s="2393">
        <v>0.18393601817073704</v>
      </c>
      <c r="F98" s="1119">
        <v>75000</v>
      </c>
      <c r="G98" s="2393">
        <v>3.9856290646403905E-2</v>
      </c>
      <c r="H98" s="1119">
        <v>299000</v>
      </c>
      <c r="I98" s="2393">
        <v>0.15943636986586487</v>
      </c>
      <c r="J98" s="1119">
        <v>210000</v>
      </c>
      <c r="K98" s="2393">
        <v>0.11203277649160896</v>
      </c>
      <c r="L98" s="1119">
        <v>116000</v>
      </c>
      <c r="M98" s="2393">
        <v>6.2128892261746567E-2</v>
      </c>
      <c r="N98" s="1119">
        <v>183000</v>
      </c>
      <c r="O98" s="2393">
        <v>9.7703468172925134E-2</v>
      </c>
      <c r="P98" s="1119">
        <v>1870000</v>
      </c>
      <c r="Q98" s="2393">
        <f t="shared" si="4"/>
        <v>0.20973624466453411</v>
      </c>
    </row>
    <row r="99" spans="1:17">
      <c r="A99" s="2394" t="s">
        <v>905</v>
      </c>
      <c r="B99" s="1119">
        <v>1408000</v>
      </c>
      <c r="C99" s="2393">
        <v>0.42035164608199854</v>
      </c>
      <c r="D99" s="1119">
        <v>485000</v>
      </c>
      <c r="E99" s="2393">
        <v>0.14473965003726341</v>
      </c>
      <c r="F99" s="1119">
        <v>159000</v>
      </c>
      <c r="G99" s="2393">
        <v>4.7465863754678074E-2</v>
      </c>
      <c r="H99" s="1119">
        <v>440000</v>
      </c>
      <c r="I99" s="2393">
        <v>0.13141913480224124</v>
      </c>
      <c r="J99" s="1119">
        <v>318000</v>
      </c>
      <c r="K99" s="2393">
        <v>9.5033504244627101E-2</v>
      </c>
      <c r="L99" s="1119">
        <v>213000</v>
      </c>
      <c r="M99" s="2393">
        <v>6.3705371573131067E-2</v>
      </c>
      <c r="N99" s="1119">
        <v>318000</v>
      </c>
      <c r="O99" s="2393">
        <v>9.4981571247743979E-2</v>
      </c>
      <c r="P99" s="1119">
        <v>3343000</v>
      </c>
      <c r="Q99" s="2393">
        <f t="shared" si="4"/>
        <v>0.19001507549237107</v>
      </c>
    </row>
    <row r="100" spans="1:17">
      <c r="A100" s="2395" t="s">
        <v>906</v>
      </c>
      <c r="B100" s="1119">
        <v>343000</v>
      </c>
      <c r="C100" s="2393">
        <v>0.30289832644308357</v>
      </c>
      <c r="D100" s="1119">
        <v>173000</v>
      </c>
      <c r="E100" s="2393">
        <v>0.15308381049233966</v>
      </c>
      <c r="F100" s="1119">
        <v>74000</v>
      </c>
      <c r="G100" s="2393">
        <v>6.5231136559591452E-2</v>
      </c>
      <c r="H100" s="1119">
        <v>185000</v>
      </c>
      <c r="I100" s="2393">
        <v>0.16399266022594128</v>
      </c>
      <c r="J100" s="1119">
        <v>112000</v>
      </c>
      <c r="K100" s="2393">
        <v>9.941856609112816E-2</v>
      </c>
      <c r="L100" s="1119">
        <v>47000</v>
      </c>
      <c r="M100" s="2393">
        <v>4.16916852740256E-2</v>
      </c>
      <c r="N100" s="1119">
        <v>189000</v>
      </c>
      <c r="O100" s="2393">
        <v>0.1671850197864391</v>
      </c>
      <c r="P100" s="1119">
        <v>1123000</v>
      </c>
      <c r="Q100" s="2393">
        <f t="shared" si="4"/>
        <v>0.26660358587756727</v>
      </c>
    </row>
    <row r="101" spans="1:17">
      <c r="A101" s="2396" t="s">
        <v>133</v>
      </c>
      <c r="B101" s="1119">
        <v>14712000</v>
      </c>
      <c r="C101" s="2393">
        <v>0.36922482773658294</v>
      </c>
      <c r="D101" s="1119">
        <v>6955000</v>
      </c>
      <c r="E101" s="2393">
        <v>0.17455183829252885</v>
      </c>
      <c r="F101" s="1119">
        <v>1456000</v>
      </c>
      <c r="G101" s="2393">
        <v>3.6531893625531393E-2</v>
      </c>
      <c r="H101" s="1119">
        <v>6067000</v>
      </c>
      <c r="I101" s="2393">
        <v>0.15227450353353553</v>
      </c>
      <c r="J101" s="1119">
        <v>4522000</v>
      </c>
      <c r="K101" s="2393">
        <v>0.11347835736319523</v>
      </c>
      <c r="L101" s="1119">
        <v>2531000</v>
      </c>
      <c r="M101" s="2393">
        <v>6.3531610051234366E-2</v>
      </c>
      <c r="N101" s="1119">
        <v>3504000</v>
      </c>
      <c r="O101" s="2393">
        <v>8.7942892217397664E-2</v>
      </c>
      <c r="P101" s="1119">
        <v>39747000</v>
      </c>
      <c r="Q101" s="2393">
        <f t="shared" si="4"/>
        <v>0.20142124958059288</v>
      </c>
    </row>
    <row r="102" spans="1:17">
      <c r="C102" s="2393"/>
      <c r="E102" s="2393"/>
      <c r="G102" s="2393"/>
      <c r="I102" s="2393"/>
      <c r="K102" s="2393"/>
      <c r="M102" s="2393"/>
      <c r="O102" s="2393"/>
    </row>
    <row r="103" spans="1:17">
      <c r="A103" s="2385">
        <v>2013</v>
      </c>
      <c r="B103" s="2622" t="s">
        <v>1519</v>
      </c>
      <c r="C103" s="2622"/>
      <c r="D103" s="2622"/>
      <c r="E103" s="2622"/>
      <c r="F103" s="2622"/>
      <c r="G103" s="2622"/>
      <c r="H103" s="2622"/>
      <c r="I103" s="2622"/>
      <c r="J103" s="2622"/>
      <c r="K103" s="2622"/>
      <c r="L103" s="2622"/>
      <c r="M103" s="2622"/>
      <c r="N103" s="2622"/>
      <c r="O103" s="2622"/>
      <c r="P103" s="2622"/>
      <c r="Q103" s="2622"/>
    </row>
    <row r="104" spans="1:17">
      <c r="B104" s="2622" t="s">
        <v>1520</v>
      </c>
      <c r="C104" s="2623"/>
      <c r="D104" s="2623" t="s">
        <v>1521</v>
      </c>
      <c r="E104" s="2623"/>
      <c r="F104" s="2623" t="s">
        <v>1522</v>
      </c>
      <c r="G104" s="2623"/>
      <c r="H104" s="2623" t="s">
        <v>1523</v>
      </c>
      <c r="I104" s="2623"/>
      <c r="J104" s="2623" t="s">
        <v>1524</v>
      </c>
      <c r="K104" s="2623"/>
      <c r="L104" s="2623" t="s">
        <v>1525</v>
      </c>
      <c r="M104" s="2623"/>
      <c r="N104" s="2624" t="s">
        <v>1526</v>
      </c>
      <c r="O104" s="2622"/>
      <c r="P104" s="2623" t="s">
        <v>61</v>
      </c>
      <c r="Q104" s="2624"/>
    </row>
    <row r="105" spans="1:17" ht="24.75">
      <c r="B105" s="2388" t="s">
        <v>1527</v>
      </c>
      <c r="C105" s="2389" t="s">
        <v>1528</v>
      </c>
      <c r="D105" s="2390" t="s">
        <v>1527</v>
      </c>
      <c r="E105" s="2389" t="s">
        <v>1528</v>
      </c>
      <c r="F105" s="2390" t="s">
        <v>1527</v>
      </c>
      <c r="G105" s="2389" t="s">
        <v>1528</v>
      </c>
      <c r="H105" s="2390" t="s">
        <v>1527</v>
      </c>
      <c r="I105" s="2389" t="s">
        <v>1528</v>
      </c>
      <c r="J105" s="2390" t="s">
        <v>1527</v>
      </c>
      <c r="K105" s="2389" t="s">
        <v>1528</v>
      </c>
      <c r="L105" s="2390" t="s">
        <v>1527</v>
      </c>
      <c r="M105" s="2389" t="s">
        <v>1528</v>
      </c>
      <c r="N105" s="2390" t="s">
        <v>1527</v>
      </c>
      <c r="O105" s="2389" t="s">
        <v>1528</v>
      </c>
      <c r="P105" s="2390" t="s">
        <v>1527</v>
      </c>
      <c r="Q105" s="2391" t="s">
        <v>1529</v>
      </c>
    </row>
    <row r="106" spans="1:17">
      <c r="A106" s="2392" t="s">
        <v>236</v>
      </c>
      <c r="B106" s="1119">
        <v>466000</v>
      </c>
      <c r="C106" s="2393">
        <v>0.28732072640266326</v>
      </c>
      <c r="D106" s="1119">
        <v>313000</v>
      </c>
      <c r="E106" s="2393">
        <v>0.19289195317895111</v>
      </c>
      <c r="F106" s="1119">
        <v>78000</v>
      </c>
      <c r="G106" s="2393">
        <v>4.8096239297179121E-2</v>
      </c>
      <c r="H106" s="1119">
        <v>281000</v>
      </c>
      <c r="I106" s="2393">
        <v>0.1731529914303509</v>
      </c>
      <c r="J106" s="1119">
        <v>214000</v>
      </c>
      <c r="K106" s="2393">
        <v>0.13160211348948153</v>
      </c>
      <c r="L106" s="1119">
        <v>94000</v>
      </c>
      <c r="M106" s="2393">
        <v>5.7775981696397499E-2</v>
      </c>
      <c r="N106" s="1119">
        <v>174000</v>
      </c>
      <c r="O106" s="2393">
        <v>0.10727246629831938</v>
      </c>
      <c r="P106" s="1119">
        <v>1620000</v>
      </c>
      <c r="Q106" s="2393">
        <f>K106+O106</f>
        <v>0.23887457978780091</v>
      </c>
    </row>
    <row r="107" spans="1:17">
      <c r="A107" s="2394" t="s">
        <v>238</v>
      </c>
      <c r="B107" s="1119">
        <v>1404000</v>
      </c>
      <c r="C107" s="2393">
        <v>0.31956345043408907</v>
      </c>
      <c r="D107" s="1119">
        <v>770000</v>
      </c>
      <c r="E107" s="2393">
        <v>0.17535455597226146</v>
      </c>
      <c r="F107" s="1119">
        <v>173000</v>
      </c>
      <c r="G107" s="2393">
        <v>3.9313496696106683E-2</v>
      </c>
      <c r="H107" s="1119">
        <v>741000</v>
      </c>
      <c r="I107" s="2393">
        <v>0.16860656071659352</v>
      </c>
      <c r="J107" s="1119">
        <v>552000</v>
      </c>
      <c r="K107" s="2393">
        <v>0.12566926287819627</v>
      </c>
      <c r="L107" s="1119">
        <v>275000</v>
      </c>
      <c r="M107" s="2393">
        <v>6.254875151731451E-2</v>
      </c>
      <c r="N107" s="1119">
        <v>479000</v>
      </c>
      <c r="O107" s="2393">
        <v>0.10894392178543846</v>
      </c>
      <c r="P107" s="1119">
        <v>4393000</v>
      </c>
      <c r="Q107" s="2393">
        <f t="shared" ref="Q107:Q118" si="5">K107+O107</f>
        <v>0.23461318466363473</v>
      </c>
    </row>
    <row r="108" spans="1:17" ht="24">
      <c r="A108" s="2394" t="s">
        <v>1530</v>
      </c>
      <c r="B108" s="1119">
        <v>1014000</v>
      </c>
      <c r="C108" s="2393">
        <v>0.30719923824255135</v>
      </c>
      <c r="D108" s="1119">
        <v>586000</v>
      </c>
      <c r="E108" s="2393">
        <v>0.17768804674795394</v>
      </c>
      <c r="F108" s="1119">
        <v>146000</v>
      </c>
      <c r="G108" s="2393">
        <v>4.4367764955884376E-2</v>
      </c>
      <c r="H108" s="1119">
        <v>544000</v>
      </c>
      <c r="I108" s="2393">
        <v>0.16481884319300502</v>
      </c>
      <c r="J108" s="1119">
        <v>432000</v>
      </c>
      <c r="K108" s="2393">
        <v>0.13085887425001622</v>
      </c>
      <c r="L108" s="1119">
        <v>227000</v>
      </c>
      <c r="M108" s="2393">
        <v>6.8933957786951564E-2</v>
      </c>
      <c r="N108" s="1119">
        <v>343000</v>
      </c>
      <c r="O108" s="2393">
        <v>0.10405917075840566</v>
      </c>
      <c r="P108" s="1119">
        <v>3293000</v>
      </c>
      <c r="Q108" s="2393">
        <f t="shared" si="5"/>
        <v>0.23491804500842189</v>
      </c>
    </row>
    <row r="109" spans="1:17">
      <c r="A109" s="2394" t="s">
        <v>242</v>
      </c>
      <c r="B109" s="1119">
        <v>873000</v>
      </c>
      <c r="C109" s="2393">
        <v>0.30813270056573711</v>
      </c>
      <c r="D109" s="1119">
        <v>533000</v>
      </c>
      <c r="E109" s="2393">
        <v>0.18813934716559913</v>
      </c>
      <c r="F109" s="1119">
        <v>110000</v>
      </c>
      <c r="G109" s="2393">
        <v>3.8861441677144587E-2</v>
      </c>
      <c r="H109" s="1119">
        <v>457000</v>
      </c>
      <c r="I109" s="2393">
        <v>0.16136138170251738</v>
      </c>
      <c r="J109" s="1119">
        <v>369000</v>
      </c>
      <c r="K109" s="2393">
        <v>0.13024372277328322</v>
      </c>
      <c r="L109" s="1119">
        <v>194000</v>
      </c>
      <c r="M109" s="2393">
        <v>6.8375661308462912E-2</v>
      </c>
      <c r="N109" s="1119">
        <v>293000</v>
      </c>
      <c r="O109" s="2393">
        <v>0.10344212025124429</v>
      </c>
      <c r="P109" s="1119">
        <v>2830000</v>
      </c>
      <c r="Q109" s="2393">
        <f t="shared" si="5"/>
        <v>0.2336858430245275</v>
      </c>
    </row>
    <row r="110" spans="1:17">
      <c r="A110" s="2394" t="s">
        <v>243</v>
      </c>
      <c r="B110" s="1119">
        <v>1007000</v>
      </c>
      <c r="C110" s="2393">
        <v>0.29145102976324444</v>
      </c>
      <c r="D110" s="1119">
        <v>632000</v>
      </c>
      <c r="E110" s="2393">
        <v>0.18279346241944172</v>
      </c>
      <c r="F110" s="1119">
        <v>114000</v>
      </c>
      <c r="G110" s="2393">
        <v>3.2876515774351758E-2</v>
      </c>
      <c r="H110" s="1119">
        <v>552000</v>
      </c>
      <c r="I110" s="2393">
        <v>0.15979714268687872</v>
      </c>
      <c r="J110" s="1119">
        <v>416000</v>
      </c>
      <c r="K110" s="2393">
        <v>0.12047856783732072</v>
      </c>
      <c r="L110" s="1119">
        <v>255000</v>
      </c>
      <c r="M110" s="2393">
        <v>7.3808715192660065E-2</v>
      </c>
      <c r="N110" s="1119">
        <v>473000</v>
      </c>
      <c r="O110" s="2393">
        <v>0.13677536598729351</v>
      </c>
      <c r="P110" s="1119">
        <v>3450000</v>
      </c>
      <c r="Q110" s="2393">
        <f t="shared" si="5"/>
        <v>0.25725393382461426</v>
      </c>
    </row>
    <row r="111" spans="1:17">
      <c r="A111" s="2394" t="s">
        <v>904</v>
      </c>
      <c r="B111" s="1119">
        <v>1227000</v>
      </c>
      <c r="C111" s="2393">
        <v>0.33965303823412235</v>
      </c>
      <c r="D111" s="1119">
        <v>626000</v>
      </c>
      <c r="E111" s="2393">
        <v>0.17324250972388294</v>
      </c>
      <c r="F111" s="1119">
        <v>132000</v>
      </c>
      <c r="G111" s="2393">
        <v>3.6564125578664133E-2</v>
      </c>
      <c r="H111" s="1119">
        <v>642000</v>
      </c>
      <c r="I111" s="2393">
        <v>0.17787293018820965</v>
      </c>
      <c r="J111" s="1119">
        <v>463000</v>
      </c>
      <c r="K111" s="2393">
        <v>0.12823343852947258</v>
      </c>
      <c r="L111" s="1119">
        <v>218000</v>
      </c>
      <c r="M111" s="2393">
        <v>6.0376253155122822E-2</v>
      </c>
      <c r="N111" s="1119">
        <v>297000</v>
      </c>
      <c r="O111" s="2393">
        <v>8.2264783638239719E-2</v>
      </c>
      <c r="P111" s="1119">
        <v>3606000</v>
      </c>
      <c r="Q111" s="2393">
        <f t="shared" si="5"/>
        <v>0.2104982221677123</v>
      </c>
    </row>
    <row r="112" spans="1:17">
      <c r="A112" s="2394" t="s">
        <v>2</v>
      </c>
      <c r="B112" s="1119">
        <v>2786000</v>
      </c>
      <c r="C112" s="2393">
        <v>0.49748007893603846</v>
      </c>
      <c r="D112" s="1119">
        <v>756000</v>
      </c>
      <c r="E112" s="2393">
        <v>0.13503287602788369</v>
      </c>
      <c r="F112" s="1119">
        <v>91000</v>
      </c>
      <c r="G112" s="2393">
        <v>1.6292209771575847E-2</v>
      </c>
      <c r="H112" s="1119">
        <v>587000</v>
      </c>
      <c r="I112" s="2393">
        <v>0.10489078794430765</v>
      </c>
      <c r="J112" s="1119">
        <v>465000</v>
      </c>
      <c r="K112" s="2393">
        <v>8.2995698018045433E-2</v>
      </c>
      <c r="L112" s="1119">
        <v>465000</v>
      </c>
      <c r="M112" s="2393">
        <v>8.3071412614730389E-2</v>
      </c>
      <c r="N112" s="1119">
        <v>428000</v>
      </c>
      <c r="O112" s="2393">
        <v>7.6482278409357757E-2</v>
      </c>
      <c r="P112" s="1119">
        <v>5579000</v>
      </c>
      <c r="Q112" s="2393">
        <f t="shared" si="5"/>
        <v>0.15947797642740319</v>
      </c>
    </row>
    <row r="113" spans="1:17">
      <c r="A113" s="2394" t="s">
        <v>278</v>
      </c>
      <c r="B113" s="1119">
        <v>2109000</v>
      </c>
      <c r="C113" s="2393">
        <v>0.39429394415084684</v>
      </c>
      <c r="D113" s="1119">
        <v>958000</v>
      </c>
      <c r="E113" s="2393">
        <v>0.17915601312281051</v>
      </c>
      <c r="F113" s="1119">
        <v>188000</v>
      </c>
      <c r="G113" s="2393">
        <v>3.5137673043556937E-2</v>
      </c>
      <c r="H113" s="1119">
        <v>843000</v>
      </c>
      <c r="I113" s="2393">
        <v>0.1576103832396831</v>
      </c>
      <c r="J113" s="1119">
        <v>615000</v>
      </c>
      <c r="K113" s="2393">
        <v>0.11505528252198151</v>
      </c>
      <c r="L113" s="1119">
        <v>289000</v>
      </c>
      <c r="M113" s="2393">
        <v>5.4106075366239813E-2</v>
      </c>
      <c r="N113" s="1119">
        <v>334000</v>
      </c>
      <c r="O113" s="2393">
        <v>6.238513381262363E-2</v>
      </c>
      <c r="P113" s="1119">
        <v>5337000</v>
      </c>
      <c r="Q113" s="2393">
        <f t="shared" si="5"/>
        <v>0.17744041633460514</v>
      </c>
    </row>
    <row r="114" spans="1:17">
      <c r="A114" s="2394" t="s">
        <v>279</v>
      </c>
      <c r="B114" s="1119">
        <v>1137000</v>
      </c>
      <c r="C114" s="2393">
        <v>0.35209749957979125</v>
      </c>
      <c r="D114" s="1119">
        <v>641000</v>
      </c>
      <c r="E114" s="2393">
        <v>0.19832708927339321</v>
      </c>
      <c r="F114" s="1119">
        <v>144000</v>
      </c>
      <c r="G114" s="2393">
        <v>4.4549868953675506E-2</v>
      </c>
      <c r="H114" s="1119">
        <v>526000</v>
      </c>
      <c r="I114" s="2393">
        <v>0.16294504597842402</v>
      </c>
      <c r="J114" s="1119">
        <v>399000</v>
      </c>
      <c r="K114" s="2393">
        <v>0.12341229956505684</v>
      </c>
      <c r="L114" s="1119">
        <v>166000</v>
      </c>
      <c r="M114" s="2393">
        <v>5.1529513514316658E-2</v>
      </c>
      <c r="N114" s="1119">
        <v>212000</v>
      </c>
      <c r="O114" s="2393">
        <v>6.5520066787657899E-2</v>
      </c>
      <c r="P114" s="1119">
        <v>3225000</v>
      </c>
      <c r="Q114" s="2393">
        <f t="shared" si="5"/>
        <v>0.18893236635271474</v>
      </c>
    </row>
    <row r="115" spans="1:17">
      <c r="A115" s="2394" t="s">
        <v>526</v>
      </c>
      <c r="B115" s="1119">
        <v>609000</v>
      </c>
      <c r="C115" s="2393">
        <v>0.32361388488585274</v>
      </c>
      <c r="D115" s="1119">
        <v>354000</v>
      </c>
      <c r="E115" s="2393">
        <v>0.18823194208411498</v>
      </c>
      <c r="F115" s="1119">
        <v>76000</v>
      </c>
      <c r="G115" s="2393">
        <v>4.0489875936298478E-2</v>
      </c>
      <c r="H115" s="1119">
        <v>302000</v>
      </c>
      <c r="I115" s="2393">
        <v>0.16053595263901815</v>
      </c>
      <c r="J115" s="1119">
        <v>214000</v>
      </c>
      <c r="K115" s="2393">
        <v>0.1138516625726726</v>
      </c>
      <c r="L115" s="1119">
        <v>125000</v>
      </c>
      <c r="M115" s="2393">
        <v>6.6608158255506686E-2</v>
      </c>
      <c r="N115" s="1119">
        <v>196000</v>
      </c>
      <c r="O115" s="2393">
        <v>0.10420309045609449</v>
      </c>
      <c r="P115" s="1119">
        <v>1877000</v>
      </c>
      <c r="Q115" s="2393">
        <f t="shared" si="5"/>
        <v>0.21805475302876709</v>
      </c>
    </row>
    <row r="116" spans="1:17">
      <c r="A116" s="2394" t="s">
        <v>905</v>
      </c>
      <c r="B116" s="1119">
        <v>1344000</v>
      </c>
      <c r="C116" s="2393">
        <v>0.4001295299005132</v>
      </c>
      <c r="D116" s="1119">
        <v>493000</v>
      </c>
      <c r="E116" s="2393">
        <v>0.1466214780337885</v>
      </c>
      <c r="F116" s="1119">
        <v>175000</v>
      </c>
      <c r="G116" s="2393">
        <v>5.2205431088723817E-2</v>
      </c>
      <c r="H116" s="1119">
        <v>446000</v>
      </c>
      <c r="I116" s="2393">
        <v>0.13262528416514824</v>
      </c>
      <c r="J116" s="1119">
        <v>322000</v>
      </c>
      <c r="K116" s="2393">
        <v>9.5939332861485746E-2</v>
      </c>
      <c r="L116" s="1119">
        <v>218000</v>
      </c>
      <c r="M116" s="2393">
        <v>6.4761973926154862E-2</v>
      </c>
      <c r="N116" s="1119">
        <v>354000</v>
      </c>
      <c r="O116" s="2393">
        <v>0.10535257312695061</v>
      </c>
      <c r="P116" s="1119">
        <v>3352000</v>
      </c>
      <c r="Q116" s="2393">
        <f t="shared" si="5"/>
        <v>0.20129190598843635</v>
      </c>
    </row>
    <row r="117" spans="1:17">
      <c r="A117" s="2395" t="s">
        <v>906</v>
      </c>
      <c r="B117" s="1119">
        <v>327000</v>
      </c>
      <c r="C117" s="2393">
        <v>0.2896844668798344</v>
      </c>
      <c r="D117" s="1119">
        <v>175000</v>
      </c>
      <c r="E117" s="2393">
        <v>0.15509103348529213</v>
      </c>
      <c r="F117" s="1119">
        <v>67000</v>
      </c>
      <c r="G117" s="2393">
        <v>5.9099094628031784E-2</v>
      </c>
      <c r="H117" s="1119">
        <v>180000</v>
      </c>
      <c r="I117" s="2393">
        <v>0.15973487560883962</v>
      </c>
      <c r="J117" s="1119">
        <v>127000</v>
      </c>
      <c r="K117" s="2393">
        <v>0.112914489496409</v>
      </c>
      <c r="L117" s="1119">
        <v>51000</v>
      </c>
      <c r="M117" s="2393">
        <v>4.5298730210497212E-2</v>
      </c>
      <c r="N117" s="1119">
        <v>194000</v>
      </c>
      <c r="O117" s="2393">
        <v>0.17158730777684034</v>
      </c>
      <c r="P117" s="1119">
        <v>1121000</v>
      </c>
      <c r="Q117" s="2393">
        <f t="shared" si="5"/>
        <v>0.28450179727324931</v>
      </c>
    </row>
    <row r="118" spans="1:17">
      <c r="A118" s="2396" t="s">
        <v>133</v>
      </c>
      <c r="B118" s="1119">
        <v>14304000</v>
      </c>
      <c r="C118" s="2393">
        <v>0.3596062697258825</v>
      </c>
      <c r="D118" s="1119">
        <v>6838000</v>
      </c>
      <c r="E118" s="2393">
        <v>0.17189842707801423</v>
      </c>
      <c r="F118" s="1119">
        <v>1494000</v>
      </c>
      <c r="G118" s="2393">
        <v>3.7569805464812332E-2</v>
      </c>
      <c r="H118" s="1119">
        <v>6103000</v>
      </c>
      <c r="I118" s="2393">
        <v>0.15341917308014483</v>
      </c>
      <c r="J118" s="1119">
        <v>4589000</v>
      </c>
      <c r="K118" s="2393">
        <v>0.11537171290598891</v>
      </c>
      <c r="L118" s="1119">
        <v>2578000</v>
      </c>
      <c r="M118" s="2393">
        <v>6.4814878129669073E-2</v>
      </c>
      <c r="N118" s="1119">
        <v>3777000</v>
      </c>
      <c r="O118" s="2393">
        <v>9.4942194729869686E-2</v>
      </c>
      <c r="P118" s="1119">
        <v>39683000</v>
      </c>
      <c r="Q118" s="2393">
        <f t="shared" si="5"/>
        <v>0.21031390763585861</v>
      </c>
    </row>
    <row r="119" spans="1:17">
      <c r="C119" s="2393"/>
      <c r="E119" s="2393"/>
      <c r="G119" s="2393"/>
      <c r="I119" s="2393"/>
      <c r="K119" s="2393"/>
      <c r="M119" s="2393"/>
      <c r="O119" s="2393"/>
    </row>
    <row r="120" spans="1:17">
      <c r="A120" s="2385">
        <v>2012</v>
      </c>
      <c r="B120" s="2622" t="s">
        <v>1519</v>
      </c>
      <c r="C120" s="2622"/>
      <c r="D120" s="2622"/>
      <c r="E120" s="2622"/>
      <c r="F120" s="2622"/>
      <c r="G120" s="2622"/>
      <c r="H120" s="2622"/>
      <c r="I120" s="2622"/>
      <c r="J120" s="2622"/>
      <c r="K120" s="2622"/>
      <c r="L120" s="2622"/>
      <c r="M120" s="2622"/>
      <c r="N120" s="2622"/>
      <c r="O120" s="2622"/>
      <c r="P120" s="2622"/>
      <c r="Q120" s="2622"/>
    </row>
    <row r="121" spans="1:17">
      <c r="B121" s="2622" t="s">
        <v>1520</v>
      </c>
      <c r="C121" s="2623"/>
      <c r="D121" s="2623" t="s">
        <v>1521</v>
      </c>
      <c r="E121" s="2623"/>
      <c r="F121" s="2623" t="s">
        <v>1522</v>
      </c>
      <c r="G121" s="2623"/>
      <c r="H121" s="2623" t="s">
        <v>1523</v>
      </c>
      <c r="I121" s="2623"/>
      <c r="J121" s="2623" t="s">
        <v>1524</v>
      </c>
      <c r="K121" s="2623"/>
      <c r="L121" s="2623" t="s">
        <v>1525</v>
      </c>
      <c r="M121" s="2623"/>
      <c r="N121" s="2624" t="s">
        <v>1526</v>
      </c>
      <c r="O121" s="2622"/>
      <c r="P121" s="2623" t="s">
        <v>61</v>
      </c>
      <c r="Q121" s="2624"/>
    </row>
    <row r="122" spans="1:17" ht="24.75">
      <c r="B122" s="2388" t="s">
        <v>1527</v>
      </c>
      <c r="C122" s="2389" t="s">
        <v>1528</v>
      </c>
      <c r="D122" s="2390" t="s">
        <v>1527</v>
      </c>
      <c r="E122" s="2389" t="s">
        <v>1528</v>
      </c>
      <c r="F122" s="2390" t="s">
        <v>1527</v>
      </c>
      <c r="G122" s="2389" t="s">
        <v>1528</v>
      </c>
      <c r="H122" s="2390" t="s">
        <v>1527</v>
      </c>
      <c r="I122" s="2389" t="s">
        <v>1528</v>
      </c>
      <c r="J122" s="2390" t="s">
        <v>1527</v>
      </c>
      <c r="K122" s="2389" t="s">
        <v>1528</v>
      </c>
      <c r="L122" s="2390" t="s">
        <v>1527</v>
      </c>
      <c r="M122" s="2389" t="s">
        <v>1528</v>
      </c>
      <c r="N122" s="2390" t="s">
        <v>1527</v>
      </c>
      <c r="O122" s="2389" t="s">
        <v>1528</v>
      </c>
      <c r="P122" s="2390" t="s">
        <v>1527</v>
      </c>
      <c r="Q122" s="2391" t="s">
        <v>1529</v>
      </c>
    </row>
    <row r="123" spans="1:17">
      <c r="A123" s="2392" t="s">
        <v>236</v>
      </c>
      <c r="B123" s="1119">
        <v>451000</v>
      </c>
      <c r="C123" s="2393">
        <v>0.27581782095860208</v>
      </c>
      <c r="D123" s="1119">
        <v>298000</v>
      </c>
      <c r="E123" s="2393">
        <v>0.18217292513386973</v>
      </c>
      <c r="F123" s="1119">
        <v>83000</v>
      </c>
      <c r="G123" s="2393">
        <v>5.0722789505714114E-2</v>
      </c>
      <c r="H123" s="1119">
        <v>287000</v>
      </c>
      <c r="I123" s="2393">
        <v>0.17553433211925495</v>
      </c>
      <c r="J123" s="1119">
        <v>227000</v>
      </c>
      <c r="K123" s="2393">
        <v>0.13874622702960579</v>
      </c>
      <c r="L123" s="1119">
        <v>89000</v>
      </c>
      <c r="M123" s="2393">
        <v>5.4193157735392058E-2</v>
      </c>
      <c r="N123" s="1119">
        <v>196000</v>
      </c>
      <c r="O123" s="2393">
        <v>0.12011730994473956</v>
      </c>
      <c r="P123" s="1119">
        <v>1631000</v>
      </c>
      <c r="Q123" s="2393">
        <f>K123+O123</f>
        <v>0.25886353697434533</v>
      </c>
    </row>
    <row r="124" spans="1:17">
      <c r="A124" s="2394" t="s">
        <v>238</v>
      </c>
      <c r="B124" s="1119">
        <v>1373000</v>
      </c>
      <c r="C124" s="2393">
        <v>0.31144415863080543</v>
      </c>
      <c r="D124" s="1119">
        <v>785000</v>
      </c>
      <c r="E124" s="2393">
        <v>0.17821163662900461</v>
      </c>
      <c r="F124" s="1119">
        <v>193000</v>
      </c>
      <c r="G124" s="2393">
        <v>4.382887609282872E-2</v>
      </c>
      <c r="H124" s="1119">
        <v>733000</v>
      </c>
      <c r="I124" s="2393">
        <v>0.16626290699700833</v>
      </c>
      <c r="J124" s="1119">
        <v>570000</v>
      </c>
      <c r="K124" s="2393">
        <v>0.12940784839815273</v>
      </c>
      <c r="L124" s="1119">
        <v>264000</v>
      </c>
      <c r="M124" s="2393">
        <v>5.9862325365244419E-2</v>
      </c>
      <c r="N124" s="1119">
        <v>489000</v>
      </c>
      <c r="O124" s="2393">
        <v>0.11098224788695576</v>
      </c>
      <c r="P124" s="1119">
        <v>4407000</v>
      </c>
      <c r="Q124" s="2393">
        <f t="shared" ref="Q124:Q135" si="6">K124+O124</f>
        <v>0.24039009628510849</v>
      </c>
    </row>
    <row r="125" spans="1:17" ht="24">
      <c r="A125" s="2394" t="s">
        <v>1530</v>
      </c>
      <c r="B125" s="1119">
        <v>1001000</v>
      </c>
      <c r="C125" s="2393">
        <v>0.30193606986267063</v>
      </c>
      <c r="D125" s="1119">
        <v>591000</v>
      </c>
      <c r="E125" s="2393">
        <v>0.17836616947249945</v>
      </c>
      <c r="F125" s="1119">
        <v>147000</v>
      </c>
      <c r="G125" s="2393">
        <v>4.4453865953716587E-2</v>
      </c>
      <c r="H125" s="1119">
        <v>523000</v>
      </c>
      <c r="I125" s="2393">
        <v>0.15776796733787377</v>
      </c>
      <c r="J125" s="1119">
        <v>418000</v>
      </c>
      <c r="K125" s="2393">
        <v>0.1261499186766166</v>
      </c>
      <c r="L125" s="1119">
        <v>243000</v>
      </c>
      <c r="M125" s="2393">
        <v>7.3261354343634288E-2</v>
      </c>
      <c r="N125" s="1119">
        <v>381000</v>
      </c>
      <c r="O125" s="2393">
        <v>0.11500846427051868</v>
      </c>
      <c r="P125" s="1119">
        <v>3304000</v>
      </c>
      <c r="Q125" s="2393">
        <f t="shared" si="6"/>
        <v>0.24115838294713526</v>
      </c>
    </row>
    <row r="126" spans="1:17">
      <c r="A126" s="2394" t="s">
        <v>242</v>
      </c>
      <c r="B126" s="1119">
        <v>844000</v>
      </c>
      <c r="C126" s="2393">
        <v>0.29755589919396902</v>
      </c>
      <c r="D126" s="1119">
        <v>541000</v>
      </c>
      <c r="E126" s="2393">
        <v>0.19066023213918201</v>
      </c>
      <c r="F126" s="1119">
        <v>121000</v>
      </c>
      <c r="G126" s="2393">
        <v>4.2803657164766945E-2</v>
      </c>
      <c r="H126" s="1119">
        <v>464000</v>
      </c>
      <c r="I126" s="2393">
        <v>0.16363535766744383</v>
      </c>
      <c r="J126" s="1119">
        <v>381000</v>
      </c>
      <c r="K126" s="2393">
        <v>0.13419894502693819</v>
      </c>
      <c r="L126" s="1119">
        <v>205000</v>
      </c>
      <c r="M126" s="2393">
        <v>7.2251346909086814E-2</v>
      </c>
      <c r="N126" s="1119">
        <v>272000</v>
      </c>
      <c r="O126" s="2393">
        <v>9.5744725839509895E-2</v>
      </c>
      <c r="P126" s="1119">
        <v>2829000</v>
      </c>
      <c r="Q126" s="2393">
        <f t="shared" si="6"/>
        <v>0.22994367086644807</v>
      </c>
    </row>
    <row r="127" spans="1:17">
      <c r="A127" s="2394" t="s">
        <v>243</v>
      </c>
      <c r="B127" s="1119">
        <v>988000</v>
      </c>
      <c r="C127" s="2393">
        <v>0.28548959219364667</v>
      </c>
      <c r="D127" s="1119">
        <v>616000</v>
      </c>
      <c r="E127" s="2393">
        <v>0.17801899506669316</v>
      </c>
      <c r="F127" s="1119">
        <v>110000</v>
      </c>
      <c r="G127" s="2393">
        <v>3.1791490688740966E-2</v>
      </c>
      <c r="H127" s="1119">
        <v>583000</v>
      </c>
      <c r="I127" s="2393">
        <v>0.16847088296915189</v>
      </c>
      <c r="J127" s="1119">
        <v>429000</v>
      </c>
      <c r="K127" s="2393">
        <v>0.12396013700772063</v>
      </c>
      <c r="L127" s="1119">
        <v>243000</v>
      </c>
      <c r="M127" s="2393">
        <v>7.0328741649809498E-2</v>
      </c>
      <c r="N127" s="1119">
        <v>477000</v>
      </c>
      <c r="O127" s="2393">
        <v>0.13791062358975603</v>
      </c>
      <c r="P127" s="1119">
        <v>3446000</v>
      </c>
      <c r="Q127" s="2393">
        <f t="shared" si="6"/>
        <v>0.26187076059747666</v>
      </c>
    </row>
    <row r="128" spans="1:17">
      <c r="A128" s="2394" t="s">
        <v>904</v>
      </c>
      <c r="B128" s="1119">
        <v>1217000</v>
      </c>
      <c r="C128" s="2393">
        <v>0.33655750194617545</v>
      </c>
      <c r="D128" s="1119">
        <v>625000</v>
      </c>
      <c r="E128" s="2393">
        <v>0.17283531897635876</v>
      </c>
      <c r="F128" s="1119">
        <v>140000</v>
      </c>
      <c r="G128" s="2393">
        <v>3.8655443122157851E-2</v>
      </c>
      <c r="H128" s="1119">
        <v>612000</v>
      </c>
      <c r="I128" s="2393">
        <v>0.16935765420985277</v>
      </c>
      <c r="J128" s="1119">
        <v>481000</v>
      </c>
      <c r="K128" s="2393">
        <v>0.13294937288057759</v>
      </c>
      <c r="L128" s="1119">
        <v>228000</v>
      </c>
      <c r="M128" s="2393">
        <v>6.3025930747691014E-2</v>
      </c>
      <c r="N128" s="1119">
        <v>306000</v>
      </c>
      <c r="O128" s="2393">
        <v>8.4523769344873351E-2</v>
      </c>
      <c r="P128" s="1119">
        <v>3607000</v>
      </c>
      <c r="Q128" s="2393">
        <f t="shared" si="6"/>
        <v>0.21747314222545094</v>
      </c>
    </row>
    <row r="129" spans="1:17">
      <c r="A129" s="2394" t="s">
        <v>2</v>
      </c>
      <c r="B129" s="1119">
        <v>2678000</v>
      </c>
      <c r="C129" s="2393">
        <v>0.48151972467775911</v>
      </c>
      <c r="D129" s="1119">
        <v>797000</v>
      </c>
      <c r="E129" s="2393">
        <v>0.14326111123698998</v>
      </c>
      <c r="F129" s="1119">
        <v>88000</v>
      </c>
      <c r="G129" s="2393">
        <v>1.580427060214332E-2</v>
      </c>
      <c r="H129" s="1119">
        <v>595000</v>
      </c>
      <c r="I129" s="2393">
        <v>0.10700638133885473</v>
      </c>
      <c r="J129" s="1119">
        <v>452000</v>
      </c>
      <c r="K129" s="2393">
        <v>8.126883012863742E-2</v>
      </c>
      <c r="L129" s="1119">
        <v>464000</v>
      </c>
      <c r="M129" s="2393">
        <v>8.347584618466572E-2</v>
      </c>
      <c r="N129" s="1119">
        <v>470000</v>
      </c>
      <c r="O129" s="2393">
        <v>8.4443135304308539E-2</v>
      </c>
      <c r="P129" s="1119">
        <v>5543000</v>
      </c>
      <c r="Q129" s="2393">
        <f t="shared" si="6"/>
        <v>0.16571196543294597</v>
      </c>
    </row>
    <row r="130" spans="1:17">
      <c r="A130" s="2394" t="s">
        <v>278</v>
      </c>
      <c r="B130" s="1119">
        <v>2031000</v>
      </c>
      <c r="C130" s="2393">
        <v>0.37915249513272103</v>
      </c>
      <c r="D130" s="1119">
        <v>982000</v>
      </c>
      <c r="E130" s="2393">
        <v>0.18326413947122933</v>
      </c>
      <c r="F130" s="1119">
        <v>187000</v>
      </c>
      <c r="G130" s="2393">
        <v>3.4910557622441774E-2</v>
      </c>
      <c r="H130" s="1119">
        <v>833000</v>
      </c>
      <c r="I130" s="2393">
        <v>0.15547999893217621</v>
      </c>
      <c r="J130" s="1119">
        <v>652000</v>
      </c>
      <c r="K130" s="2393">
        <v>0.12169588340857571</v>
      </c>
      <c r="L130" s="1119">
        <v>299000</v>
      </c>
      <c r="M130" s="2393">
        <v>5.5740589009367542E-2</v>
      </c>
      <c r="N130" s="1119">
        <v>363000</v>
      </c>
      <c r="O130" s="2393">
        <v>6.7745952770452048E-2</v>
      </c>
      <c r="P130" s="1119">
        <v>5346000</v>
      </c>
      <c r="Q130" s="2393">
        <f t="shared" si="6"/>
        <v>0.18944183617902777</v>
      </c>
    </row>
    <row r="131" spans="1:17">
      <c r="A131" s="2394" t="s">
        <v>279</v>
      </c>
      <c r="B131" s="1119">
        <v>1133000</v>
      </c>
      <c r="C131" s="2393">
        <v>0.35081084512122812</v>
      </c>
      <c r="D131" s="1119">
        <v>612000</v>
      </c>
      <c r="E131" s="2393">
        <v>0.18961870540351833</v>
      </c>
      <c r="F131" s="1119">
        <v>143000</v>
      </c>
      <c r="G131" s="2393">
        <v>4.4244354273134438E-2</v>
      </c>
      <c r="H131" s="1119">
        <v>540000</v>
      </c>
      <c r="I131" s="2393">
        <v>0.16731229806279618</v>
      </c>
      <c r="J131" s="1119">
        <v>408000</v>
      </c>
      <c r="K131" s="2393">
        <v>0.12637015408766572</v>
      </c>
      <c r="L131" s="1119">
        <v>164000</v>
      </c>
      <c r="M131" s="2393">
        <v>5.0700152183437555E-2</v>
      </c>
      <c r="N131" s="1119">
        <v>224000</v>
      </c>
      <c r="O131" s="2393">
        <v>6.9226898848328999E-2</v>
      </c>
      <c r="P131" s="1119">
        <v>3224000</v>
      </c>
      <c r="Q131" s="2393">
        <f t="shared" si="6"/>
        <v>0.19559705293599472</v>
      </c>
    </row>
    <row r="132" spans="1:17">
      <c r="A132" s="2394" t="s">
        <v>526</v>
      </c>
      <c r="B132" s="1119">
        <v>590000</v>
      </c>
      <c r="C132" s="2393">
        <v>0.31154740267974135</v>
      </c>
      <c r="D132" s="1119">
        <v>338000</v>
      </c>
      <c r="E132" s="2393">
        <v>0.17857950462825986</v>
      </c>
      <c r="F132" s="1119">
        <v>78000</v>
      </c>
      <c r="G132" s="2393">
        <v>4.1138678726911543E-2</v>
      </c>
      <c r="H132" s="1119">
        <v>315000</v>
      </c>
      <c r="I132" s="2393">
        <v>0.16661946827845639</v>
      </c>
      <c r="J132" s="1119">
        <v>222000</v>
      </c>
      <c r="K132" s="2393">
        <v>0.11751447652056299</v>
      </c>
      <c r="L132" s="1119">
        <v>129000</v>
      </c>
      <c r="M132" s="2393">
        <v>6.7909674965129549E-2</v>
      </c>
      <c r="N132" s="1119">
        <v>216000</v>
      </c>
      <c r="O132" s="2393">
        <v>0.11413732617608523</v>
      </c>
      <c r="P132" s="1119">
        <v>1888000</v>
      </c>
      <c r="Q132" s="2393">
        <f t="shared" si="6"/>
        <v>0.2316518026966482</v>
      </c>
    </row>
    <row r="133" spans="1:17">
      <c r="A133" s="2394" t="s">
        <v>905</v>
      </c>
      <c r="B133" s="1119">
        <v>1321000</v>
      </c>
      <c r="C133" s="2393">
        <v>0.39220786083553066</v>
      </c>
      <c r="D133" s="1119">
        <v>491000</v>
      </c>
      <c r="E133" s="2393">
        <v>0.14567281173573809</v>
      </c>
      <c r="F133" s="1119">
        <v>188000</v>
      </c>
      <c r="G133" s="2393">
        <v>5.5803774203297317E-2</v>
      </c>
      <c r="H133" s="1119">
        <v>446000</v>
      </c>
      <c r="I133" s="2393">
        <v>0.1324955187050646</v>
      </c>
      <c r="J133" s="1119">
        <v>332000</v>
      </c>
      <c r="K133" s="2393">
        <v>9.8670425472161358E-2</v>
      </c>
      <c r="L133" s="1119">
        <v>214000</v>
      </c>
      <c r="M133" s="2393">
        <v>6.3672684674179136E-2</v>
      </c>
      <c r="N133" s="1119">
        <v>364000</v>
      </c>
      <c r="O133" s="2393">
        <v>0.10819202682780132</v>
      </c>
      <c r="P133" s="1119">
        <v>3357000</v>
      </c>
      <c r="Q133" s="2393">
        <f t="shared" si="6"/>
        <v>0.2068624522999627</v>
      </c>
    </row>
    <row r="134" spans="1:17">
      <c r="A134" s="2395" t="s">
        <v>906</v>
      </c>
      <c r="B134" s="1119">
        <v>320000</v>
      </c>
      <c r="C134" s="2393">
        <v>0.28394667319807287</v>
      </c>
      <c r="D134" s="1119">
        <v>179000</v>
      </c>
      <c r="E134" s="2393">
        <v>0.15859691905759618</v>
      </c>
      <c r="F134" s="1119">
        <v>66000</v>
      </c>
      <c r="G134" s="2393">
        <v>5.8891808498459881E-2</v>
      </c>
      <c r="H134" s="1119">
        <v>182000</v>
      </c>
      <c r="I134" s="2393">
        <v>0.16123255444539397</v>
      </c>
      <c r="J134" s="1119">
        <v>118000</v>
      </c>
      <c r="K134" s="2393">
        <v>0.10485391746822817</v>
      </c>
      <c r="L134" s="1119">
        <v>55000</v>
      </c>
      <c r="M134" s="2393">
        <v>4.915149401480038E-2</v>
      </c>
      <c r="N134" s="1119">
        <v>199000</v>
      </c>
      <c r="O134" s="2393">
        <v>0.17643404743966215</v>
      </c>
      <c r="P134" s="1119">
        <v>1119000</v>
      </c>
      <c r="Q134" s="2393">
        <f t="shared" si="6"/>
        <v>0.28128796490789032</v>
      </c>
    </row>
    <row r="135" spans="1:17">
      <c r="A135" s="2396" t="s">
        <v>133</v>
      </c>
      <c r="B135" s="1119">
        <v>13945000</v>
      </c>
      <c r="C135" s="2393">
        <v>0.35022343241503778</v>
      </c>
      <c r="D135" s="1119">
        <v>6854000</v>
      </c>
      <c r="E135" s="2393">
        <v>0.17213752717013159</v>
      </c>
      <c r="F135" s="1119">
        <v>1545000</v>
      </c>
      <c r="G135" s="2393">
        <v>3.8790668992812589E-2</v>
      </c>
      <c r="H135" s="1119">
        <v>6114000</v>
      </c>
      <c r="I135" s="2393">
        <v>0.15353791158343366</v>
      </c>
      <c r="J135" s="1119">
        <v>4690000</v>
      </c>
      <c r="K135" s="2393">
        <v>0.11779480281834777</v>
      </c>
      <c r="L135" s="1119">
        <v>2596000</v>
      </c>
      <c r="M135" s="2393">
        <v>6.5204171943896549E-2</v>
      </c>
      <c r="N135" s="1119">
        <v>3956000</v>
      </c>
      <c r="O135" s="2393">
        <v>9.9360212763643735E-2</v>
      </c>
      <c r="P135" s="1119">
        <v>39701000</v>
      </c>
      <c r="Q135" s="2393">
        <f t="shared" si="6"/>
        <v>0.21715501558199152</v>
      </c>
    </row>
    <row r="136" spans="1:17">
      <c r="C136" s="2393"/>
      <c r="E136" s="2393"/>
      <c r="G136" s="2393"/>
      <c r="I136" s="2393"/>
      <c r="K136" s="2393"/>
      <c r="M136" s="2393"/>
      <c r="O136" s="2393"/>
    </row>
    <row r="137" spans="1:17">
      <c r="A137" s="2385">
        <v>2011</v>
      </c>
      <c r="B137" s="2622" t="s">
        <v>1519</v>
      </c>
      <c r="C137" s="2622"/>
      <c r="D137" s="2622"/>
      <c r="E137" s="2622"/>
      <c r="F137" s="2622"/>
      <c r="G137" s="2622"/>
      <c r="H137" s="2622"/>
      <c r="I137" s="2622"/>
      <c r="J137" s="2622"/>
      <c r="K137" s="2622"/>
      <c r="L137" s="2622"/>
      <c r="M137" s="2622"/>
      <c r="N137" s="2622"/>
      <c r="O137" s="2622"/>
      <c r="P137" s="2622"/>
      <c r="Q137" s="2622"/>
    </row>
    <row r="138" spans="1:17">
      <c r="B138" s="2622" t="s">
        <v>1520</v>
      </c>
      <c r="C138" s="2623"/>
      <c r="D138" s="2623" t="s">
        <v>1521</v>
      </c>
      <c r="E138" s="2623"/>
      <c r="F138" s="2623" t="s">
        <v>1522</v>
      </c>
      <c r="G138" s="2623"/>
      <c r="H138" s="2623" t="s">
        <v>1523</v>
      </c>
      <c r="I138" s="2623"/>
      <c r="J138" s="2623" t="s">
        <v>1524</v>
      </c>
      <c r="K138" s="2623"/>
      <c r="L138" s="2623" t="s">
        <v>1525</v>
      </c>
      <c r="M138" s="2623"/>
      <c r="N138" s="2624" t="s">
        <v>1526</v>
      </c>
      <c r="O138" s="2622"/>
      <c r="P138" s="2623" t="s">
        <v>61</v>
      </c>
      <c r="Q138" s="2624"/>
    </row>
    <row r="139" spans="1:17" ht="24.75">
      <c r="B139" s="2388" t="s">
        <v>1527</v>
      </c>
      <c r="C139" s="2389" t="s">
        <v>1528</v>
      </c>
      <c r="D139" s="2390" t="s">
        <v>1527</v>
      </c>
      <c r="E139" s="2389" t="s">
        <v>1528</v>
      </c>
      <c r="F139" s="2390" t="s">
        <v>1527</v>
      </c>
      <c r="G139" s="2389" t="s">
        <v>1528</v>
      </c>
      <c r="H139" s="2390" t="s">
        <v>1527</v>
      </c>
      <c r="I139" s="2389" t="s">
        <v>1528</v>
      </c>
      <c r="J139" s="2390" t="s">
        <v>1527</v>
      </c>
      <c r="K139" s="2389" t="s">
        <v>1528</v>
      </c>
      <c r="L139" s="2390" t="s">
        <v>1527</v>
      </c>
      <c r="M139" s="2389" t="s">
        <v>1528</v>
      </c>
      <c r="N139" s="2390" t="s">
        <v>1527</v>
      </c>
      <c r="O139" s="2389" t="s">
        <v>1528</v>
      </c>
      <c r="P139" s="2390" t="s">
        <v>1527</v>
      </c>
      <c r="Q139" s="2391" t="s">
        <v>1529</v>
      </c>
    </row>
    <row r="140" spans="1:17">
      <c r="A140" s="2392" t="s">
        <v>236</v>
      </c>
      <c r="B140" s="1119">
        <v>440000</v>
      </c>
      <c r="C140" s="2393">
        <v>0.26888117060384781</v>
      </c>
      <c r="D140" s="1119">
        <v>289000</v>
      </c>
      <c r="E140" s="2393">
        <v>0.17663217889142768</v>
      </c>
      <c r="F140" s="1119">
        <v>80000</v>
      </c>
      <c r="G140" s="2393">
        <v>4.8873982084939441E-2</v>
      </c>
      <c r="H140" s="1119">
        <v>303000</v>
      </c>
      <c r="I140" s="2393">
        <v>0.1851960521827791</v>
      </c>
      <c r="J140" s="1119">
        <v>215000</v>
      </c>
      <c r="K140" s="2393">
        <v>0.13164158631540726</v>
      </c>
      <c r="L140" s="1119">
        <v>88000</v>
      </c>
      <c r="M140" s="2393">
        <v>5.35850292981047E-2</v>
      </c>
      <c r="N140" s="1119">
        <v>195000</v>
      </c>
      <c r="O140" s="2393">
        <v>0.11916253754717465</v>
      </c>
      <c r="P140" s="1119">
        <v>1610000</v>
      </c>
      <c r="Q140" s="2393">
        <f>K140+O140</f>
        <v>0.25080412386258188</v>
      </c>
    </row>
    <row r="141" spans="1:17">
      <c r="A141" s="2394" t="s">
        <v>238</v>
      </c>
      <c r="B141" s="1119">
        <v>1299000</v>
      </c>
      <c r="C141" s="2393">
        <v>0.29810274651165569</v>
      </c>
      <c r="D141" s="1119">
        <v>750000</v>
      </c>
      <c r="E141" s="2393">
        <v>0.17218262883942828</v>
      </c>
      <c r="F141" s="1119">
        <v>201000</v>
      </c>
      <c r="G141" s="2393">
        <v>4.6044905690520943E-2</v>
      </c>
      <c r="H141" s="1119">
        <v>733000</v>
      </c>
      <c r="I141" s="2393">
        <v>0.16827881413278709</v>
      </c>
      <c r="J141" s="1119">
        <v>589000</v>
      </c>
      <c r="K141" s="2393">
        <v>0.13508824039804357</v>
      </c>
      <c r="L141" s="1119">
        <v>271000</v>
      </c>
      <c r="M141" s="2393">
        <v>6.2257661411387284E-2</v>
      </c>
      <c r="N141" s="1119">
        <v>514000</v>
      </c>
      <c r="O141" s="2393">
        <v>0.11804500301617718</v>
      </c>
      <c r="P141" s="1119">
        <v>4357000</v>
      </c>
      <c r="Q141" s="2393">
        <f t="shared" ref="Q141:Q152" si="7">K141+O141</f>
        <v>0.25313324341422072</v>
      </c>
    </row>
    <row r="142" spans="1:17" ht="24">
      <c r="A142" s="2394" t="s">
        <v>1530</v>
      </c>
      <c r="B142" s="1119">
        <v>918000</v>
      </c>
      <c r="C142" s="2393">
        <v>0.27767405544639007</v>
      </c>
      <c r="D142" s="1119">
        <v>541000</v>
      </c>
      <c r="E142" s="2393">
        <v>0.16368049167409052</v>
      </c>
      <c r="F142" s="1119">
        <v>144000</v>
      </c>
      <c r="G142" s="2393">
        <v>4.3410668461698033E-2</v>
      </c>
      <c r="H142" s="1119">
        <v>565000</v>
      </c>
      <c r="I142" s="2393">
        <v>0.17096161789902706</v>
      </c>
      <c r="J142" s="1119">
        <v>462000</v>
      </c>
      <c r="K142" s="2393">
        <v>0.13962416833136473</v>
      </c>
      <c r="L142" s="1119">
        <v>238000</v>
      </c>
      <c r="M142" s="2393">
        <v>7.203470555256182E-2</v>
      </c>
      <c r="N142" s="1119">
        <v>389000</v>
      </c>
      <c r="O142" s="2393">
        <v>0.11754431483688982</v>
      </c>
      <c r="P142" s="1119">
        <v>3257000</v>
      </c>
      <c r="Q142" s="2393">
        <f t="shared" si="7"/>
        <v>0.25716848316825458</v>
      </c>
    </row>
    <row r="143" spans="1:17">
      <c r="A143" s="2394" t="s">
        <v>242</v>
      </c>
      <c r="B143" s="1119">
        <v>815000</v>
      </c>
      <c r="C143" s="2393">
        <v>0.28753141235599727</v>
      </c>
      <c r="D143" s="1119">
        <v>510000</v>
      </c>
      <c r="E143" s="2393">
        <v>0.18002738875084706</v>
      </c>
      <c r="F143" s="1119">
        <v>114000</v>
      </c>
      <c r="G143" s="2393">
        <v>4.0258640162638352E-2</v>
      </c>
      <c r="H143" s="1119">
        <v>469000</v>
      </c>
      <c r="I143" s="2393">
        <v>0.1654940563587079</v>
      </c>
      <c r="J143" s="1119">
        <v>378000</v>
      </c>
      <c r="K143" s="2393">
        <v>0.13337898125141179</v>
      </c>
      <c r="L143" s="1119">
        <v>185000</v>
      </c>
      <c r="M143" s="2393">
        <v>6.5288993675175058E-2</v>
      </c>
      <c r="N143" s="1119">
        <v>316000</v>
      </c>
      <c r="O143" s="2393">
        <v>0.11147327479105489</v>
      </c>
      <c r="P143" s="1119">
        <v>2786000</v>
      </c>
      <c r="Q143" s="2393">
        <f t="shared" si="7"/>
        <v>0.24485225604246669</v>
      </c>
    </row>
    <row r="144" spans="1:17">
      <c r="A144" s="2394" t="s">
        <v>243</v>
      </c>
      <c r="B144" s="1119">
        <v>925000</v>
      </c>
      <c r="C144" s="2393">
        <v>0.26814439838211923</v>
      </c>
      <c r="D144" s="1119">
        <v>565000</v>
      </c>
      <c r="E144" s="2393">
        <v>0.16387813526742906</v>
      </c>
      <c r="F144" s="1119">
        <v>119000</v>
      </c>
      <c r="G144" s="2393">
        <v>3.4639338952634158E-2</v>
      </c>
      <c r="H144" s="1119">
        <v>587000</v>
      </c>
      <c r="I144" s="2393">
        <v>0.1701543969062046</v>
      </c>
      <c r="J144" s="1119">
        <v>467000</v>
      </c>
      <c r="K144" s="2393">
        <v>0.13535209842291709</v>
      </c>
      <c r="L144" s="1119">
        <v>262000</v>
      </c>
      <c r="M144" s="2393">
        <v>7.5914494380360881E-2</v>
      </c>
      <c r="N144" s="1119">
        <v>471000</v>
      </c>
      <c r="O144" s="2393">
        <v>0.13670071902268355</v>
      </c>
      <c r="P144" s="1119">
        <v>3396000</v>
      </c>
      <c r="Q144" s="2393">
        <f t="shared" si="7"/>
        <v>0.27205281744560061</v>
      </c>
    </row>
    <row r="145" spans="1:17">
      <c r="A145" s="2394" t="s">
        <v>904</v>
      </c>
      <c r="B145" s="1119">
        <v>1068000</v>
      </c>
      <c r="C145" s="2393">
        <v>0.29672672234835074</v>
      </c>
      <c r="D145" s="1119">
        <v>610000</v>
      </c>
      <c r="E145" s="2393">
        <v>0.16941339831844091</v>
      </c>
      <c r="F145" s="1119">
        <v>151000</v>
      </c>
      <c r="G145" s="2393">
        <v>4.1934001235827897E-2</v>
      </c>
      <c r="H145" s="1119">
        <v>613000</v>
      </c>
      <c r="I145" s="2393">
        <v>0.17032069039733946</v>
      </c>
      <c r="J145" s="1119">
        <v>533000</v>
      </c>
      <c r="K145" s="2393">
        <v>0.14793276540792735</v>
      </c>
      <c r="L145" s="1119">
        <v>241000</v>
      </c>
      <c r="M145" s="2393">
        <v>6.6959377364909436E-2</v>
      </c>
      <c r="N145" s="1119">
        <v>336000</v>
      </c>
      <c r="O145" s="2393">
        <v>9.336193788923372E-2</v>
      </c>
      <c r="P145" s="1119">
        <v>3553000</v>
      </c>
      <c r="Q145" s="2393">
        <f t="shared" si="7"/>
        <v>0.24129470329716107</v>
      </c>
    </row>
    <row r="146" spans="1:17">
      <c r="A146" s="2394" t="s">
        <v>2</v>
      </c>
      <c r="B146" s="1119">
        <v>2546000</v>
      </c>
      <c r="C146" s="2393">
        <v>0.46286956779403587</v>
      </c>
      <c r="D146" s="1119">
        <v>675000</v>
      </c>
      <c r="E146" s="2393">
        <v>0.12276803203246585</v>
      </c>
      <c r="F146" s="1119">
        <v>81000</v>
      </c>
      <c r="G146" s="2393">
        <v>1.4789892379800541E-2</v>
      </c>
      <c r="H146" s="1119">
        <v>594000</v>
      </c>
      <c r="I146" s="2393">
        <v>0.10793560130589089</v>
      </c>
      <c r="J146" s="1119">
        <v>510000</v>
      </c>
      <c r="K146" s="2393">
        <v>9.2674333143243887E-2</v>
      </c>
      <c r="L146" s="1119">
        <v>537000</v>
      </c>
      <c r="M146" s="2393">
        <v>9.7646956808489629E-2</v>
      </c>
      <c r="N146" s="1119">
        <v>497000</v>
      </c>
      <c r="O146" s="2393">
        <v>9.0380171022332811E-2</v>
      </c>
      <c r="P146" s="1119">
        <v>5441000</v>
      </c>
      <c r="Q146" s="2393">
        <f t="shared" si="7"/>
        <v>0.1830545041655767</v>
      </c>
    </row>
    <row r="147" spans="1:17">
      <c r="A147" s="2394" t="s">
        <v>278</v>
      </c>
      <c r="B147" s="1119">
        <v>1968000</v>
      </c>
      <c r="C147" s="2393">
        <v>0.36846301614518107</v>
      </c>
      <c r="D147" s="1119">
        <v>915000</v>
      </c>
      <c r="E147" s="2393">
        <v>0.17138556298039934</v>
      </c>
      <c r="F147" s="1119">
        <v>193000</v>
      </c>
      <c r="G147" s="2393">
        <v>3.606942373521177E-2</v>
      </c>
      <c r="H147" s="1119">
        <v>797000</v>
      </c>
      <c r="I147" s="2393">
        <v>0.14930121436672628</v>
      </c>
      <c r="J147" s="1119">
        <v>687000</v>
      </c>
      <c r="K147" s="2393">
        <v>0.12854876875276544</v>
      </c>
      <c r="L147" s="1119">
        <v>299000</v>
      </c>
      <c r="M147" s="2393">
        <v>5.6016136380275999E-2</v>
      </c>
      <c r="N147" s="1119">
        <v>402000</v>
      </c>
      <c r="O147" s="2393">
        <v>7.5187075915849499E-2</v>
      </c>
      <c r="P147" s="1119">
        <v>5260000</v>
      </c>
      <c r="Q147" s="2393">
        <f t="shared" si="7"/>
        <v>0.20373584466861494</v>
      </c>
    </row>
    <row r="148" spans="1:17">
      <c r="A148" s="2394" t="s">
        <v>279</v>
      </c>
      <c r="B148" s="1119">
        <v>1080000</v>
      </c>
      <c r="C148" s="2393">
        <v>0.33536954226445564</v>
      </c>
      <c r="D148" s="1119">
        <v>571000</v>
      </c>
      <c r="E148" s="2393">
        <v>0.17726818210049064</v>
      </c>
      <c r="F148" s="1119">
        <v>136000</v>
      </c>
      <c r="G148" s="2393">
        <v>4.2325631948326191E-2</v>
      </c>
      <c r="H148" s="1119">
        <v>530000</v>
      </c>
      <c r="I148" s="2393">
        <v>0.16457487112601701</v>
      </c>
      <c r="J148" s="1119">
        <v>426000</v>
      </c>
      <c r="K148" s="2393">
        <v>0.13216073535805228</v>
      </c>
      <c r="L148" s="1119">
        <v>185000</v>
      </c>
      <c r="M148" s="2393">
        <v>5.7386187193342028E-2</v>
      </c>
      <c r="N148" s="1119">
        <v>242000</v>
      </c>
      <c r="O148" s="2393">
        <v>7.5090056518228684E-2</v>
      </c>
      <c r="P148" s="1119">
        <v>3169000</v>
      </c>
      <c r="Q148" s="2393">
        <f t="shared" si="7"/>
        <v>0.20725079187628098</v>
      </c>
    </row>
    <row r="149" spans="1:17">
      <c r="A149" s="2394" t="s">
        <v>526</v>
      </c>
      <c r="B149" s="1119">
        <v>565000</v>
      </c>
      <c r="C149" s="2393">
        <v>0.29937643489929472</v>
      </c>
      <c r="D149" s="1119">
        <v>321000</v>
      </c>
      <c r="E149" s="2393">
        <v>0.1700929358967021</v>
      </c>
      <c r="F149" s="1119">
        <v>80000</v>
      </c>
      <c r="G149" s="2393">
        <v>4.2460299794582837E-2</v>
      </c>
      <c r="H149" s="1119">
        <v>320000</v>
      </c>
      <c r="I149" s="2393">
        <v>0.16936475431556233</v>
      </c>
      <c r="J149" s="1119">
        <v>230000</v>
      </c>
      <c r="K149" s="2393">
        <v>0.122053620450985</v>
      </c>
      <c r="L149" s="1119">
        <v>124000</v>
      </c>
      <c r="M149" s="2393">
        <v>6.5769529999597218E-2</v>
      </c>
      <c r="N149" s="1119">
        <v>224000</v>
      </c>
      <c r="O149" s="2393">
        <v>0.11869412769782266</v>
      </c>
      <c r="P149" s="1119">
        <v>1864000</v>
      </c>
      <c r="Q149" s="2393">
        <f t="shared" si="7"/>
        <v>0.24074774814880767</v>
      </c>
    </row>
    <row r="150" spans="1:17">
      <c r="A150" s="2394" t="s">
        <v>905</v>
      </c>
      <c r="B150" s="1119">
        <v>1267000</v>
      </c>
      <c r="C150" s="2393">
        <v>0.37646488683961798</v>
      </c>
      <c r="D150" s="1119">
        <v>502000</v>
      </c>
      <c r="E150" s="2393">
        <v>0.1492803665868081</v>
      </c>
      <c r="F150" s="1119">
        <v>181000</v>
      </c>
      <c r="G150" s="2393">
        <v>5.3653314348722773E-2</v>
      </c>
      <c r="H150" s="1119">
        <v>451000</v>
      </c>
      <c r="I150" s="2393">
        <v>0.13394876829316485</v>
      </c>
      <c r="J150" s="1119">
        <v>321000</v>
      </c>
      <c r="K150" s="2393">
        <v>9.5446100216518448E-2</v>
      </c>
      <c r="L150" s="1119">
        <v>211000</v>
      </c>
      <c r="M150" s="2393">
        <v>6.2822441497379464E-2</v>
      </c>
      <c r="N150" s="1119">
        <v>391000</v>
      </c>
      <c r="O150" s="2393">
        <v>0.11603570667707017</v>
      </c>
      <c r="P150" s="1119">
        <v>3324000</v>
      </c>
      <c r="Q150" s="2393">
        <f t="shared" si="7"/>
        <v>0.21148180689358861</v>
      </c>
    </row>
    <row r="151" spans="1:17">
      <c r="A151" s="2395" t="s">
        <v>906</v>
      </c>
      <c r="B151" s="1119">
        <v>294000</v>
      </c>
      <c r="C151" s="2393">
        <v>0.26116430193920082</v>
      </c>
      <c r="D151" s="1119">
        <v>150000</v>
      </c>
      <c r="E151" s="2393">
        <v>0.13355515418236197</v>
      </c>
      <c r="F151" s="1119">
        <v>68000</v>
      </c>
      <c r="G151" s="2393">
        <v>6.0278794530668645E-2</v>
      </c>
      <c r="H151" s="1119">
        <v>178000</v>
      </c>
      <c r="I151" s="2393">
        <v>0.15794656763759907</v>
      </c>
      <c r="J151" s="1119">
        <v>121000</v>
      </c>
      <c r="K151" s="2393">
        <v>0.10754670403344539</v>
      </c>
      <c r="L151" s="1119">
        <v>63000</v>
      </c>
      <c r="M151" s="2393">
        <v>5.5781105978506995E-2</v>
      </c>
      <c r="N151" s="1119">
        <v>224000</v>
      </c>
      <c r="O151" s="2393">
        <v>0.19921430309359278</v>
      </c>
      <c r="P151" s="1119">
        <v>1099000</v>
      </c>
      <c r="Q151" s="2393">
        <f t="shared" si="7"/>
        <v>0.30676100712703819</v>
      </c>
    </row>
    <row r="152" spans="1:17">
      <c r="A152" s="2396" t="s">
        <v>133</v>
      </c>
      <c r="B152" s="1119">
        <v>13185000</v>
      </c>
      <c r="C152" s="2393">
        <v>0.33219956319690119</v>
      </c>
      <c r="D152" s="1119">
        <v>6401000</v>
      </c>
      <c r="E152" s="2393">
        <v>0.16127533745585437</v>
      </c>
      <c r="F152" s="1119">
        <v>1547000</v>
      </c>
      <c r="G152" s="2393">
        <v>3.8990374644789778E-2</v>
      </c>
      <c r="H152" s="1119">
        <v>6140000</v>
      </c>
      <c r="I152" s="2393">
        <v>0.15469673437767276</v>
      </c>
      <c r="J152" s="1119">
        <v>4937000</v>
      </c>
      <c r="K152" s="2393">
        <v>0.1244052071992766</v>
      </c>
      <c r="L152" s="1119">
        <v>2704000</v>
      </c>
      <c r="M152" s="2393">
        <v>6.814115239150087E-2</v>
      </c>
      <c r="N152" s="1119">
        <v>4201000</v>
      </c>
      <c r="O152" s="2393">
        <v>0.10584118888288468</v>
      </c>
      <c r="P152" s="1119">
        <v>39115000</v>
      </c>
      <c r="Q152" s="2393">
        <f t="shared" si="7"/>
        <v>0.2302463960821613</v>
      </c>
    </row>
  </sheetData>
  <mergeCells count="72">
    <mergeCell ref="B18:Q18"/>
    <mergeCell ref="B19:C19"/>
    <mergeCell ref="D19:E19"/>
    <mergeCell ref="F19:G19"/>
    <mergeCell ref="H19:I19"/>
    <mergeCell ref="J19:K19"/>
    <mergeCell ref="L19:M19"/>
    <mergeCell ref="N19:O19"/>
    <mergeCell ref="P19:Q19"/>
    <mergeCell ref="B35:Q35"/>
    <mergeCell ref="B36:C36"/>
    <mergeCell ref="D36:E36"/>
    <mergeCell ref="F36:G36"/>
    <mergeCell ref="H36:I36"/>
    <mergeCell ref="J36:K36"/>
    <mergeCell ref="L36:M36"/>
    <mergeCell ref="N36:O36"/>
    <mergeCell ref="P36:Q36"/>
    <mergeCell ref="B52:Q52"/>
    <mergeCell ref="B53:C53"/>
    <mergeCell ref="D53:E53"/>
    <mergeCell ref="F53:G53"/>
    <mergeCell ref="H53:I53"/>
    <mergeCell ref="J53:K53"/>
    <mergeCell ref="L53:M53"/>
    <mergeCell ref="N53:O53"/>
    <mergeCell ref="P53:Q53"/>
    <mergeCell ref="B69:Q69"/>
    <mergeCell ref="B70:C70"/>
    <mergeCell ref="D70:E70"/>
    <mergeCell ref="F70:G70"/>
    <mergeCell ref="H70:I70"/>
    <mergeCell ref="J70:K70"/>
    <mergeCell ref="L70:M70"/>
    <mergeCell ref="N70:O70"/>
    <mergeCell ref="P70:Q70"/>
    <mergeCell ref="B86:Q86"/>
    <mergeCell ref="B87:C87"/>
    <mergeCell ref="D87:E87"/>
    <mergeCell ref="F87:G87"/>
    <mergeCell ref="H87:I87"/>
    <mergeCell ref="J87:K87"/>
    <mergeCell ref="L87:M87"/>
    <mergeCell ref="N87:O87"/>
    <mergeCell ref="P87:Q87"/>
    <mergeCell ref="B103:Q103"/>
    <mergeCell ref="B104:C104"/>
    <mergeCell ref="D104:E104"/>
    <mergeCell ref="F104:G104"/>
    <mergeCell ref="H104:I104"/>
    <mergeCell ref="J104:K104"/>
    <mergeCell ref="L104:M104"/>
    <mergeCell ref="N104:O104"/>
    <mergeCell ref="P104:Q104"/>
    <mergeCell ref="B120:Q120"/>
    <mergeCell ref="B121:C121"/>
    <mergeCell ref="D121:E121"/>
    <mergeCell ref="F121:G121"/>
    <mergeCell ref="H121:I121"/>
    <mergeCell ref="J121:K121"/>
    <mergeCell ref="L121:M121"/>
    <mergeCell ref="N121:O121"/>
    <mergeCell ref="P121:Q121"/>
    <mergeCell ref="B137:Q137"/>
    <mergeCell ref="B138:C138"/>
    <mergeCell ref="D138:E138"/>
    <mergeCell ref="F138:G138"/>
    <mergeCell ref="H138:I138"/>
    <mergeCell ref="J138:K138"/>
    <mergeCell ref="L138:M138"/>
    <mergeCell ref="N138:O138"/>
    <mergeCell ref="P138:Q13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topLeftCell="A88" workbookViewId="0">
      <selection activeCell="A113" sqref="A113"/>
    </sheetView>
  </sheetViews>
  <sheetFormatPr defaultRowHeight="15"/>
  <cols>
    <col min="3" max="3" width="9.5703125" bestFit="1" customWidth="1"/>
    <col min="7" max="9" width="10.28515625" customWidth="1"/>
    <col min="14" max="23" width="10.7109375" customWidth="1"/>
  </cols>
  <sheetData>
    <row r="1" spans="1:12" s="1126" customFormat="1" ht="18.75">
      <c r="A1" s="451" t="s">
        <v>1147</v>
      </c>
    </row>
    <row r="2" spans="1:12" s="1874" customFormat="1" ht="18.75">
      <c r="A2" s="451"/>
    </row>
    <row r="3" spans="1:12" s="1874" customFormat="1" ht="16.5" thickBot="1">
      <c r="A3" s="422" t="s">
        <v>1303</v>
      </c>
    </row>
    <row r="4" spans="1:12" s="1874" customFormat="1" ht="38.25">
      <c r="A4" s="2007" t="s">
        <v>1299</v>
      </c>
      <c r="C4" s="425" t="s">
        <v>199</v>
      </c>
      <c r="D4" s="426" t="s">
        <v>236</v>
      </c>
      <c r="E4" s="426" t="s">
        <v>238</v>
      </c>
      <c r="F4" s="426" t="s">
        <v>503</v>
      </c>
      <c r="G4" s="426" t="s">
        <v>242</v>
      </c>
      <c r="H4" s="426" t="s">
        <v>243</v>
      </c>
      <c r="I4" s="426" t="s">
        <v>396</v>
      </c>
      <c r="J4" s="426" t="s">
        <v>2</v>
      </c>
      <c r="K4" s="426" t="s">
        <v>278</v>
      </c>
      <c r="L4" s="427" t="s">
        <v>279</v>
      </c>
    </row>
    <row r="5" spans="1:12" s="1874" customFormat="1" ht="15.75">
      <c r="A5" s="2008" t="s">
        <v>1300</v>
      </c>
      <c r="C5" s="450">
        <f t="shared" ref="C5:L5" si="0">AVERAGE(C33:C35)</f>
        <v>14.499043277851916</v>
      </c>
      <c r="D5" s="450">
        <f t="shared" si="0"/>
        <v>21.318822744486596</v>
      </c>
      <c r="E5" s="450">
        <f t="shared" si="0"/>
        <v>15.522845684101313</v>
      </c>
      <c r="F5" s="450">
        <f t="shared" si="0"/>
        <v>15.952877650357784</v>
      </c>
      <c r="G5" s="450">
        <f t="shared" si="0"/>
        <v>16.347347881169842</v>
      </c>
      <c r="H5" s="450">
        <f t="shared" si="0"/>
        <v>16.395939190861615</v>
      </c>
      <c r="I5" s="450">
        <f t="shared" si="0"/>
        <v>11.948847035028317</v>
      </c>
      <c r="J5" s="450">
        <f t="shared" si="0"/>
        <v>14.649328687720656</v>
      </c>
      <c r="K5" s="450">
        <f t="shared" si="0"/>
        <v>10.975847548640308</v>
      </c>
      <c r="L5" s="450">
        <f t="shared" si="0"/>
        <v>11.874811230333238</v>
      </c>
    </row>
    <row r="6" spans="1:12" s="1874" customFormat="1" ht="15.75">
      <c r="A6" s="2006">
        <v>2001</v>
      </c>
      <c r="C6" s="450">
        <f t="shared" ref="C6:L6" si="1">AVERAGE(C36:C39)</f>
        <v>14.564752100081504</v>
      </c>
      <c r="D6" s="450">
        <f t="shared" si="1"/>
        <v>18.602524276077265</v>
      </c>
      <c r="E6" s="450">
        <f t="shared" si="1"/>
        <v>17.906240767903572</v>
      </c>
      <c r="F6" s="450">
        <f t="shared" si="1"/>
        <v>15.503607302082113</v>
      </c>
      <c r="G6" s="450">
        <f t="shared" si="1"/>
        <v>13.979163039379284</v>
      </c>
      <c r="H6" s="450">
        <f t="shared" si="1"/>
        <v>15.811431428918951</v>
      </c>
      <c r="I6" s="450">
        <f t="shared" si="1"/>
        <v>13.715885517908916</v>
      </c>
      <c r="J6" s="450">
        <f t="shared" si="1"/>
        <v>14.456583573887077</v>
      </c>
      <c r="K6" s="450">
        <f t="shared" si="1"/>
        <v>11.285038546827126</v>
      </c>
      <c r="L6" s="450">
        <f t="shared" si="1"/>
        <v>12.048413330914187</v>
      </c>
    </row>
    <row r="7" spans="1:12" s="1874" customFormat="1" ht="15.75">
      <c r="A7" s="2006">
        <v>2002</v>
      </c>
      <c r="C7" s="450">
        <f t="shared" ref="C7:L7" si="2">AVERAGE(C40:C43)</f>
        <v>14.613283082365999</v>
      </c>
      <c r="D7" s="450">
        <f t="shared" si="2"/>
        <v>17.927596267343624</v>
      </c>
      <c r="E7" s="450">
        <f t="shared" si="2"/>
        <v>16.407012437558244</v>
      </c>
      <c r="F7" s="450">
        <f t="shared" si="2"/>
        <v>16.676881732603835</v>
      </c>
      <c r="G7" s="450">
        <f t="shared" si="2"/>
        <v>13.814293311931644</v>
      </c>
      <c r="H7" s="450">
        <f t="shared" si="2"/>
        <v>16.66080588675926</v>
      </c>
      <c r="I7" s="450">
        <f t="shared" si="2"/>
        <v>13.708395179002178</v>
      </c>
      <c r="J7" s="450">
        <f t="shared" si="2"/>
        <v>15.20524467635919</v>
      </c>
      <c r="K7" s="450">
        <f t="shared" si="2"/>
        <v>11.189952888932845</v>
      </c>
      <c r="L7" s="450">
        <f t="shared" si="2"/>
        <v>11.568586271827936</v>
      </c>
    </row>
    <row r="8" spans="1:12" s="1874" customFormat="1" ht="15.75">
      <c r="A8" s="2006">
        <v>2003</v>
      </c>
      <c r="C8" s="450">
        <f t="shared" ref="C8:L8" si="3">AVERAGE(C44:C47)</f>
        <v>14.559696730619724</v>
      </c>
      <c r="D8" s="450">
        <f t="shared" si="3"/>
        <v>19.295096544877925</v>
      </c>
      <c r="E8" s="450">
        <f t="shared" si="3"/>
        <v>15.446082681665523</v>
      </c>
      <c r="F8" s="450">
        <f t="shared" si="3"/>
        <v>15.916972970443956</v>
      </c>
      <c r="G8" s="450">
        <f t="shared" si="3"/>
        <v>13.752333104693147</v>
      </c>
      <c r="H8" s="450">
        <f t="shared" si="3"/>
        <v>16.160241401983377</v>
      </c>
      <c r="I8" s="450">
        <f t="shared" si="3"/>
        <v>13.673316136039492</v>
      </c>
      <c r="J8" s="450">
        <f t="shared" si="3"/>
        <v>14.785911406460366</v>
      </c>
      <c r="K8" s="450">
        <f t="shared" si="3"/>
        <v>12.848140820984668</v>
      </c>
      <c r="L8" s="450">
        <f t="shared" si="3"/>
        <v>10.931733287392005</v>
      </c>
    </row>
    <row r="9" spans="1:12" s="1874" customFormat="1" ht="15.75">
      <c r="A9" s="2006">
        <v>2004</v>
      </c>
      <c r="C9" s="450">
        <f t="shared" ref="C9:L9" si="4">AVERAGE(C48:C51)</f>
        <v>14.512178163609354</v>
      </c>
      <c r="D9" s="450">
        <f t="shared" si="4"/>
        <v>19.181620200674619</v>
      </c>
      <c r="E9" s="450">
        <f t="shared" si="4"/>
        <v>15.301124656680312</v>
      </c>
      <c r="F9" s="450">
        <f t="shared" si="4"/>
        <v>14.372743988287525</v>
      </c>
      <c r="G9" s="450">
        <f t="shared" si="4"/>
        <v>13.729953398851878</v>
      </c>
      <c r="H9" s="450">
        <f t="shared" si="4"/>
        <v>16.002028264122515</v>
      </c>
      <c r="I9" s="450">
        <f t="shared" si="4"/>
        <v>12.325074049939527</v>
      </c>
      <c r="J9" s="450">
        <f t="shared" si="4"/>
        <v>18.074421885464741</v>
      </c>
      <c r="K9" s="450">
        <f t="shared" si="4"/>
        <v>11.396437729501832</v>
      </c>
      <c r="L9" s="450">
        <f t="shared" si="4"/>
        <v>10.768532783953571</v>
      </c>
    </row>
    <row r="10" spans="1:12" s="1874" customFormat="1" ht="15.75">
      <c r="A10" s="2006">
        <v>2005</v>
      </c>
      <c r="C10" s="450">
        <f t="shared" ref="C10:L10" si="5">AVERAGE(C52:C55)</f>
        <v>15.246054527434914</v>
      </c>
      <c r="D10" s="450">
        <f t="shared" si="5"/>
        <v>20.719734175861735</v>
      </c>
      <c r="E10" s="450">
        <f t="shared" si="5"/>
        <v>15.438930756112342</v>
      </c>
      <c r="F10" s="450">
        <f t="shared" si="5"/>
        <v>16.983005719781278</v>
      </c>
      <c r="G10" s="450">
        <f t="shared" si="5"/>
        <v>13.242561013424416</v>
      </c>
      <c r="H10" s="450">
        <f t="shared" si="5"/>
        <v>15.865571877301864</v>
      </c>
      <c r="I10" s="450">
        <f t="shared" si="5"/>
        <v>12.743650002725365</v>
      </c>
      <c r="J10" s="450">
        <f t="shared" si="5"/>
        <v>17.511713901938549</v>
      </c>
      <c r="K10" s="450">
        <f t="shared" si="5"/>
        <v>12.587184943186775</v>
      </c>
      <c r="L10" s="450">
        <f t="shared" si="5"/>
        <v>13.971527513969063</v>
      </c>
    </row>
    <row r="11" spans="1:12" s="1874" customFormat="1" ht="15.75">
      <c r="A11" s="2006">
        <v>2006</v>
      </c>
      <c r="C11" s="450">
        <f t="shared" ref="C11:L11" si="6">AVERAGE(C56:C59)</f>
        <v>16.167909459704191</v>
      </c>
      <c r="D11" s="450">
        <f t="shared" si="6"/>
        <v>16.410736578992051</v>
      </c>
      <c r="E11" s="450">
        <f t="shared" si="6"/>
        <v>16.187761644092614</v>
      </c>
      <c r="F11" s="450">
        <f t="shared" si="6"/>
        <v>17.598254390262657</v>
      </c>
      <c r="G11" s="450">
        <f t="shared" si="6"/>
        <v>15.073261308492016</v>
      </c>
      <c r="H11" s="450">
        <f t="shared" si="6"/>
        <v>17.335510251051879</v>
      </c>
      <c r="I11" s="450">
        <f t="shared" si="6"/>
        <v>15.181164767744836</v>
      </c>
      <c r="J11" s="450">
        <f t="shared" si="6"/>
        <v>19.164285698110206</v>
      </c>
      <c r="K11" s="450">
        <f t="shared" si="6"/>
        <v>13.610940579884694</v>
      </c>
      <c r="L11" s="450">
        <f t="shared" si="6"/>
        <v>13.875189552183661</v>
      </c>
    </row>
    <row r="12" spans="1:12" s="1874" customFormat="1" ht="15.75">
      <c r="A12" s="2006">
        <v>2007</v>
      </c>
      <c r="C12" s="450">
        <f t="shared" ref="C12:L12" si="7">AVERAGE(C60:C63)</f>
        <v>15.435740922567835</v>
      </c>
      <c r="D12" s="450">
        <f t="shared" si="7"/>
        <v>16.564033862079818</v>
      </c>
      <c r="E12" s="450">
        <f t="shared" si="7"/>
        <v>17.570247515147841</v>
      </c>
      <c r="F12" s="450">
        <f t="shared" si="7"/>
        <v>14.754427644655822</v>
      </c>
      <c r="G12" s="450">
        <f t="shared" si="7"/>
        <v>13.829327685213354</v>
      </c>
      <c r="H12" s="450">
        <f t="shared" si="7"/>
        <v>18.076025077130716</v>
      </c>
      <c r="I12" s="450">
        <f t="shared" si="7"/>
        <v>15.083053279655207</v>
      </c>
      <c r="J12" s="450">
        <f t="shared" si="7"/>
        <v>16.260059784984975</v>
      </c>
      <c r="K12" s="450">
        <f t="shared" si="7"/>
        <v>13.671360998171323</v>
      </c>
      <c r="L12" s="450">
        <f t="shared" si="7"/>
        <v>12.729192155881595</v>
      </c>
    </row>
    <row r="13" spans="1:12" s="1874" customFormat="1" ht="15.75">
      <c r="A13" s="2006">
        <v>2008</v>
      </c>
      <c r="C13" s="450">
        <f t="shared" ref="C13:L13" si="8">AVERAGE(C64:C67)</f>
        <v>16.114653491613126</v>
      </c>
      <c r="D13" s="450">
        <f t="shared" si="8"/>
        <v>19.188813356116608</v>
      </c>
      <c r="E13" s="450">
        <f t="shared" si="8"/>
        <v>18.578768125628979</v>
      </c>
      <c r="F13" s="450">
        <f t="shared" si="8"/>
        <v>15.450485202746567</v>
      </c>
      <c r="G13" s="450">
        <f t="shared" si="8"/>
        <v>15.264264034641759</v>
      </c>
      <c r="H13" s="450">
        <f t="shared" si="8"/>
        <v>18.451156101836474</v>
      </c>
      <c r="I13" s="450">
        <f t="shared" si="8"/>
        <v>14.734179062339516</v>
      </c>
      <c r="J13" s="450">
        <f t="shared" si="8"/>
        <v>16.96430270315275</v>
      </c>
      <c r="K13" s="450">
        <f t="shared" si="8"/>
        <v>14.35159408699557</v>
      </c>
      <c r="L13" s="450">
        <f t="shared" si="8"/>
        <v>12.267359362267538</v>
      </c>
    </row>
    <row r="14" spans="1:12" s="1874" customFormat="1" ht="15.75">
      <c r="A14" s="2006">
        <v>2009</v>
      </c>
      <c r="C14" s="450">
        <f t="shared" ref="C14:L14" si="9">AVERAGE(C68:C71)</f>
        <v>17.927568933248281</v>
      </c>
      <c r="D14" s="450">
        <f t="shared" si="9"/>
        <v>21.729434796998866</v>
      </c>
      <c r="E14" s="450">
        <f t="shared" si="9"/>
        <v>20.885130246341088</v>
      </c>
      <c r="F14" s="450">
        <f t="shared" si="9"/>
        <v>19.063380451404797</v>
      </c>
      <c r="G14" s="450">
        <f t="shared" si="9"/>
        <v>16.049943582461214</v>
      </c>
      <c r="H14" s="450">
        <f t="shared" si="9"/>
        <v>21.666100991012019</v>
      </c>
      <c r="I14" s="450">
        <f t="shared" si="9"/>
        <v>15.974556802976675</v>
      </c>
      <c r="J14" s="450">
        <f t="shared" si="9"/>
        <v>16.498221553983807</v>
      </c>
      <c r="K14" s="450">
        <f t="shared" si="9"/>
        <v>16.11530488877186</v>
      </c>
      <c r="L14" s="450">
        <f t="shared" si="9"/>
        <v>15.115836540123951</v>
      </c>
    </row>
    <row r="15" spans="1:12" s="1874" customFormat="1" ht="15.75">
      <c r="A15" s="2006">
        <v>2010</v>
      </c>
      <c r="C15" s="450">
        <f t="shared" ref="C15:L15" si="10">AVERAGE(C72:C75)</f>
        <v>17.75387131136889</v>
      </c>
      <c r="D15" s="450">
        <f t="shared" si="10"/>
        <v>21.939195346546327</v>
      </c>
      <c r="E15" s="450">
        <f t="shared" si="10"/>
        <v>18.882343874837293</v>
      </c>
      <c r="F15" s="450">
        <f t="shared" si="10"/>
        <v>19.429528801291333</v>
      </c>
      <c r="G15" s="450">
        <f t="shared" si="10"/>
        <v>15.287437310284314</v>
      </c>
      <c r="H15" s="450">
        <f t="shared" si="10"/>
        <v>21.330669259103207</v>
      </c>
      <c r="I15" s="450">
        <f t="shared" si="10"/>
        <v>17.47491732602283</v>
      </c>
      <c r="J15" s="450">
        <f t="shared" si="10"/>
        <v>16.169968047142646</v>
      </c>
      <c r="K15" s="450">
        <f t="shared" si="10"/>
        <v>15.95238604721713</v>
      </c>
      <c r="L15" s="450">
        <f t="shared" si="10"/>
        <v>16.056755176325318</v>
      </c>
    </row>
    <row r="16" spans="1:12" s="1874" customFormat="1" ht="15.75">
      <c r="A16" s="2006">
        <v>2011</v>
      </c>
      <c r="C16" s="450">
        <f t="shared" ref="C16:L16" si="11">AVERAGE(C76:C79)</f>
        <v>19.075180032006269</v>
      </c>
      <c r="D16" s="450">
        <f t="shared" si="11"/>
        <v>21.05763298687566</v>
      </c>
      <c r="E16" s="450">
        <f t="shared" si="11"/>
        <v>21.72755033860965</v>
      </c>
      <c r="F16" s="450">
        <f t="shared" si="11"/>
        <v>23.154472767282535</v>
      </c>
      <c r="G16" s="450">
        <f t="shared" si="11"/>
        <v>16.655386000991502</v>
      </c>
      <c r="H16" s="450">
        <f t="shared" si="11"/>
        <v>22.335863191352047</v>
      </c>
      <c r="I16" s="450">
        <f t="shared" si="11"/>
        <v>19.128716040813558</v>
      </c>
      <c r="J16" s="450">
        <f t="shared" si="11"/>
        <v>17.221607446588685</v>
      </c>
      <c r="K16" s="450">
        <f t="shared" si="11"/>
        <v>16.265113270676427</v>
      </c>
      <c r="L16" s="450">
        <f t="shared" si="11"/>
        <v>15.676158204201263</v>
      </c>
    </row>
    <row r="17" spans="1:23" s="1874" customFormat="1" ht="15.75">
      <c r="A17" s="2006">
        <v>2012</v>
      </c>
      <c r="C17" s="450">
        <f t="shared" ref="C17:L17" si="12">AVERAGE(C80:C83)</f>
        <v>18.333252345044137</v>
      </c>
      <c r="D17" s="450">
        <f t="shared" si="12"/>
        <v>22.369591669248084</v>
      </c>
      <c r="E17" s="450">
        <f t="shared" si="12"/>
        <v>19.623028163881077</v>
      </c>
      <c r="F17" s="450">
        <f t="shared" si="12"/>
        <v>21.755736257852519</v>
      </c>
      <c r="G17" s="450">
        <f t="shared" si="12"/>
        <v>17.587166628115416</v>
      </c>
      <c r="H17" s="450">
        <f t="shared" si="12"/>
        <v>21.771838950719403</v>
      </c>
      <c r="I17" s="450">
        <f t="shared" si="12"/>
        <v>15.770628024019805</v>
      </c>
      <c r="J17" s="450">
        <f t="shared" si="12"/>
        <v>17.453930505404124</v>
      </c>
      <c r="K17" s="450">
        <f t="shared" si="12"/>
        <v>15.357090904086755</v>
      </c>
      <c r="L17" s="450">
        <f t="shared" si="12"/>
        <v>16.017517685017914</v>
      </c>
    </row>
    <row r="18" spans="1:23" s="1874" customFormat="1" ht="15.75">
      <c r="A18" s="2006">
        <v>2013</v>
      </c>
      <c r="C18" s="450">
        <f t="shared" ref="C18:L18" si="13">AVERAGE(C84:C87)</f>
        <v>17.890177620819365</v>
      </c>
      <c r="D18" s="450">
        <f t="shared" si="13"/>
        <v>21.113597265172022</v>
      </c>
      <c r="E18" s="450">
        <f t="shared" si="13"/>
        <v>18.699411448086533</v>
      </c>
      <c r="F18" s="450">
        <f t="shared" si="13"/>
        <v>19.701700902200074</v>
      </c>
      <c r="G18" s="450">
        <f t="shared" si="13"/>
        <v>18.511271227985016</v>
      </c>
      <c r="H18" s="450">
        <f t="shared" si="13"/>
        <v>22.045058491757072</v>
      </c>
      <c r="I18" s="450">
        <f t="shared" si="13"/>
        <v>15.690971875654206</v>
      </c>
      <c r="J18" s="450">
        <f t="shared" si="13"/>
        <v>16.160668451483303</v>
      </c>
      <c r="K18" s="450">
        <f t="shared" si="13"/>
        <v>14.836925632686805</v>
      </c>
      <c r="L18" s="450">
        <f t="shared" si="13"/>
        <v>17.711398709066771</v>
      </c>
    </row>
    <row r="19" spans="1:23" s="1874" customFormat="1" ht="15.75">
      <c r="A19" s="2006">
        <v>2014</v>
      </c>
      <c r="C19" s="450">
        <f t="shared" ref="C19:L19" si="14">AVERAGE(C88:C91)</f>
        <v>15.963835924895609</v>
      </c>
      <c r="D19" s="450">
        <f t="shared" si="14"/>
        <v>20.036818084481702</v>
      </c>
      <c r="E19" s="450">
        <f t="shared" si="14"/>
        <v>17.101458911376564</v>
      </c>
      <c r="F19" s="450">
        <f t="shared" si="14"/>
        <v>18.175573117581308</v>
      </c>
      <c r="G19" s="450">
        <f t="shared" si="14"/>
        <v>14.445984447876313</v>
      </c>
      <c r="H19" s="450">
        <f t="shared" si="14"/>
        <v>19.446587572540448</v>
      </c>
      <c r="I19" s="450">
        <f t="shared" si="14"/>
        <v>15.947260313488153</v>
      </c>
      <c r="J19" s="450">
        <f t="shared" si="14"/>
        <v>13.417379243733599</v>
      </c>
      <c r="K19" s="450">
        <f t="shared" si="14"/>
        <v>14.273317315415834</v>
      </c>
      <c r="L19" s="450">
        <f t="shared" si="14"/>
        <v>13.903924833809189</v>
      </c>
    </row>
    <row r="20" spans="1:23" s="1874" customFormat="1" ht="15.75">
      <c r="A20" s="2006">
        <v>2015</v>
      </c>
      <c r="C20" s="450">
        <f t="shared" ref="C20:L20" si="15">AVERAGE(C92:C95)</f>
        <v>14.701604482308472</v>
      </c>
      <c r="D20" s="450">
        <f t="shared" si="15"/>
        <v>22.675411354810262</v>
      </c>
      <c r="E20" s="450">
        <f t="shared" si="15"/>
        <v>16.157936822584343</v>
      </c>
      <c r="F20" s="450">
        <f t="shared" si="15"/>
        <v>17.167861924826067</v>
      </c>
      <c r="G20" s="450">
        <f t="shared" si="15"/>
        <v>13.693517361027162</v>
      </c>
      <c r="H20" s="450">
        <f t="shared" si="15"/>
        <v>16.113141699330079</v>
      </c>
      <c r="I20" s="450">
        <f t="shared" si="15"/>
        <v>13.307294311404522</v>
      </c>
      <c r="J20" s="450">
        <f t="shared" si="15"/>
        <v>11.556941113205536</v>
      </c>
      <c r="K20" s="450">
        <f t="shared" si="15"/>
        <v>13.722127978946826</v>
      </c>
      <c r="L20" s="450">
        <f t="shared" si="15"/>
        <v>13.174493245243728</v>
      </c>
    </row>
    <row r="21" spans="1:23" s="1874" customFormat="1" ht="15.75">
      <c r="A21" s="2006">
        <v>2016</v>
      </c>
      <c r="C21" s="450">
        <f t="shared" ref="C21:L21" si="16">AVERAGE(C96:C99)</f>
        <v>13.9555657192006</v>
      </c>
      <c r="D21" s="450">
        <f t="shared" si="16"/>
        <v>19.903359158258581</v>
      </c>
      <c r="E21" s="450">
        <f t="shared" si="16"/>
        <v>14.555813676213408</v>
      </c>
      <c r="F21" s="450">
        <f t="shared" si="16"/>
        <v>15.691476604991985</v>
      </c>
      <c r="G21" s="450">
        <f t="shared" si="16"/>
        <v>14.467234903836156</v>
      </c>
      <c r="H21" s="450">
        <f t="shared" si="16"/>
        <v>15.659875418184523</v>
      </c>
      <c r="I21" s="450">
        <f t="shared" si="16"/>
        <v>13.525291864959737</v>
      </c>
      <c r="J21" s="450">
        <f t="shared" si="16"/>
        <v>12.771101727171624</v>
      </c>
      <c r="K21" s="450">
        <f t="shared" si="16"/>
        <v>11.270526345583043</v>
      </c>
      <c r="L21" s="450">
        <f t="shared" si="16"/>
        <v>12.129295916683734</v>
      </c>
    </row>
    <row r="22" spans="1:23" s="1874" customFormat="1" ht="15.75">
      <c r="A22" s="2006">
        <v>2017</v>
      </c>
      <c r="C22" s="450">
        <f t="shared" ref="C22:L22" si="17">AVERAGE(C100:C103)</f>
        <v>13.226354802841126</v>
      </c>
      <c r="D22" s="450">
        <f t="shared" si="17"/>
        <v>16.072303664652555</v>
      </c>
      <c r="E22" s="450">
        <f t="shared" si="17"/>
        <v>12.737965314715014</v>
      </c>
      <c r="F22" s="450">
        <f t="shared" si="17"/>
        <v>15.465700511709333</v>
      </c>
      <c r="G22" s="450">
        <f t="shared" si="17"/>
        <v>13.225132095226222</v>
      </c>
      <c r="H22" s="450">
        <f t="shared" si="17"/>
        <v>15.771170229273377</v>
      </c>
      <c r="I22" s="450">
        <f t="shared" si="17"/>
        <v>14.158336811591074</v>
      </c>
      <c r="J22" s="450">
        <f t="shared" si="17"/>
        <v>11.766375969030939</v>
      </c>
      <c r="K22" s="450">
        <f t="shared" si="17"/>
        <v>11.137803914217505</v>
      </c>
      <c r="L22" s="450">
        <f t="shared" si="17"/>
        <v>11.819892253134613</v>
      </c>
    </row>
    <row r="23" spans="1:23" s="1874" customFormat="1" ht="15.75">
      <c r="A23" s="2006">
        <v>2018</v>
      </c>
      <c r="C23" s="450">
        <f t="shared" ref="C23:L23" si="18">AVERAGE(C104:C107)</f>
        <v>13.49587603348736</v>
      </c>
      <c r="D23" s="450">
        <f t="shared" si="18"/>
        <v>17.867117238643306</v>
      </c>
      <c r="E23" s="450">
        <f t="shared" si="18"/>
        <v>13.904772929343364</v>
      </c>
      <c r="F23" s="450">
        <f t="shared" si="18"/>
        <v>14.323414967151987</v>
      </c>
      <c r="G23" s="450">
        <f t="shared" si="18"/>
        <v>12.026819220032955</v>
      </c>
      <c r="H23" s="450">
        <f t="shared" si="18"/>
        <v>14.19201523555919</v>
      </c>
      <c r="I23" s="450">
        <f t="shared" si="18"/>
        <v>13.857116481341455</v>
      </c>
      <c r="J23" s="450">
        <f t="shared" si="18"/>
        <v>14.283623196952018</v>
      </c>
      <c r="K23" s="450">
        <f t="shared" si="18"/>
        <v>12.103058295907424</v>
      </c>
      <c r="L23" s="450">
        <f t="shared" si="18"/>
        <v>10.887675037663495</v>
      </c>
    </row>
    <row r="24" spans="1:23" s="1874" customFormat="1" ht="18.75">
      <c r="A24" s="451"/>
    </row>
    <row r="25" spans="1:23" s="1874" customFormat="1">
      <c r="A25" s="1865" t="s">
        <v>1301</v>
      </c>
    </row>
    <row r="26" spans="1:23" s="1874" customFormat="1">
      <c r="A26" s="1865" t="s">
        <v>1302</v>
      </c>
    </row>
    <row r="27" spans="1:23" s="1126" customFormat="1">
      <c r="A27" s="2005"/>
    </row>
    <row r="28" spans="1:23" s="1126" customFormat="1"/>
    <row r="29" spans="1:23" s="452" customFormat="1" ht="15.75">
      <c r="A29" s="422" t="s">
        <v>1297</v>
      </c>
      <c r="B29" s="422"/>
      <c r="C29" s="423"/>
      <c r="D29" s="423"/>
      <c r="E29" s="423"/>
      <c r="F29" s="423"/>
      <c r="G29" s="423"/>
      <c r="H29" s="423"/>
      <c r="I29" s="423"/>
      <c r="J29" s="423"/>
      <c r="K29" s="423"/>
      <c r="L29" s="423"/>
      <c r="M29" s="423"/>
      <c r="N29" s="423"/>
      <c r="O29" s="423"/>
      <c r="P29" s="423"/>
      <c r="Q29" s="423"/>
      <c r="R29" s="423"/>
      <c r="S29" s="423"/>
      <c r="T29" s="423"/>
      <c r="U29" s="423"/>
      <c r="V29" s="423"/>
      <c r="W29" s="423"/>
    </row>
    <row r="30" spans="1:23" s="452" customFormat="1" ht="16.5" thickBot="1">
      <c r="B30" s="420"/>
      <c r="C30" s="421"/>
      <c r="D30" s="421"/>
      <c r="E30" s="421"/>
      <c r="F30" s="421"/>
      <c r="G30" s="421"/>
      <c r="H30" s="421"/>
      <c r="I30" s="421"/>
      <c r="J30" s="421"/>
      <c r="K30" s="421"/>
      <c r="L30" s="421"/>
      <c r="M30" s="421"/>
      <c r="N30" s="421"/>
      <c r="O30" s="421"/>
      <c r="P30" s="421"/>
      <c r="Q30" s="421"/>
      <c r="R30" s="421"/>
      <c r="S30" s="421"/>
      <c r="T30" s="421"/>
      <c r="U30" s="421"/>
      <c r="V30" s="421"/>
      <c r="W30" s="421"/>
    </row>
    <row r="31" spans="1:23" s="452" customFormat="1" ht="15.75" thickBot="1">
      <c r="A31" s="2627"/>
      <c r="B31" s="2628"/>
      <c r="C31" s="2629" t="s">
        <v>501</v>
      </c>
      <c r="D31" s="2630"/>
      <c r="E31" s="2630"/>
      <c r="F31" s="2630"/>
      <c r="G31" s="2630"/>
      <c r="H31" s="2630"/>
      <c r="I31" s="2630"/>
      <c r="J31" s="2630"/>
      <c r="K31" s="2630"/>
      <c r="L31" s="2631"/>
      <c r="M31" s="424"/>
      <c r="N31" s="2632" t="s">
        <v>1296</v>
      </c>
      <c r="O31" s="2633"/>
      <c r="P31" s="2633"/>
      <c r="Q31" s="2633"/>
      <c r="R31" s="2633"/>
      <c r="S31" s="2633"/>
      <c r="T31" s="2633"/>
      <c r="U31" s="2633"/>
      <c r="V31" s="2633"/>
      <c r="W31" s="2634"/>
    </row>
    <row r="32" spans="1:23" s="452" customFormat="1" ht="39" thickBot="1">
      <c r="A32" s="2625" t="s">
        <v>502</v>
      </c>
      <c r="B32" s="2626"/>
      <c r="C32" s="425" t="s">
        <v>199</v>
      </c>
      <c r="D32" s="426" t="s">
        <v>236</v>
      </c>
      <c r="E32" s="426" t="s">
        <v>238</v>
      </c>
      <c r="F32" s="426" t="s">
        <v>503</v>
      </c>
      <c r="G32" s="426" t="s">
        <v>242</v>
      </c>
      <c r="H32" s="426" t="s">
        <v>243</v>
      </c>
      <c r="I32" s="426" t="s">
        <v>396</v>
      </c>
      <c r="J32" s="426" t="s">
        <v>2</v>
      </c>
      <c r="K32" s="426" t="s">
        <v>278</v>
      </c>
      <c r="L32" s="427" t="s">
        <v>279</v>
      </c>
      <c r="M32" s="428"/>
      <c r="N32" s="429" t="s">
        <v>199</v>
      </c>
      <c r="O32" s="430" t="s">
        <v>236</v>
      </c>
      <c r="P32" s="430" t="s">
        <v>238</v>
      </c>
      <c r="Q32" s="430" t="s">
        <v>503</v>
      </c>
      <c r="R32" s="430" t="s">
        <v>242</v>
      </c>
      <c r="S32" s="430" t="s">
        <v>243</v>
      </c>
      <c r="T32" s="430" t="s">
        <v>396</v>
      </c>
      <c r="U32" s="430" t="s">
        <v>2</v>
      </c>
      <c r="V32" s="430" t="s">
        <v>278</v>
      </c>
      <c r="W32" s="431" t="s">
        <v>279</v>
      </c>
    </row>
    <row r="33" spans="1:23" s="452" customFormat="1" ht="15.75" thickBot="1">
      <c r="A33" s="432" t="s">
        <v>504</v>
      </c>
      <c r="B33" s="433">
        <v>2000</v>
      </c>
      <c r="C33" s="453">
        <v>14.045110576161116</v>
      </c>
      <c r="D33" s="453">
        <v>22.634866631839181</v>
      </c>
      <c r="E33" s="453">
        <v>14.859934974505698</v>
      </c>
      <c r="F33" s="453">
        <v>15.091892982561314</v>
      </c>
      <c r="G33" s="453">
        <v>15.505465119152365</v>
      </c>
      <c r="H33" s="453">
        <v>14.370257691408304</v>
      </c>
      <c r="I33" s="453">
        <v>11.570888534514644</v>
      </c>
      <c r="J33" s="453">
        <v>15.365044719045267</v>
      </c>
      <c r="K33" s="453">
        <v>10.361392774196672</v>
      </c>
      <c r="L33" s="2003">
        <v>11.04573004273422</v>
      </c>
      <c r="M33" s="434"/>
      <c r="N33" s="2001">
        <v>0.76049058005283254</v>
      </c>
      <c r="O33" s="2001">
        <v>2.7783629726223795</v>
      </c>
      <c r="P33" s="2001">
        <v>2.1632036841895479</v>
      </c>
      <c r="Q33" s="2001">
        <v>2.0523693753915642</v>
      </c>
      <c r="R33" s="2001">
        <v>3.7672852893702022</v>
      </c>
      <c r="S33" s="2001">
        <v>2.0720885037238554</v>
      </c>
      <c r="T33" s="2001">
        <v>1.7243366810046421</v>
      </c>
      <c r="U33" s="2001">
        <v>2.2786072678062057</v>
      </c>
      <c r="V33" s="2001">
        <v>2.3309933880462896</v>
      </c>
      <c r="W33" s="2001">
        <v>2.2908734021308308</v>
      </c>
    </row>
    <row r="34" spans="1:23" s="452" customFormat="1" ht="15.75" thickBot="1">
      <c r="A34" s="435" t="s">
        <v>505</v>
      </c>
      <c r="B34" s="436">
        <v>2000</v>
      </c>
      <c r="C34" s="453">
        <v>15.724016266716397</v>
      </c>
      <c r="D34" s="453">
        <v>21.587354067587302</v>
      </c>
      <c r="E34" s="453">
        <v>16.873600138396604</v>
      </c>
      <c r="F34" s="453">
        <v>18.269277415026234</v>
      </c>
      <c r="G34" s="453">
        <v>17.805045793088681</v>
      </c>
      <c r="H34" s="453">
        <v>17.448649221882469</v>
      </c>
      <c r="I34" s="453">
        <v>12.910774845536984</v>
      </c>
      <c r="J34" s="453">
        <v>16.096239587800596</v>
      </c>
      <c r="K34" s="453">
        <v>12.162113850424433</v>
      </c>
      <c r="L34" s="2003">
        <v>12.154527436146571</v>
      </c>
      <c r="M34" s="434"/>
      <c r="N34" s="2001">
        <v>0.82315767998985845</v>
      </c>
      <c r="O34" s="2001">
        <v>2.945524875819661</v>
      </c>
      <c r="P34" s="2001">
        <v>2.3135435071185007</v>
      </c>
      <c r="Q34" s="2001">
        <v>2.1767168463404079</v>
      </c>
      <c r="R34" s="2001">
        <v>4.0020804659712459</v>
      </c>
      <c r="S34" s="2001">
        <v>2.2696745696882199</v>
      </c>
      <c r="T34" s="2001">
        <v>1.8915587411394597</v>
      </c>
      <c r="U34" s="2001">
        <v>2.3951448399135904</v>
      </c>
      <c r="V34" s="2001">
        <v>2.6432392736562416</v>
      </c>
      <c r="W34" s="2001">
        <v>2.5871345447597891</v>
      </c>
    </row>
    <row r="35" spans="1:23" s="452" customFormat="1" ht="15.75" thickBot="1">
      <c r="A35" s="435" t="s">
        <v>506</v>
      </c>
      <c r="B35" s="436">
        <v>2000</v>
      </c>
      <c r="C35" s="453">
        <v>13.728002990678236</v>
      </c>
      <c r="D35" s="453">
        <v>19.734247534033305</v>
      </c>
      <c r="E35" s="453">
        <v>14.835001939401634</v>
      </c>
      <c r="F35" s="453">
        <v>14.497462553485802</v>
      </c>
      <c r="G35" s="453">
        <v>15.731532731268491</v>
      </c>
      <c r="H35" s="453">
        <v>17.368910659294066</v>
      </c>
      <c r="I35" s="453">
        <v>11.36487772503332</v>
      </c>
      <c r="J35" s="453">
        <v>12.48670175631611</v>
      </c>
      <c r="K35" s="453">
        <v>10.404036021299817</v>
      </c>
      <c r="L35" s="2003">
        <v>12.424176212118924</v>
      </c>
      <c r="M35" s="434"/>
      <c r="N35" s="2001">
        <v>0.77352370140738558</v>
      </c>
      <c r="O35" s="2001">
        <v>2.8142887290600811</v>
      </c>
      <c r="P35" s="2001">
        <v>2.0993948196841008</v>
      </c>
      <c r="Q35" s="2001">
        <v>1.9825828287642122</v>
      </c>
      <c r="R35" s="2001">
        <v>3.8524726962874691</v>
      </c>
      <c r="S35" s="2001">
        <v>2.1208977098989208</v>
      </c>
      <c r="T35" s="2001">
        <v>1.7630920154150205</v>
      </c>
      <c r="U35" s="2001">
        <v>2.4297710838006861</v>
      </c>
      <c r="V35" s="2001">
        <v>2.6418037690085518</v>
      </c>
      <c r="W35" s="2001">
        <v>2.3315220002041213</v>
      </c>
    </row>
    <row r="36" spans="1:23" s="452" customFormat="1" ht="15.75" thickBot="1">
      <c r="A36" s="435" t="s">
        <v>507</v>
      </c>
      <c r="B36" s="436">
        <v>2001</v>
      </c>
      <c r="C36" s="453">
        <v>14.262028262806231</v>
      </c>
      <c r="D36" s="453">
        <v>20.503159211188883</v>
      </c>
      <c r="E36" s="453">
        <v>17.191618214557032</v>
      </c>
      <c r="F36" s="453">
        <v>15.759038122115962</v>
      </c>
      <c r="G36" s="453">
        <v>14.059657697346909</v>
      </c>
      <c r="H36" s="453">
        <v>16.75261614779469</v>
      </c>
      <c r="I36" s="453">
        <v>13.209727275493801</v>
      </c>
      <c r="J36" s="453">
        <v>12.825572761198838</v>
      </c>
      <c r="K36" s="453">
        <v>10.819508589073628</v>
      </c>
      <c r="L36" s="2003">
        <v>11.679599099816356</v>
      </c>
      <c r="M36" s="434"/>
      <c r="N36" s="2001">
        <v>0.78106640388755033</v>
      </c>
      <c r="O36" s="2001">
        <v>2.6184702876758905</v>
      </c>
      <c r="P36" s="2001">
        <v>2.2333571111323094</v>
      </c>
      <c r="Q36" s="2001">
        <v>1.9832510272011556</v>
      </c>
      <c r="R36" s="2001">
        <v>3.746916104374022</v>
      </c>
      <c r="S36" s="2001">
        <v>2.3292780451005521</v>
      </c>
      <c r="T36" s="2001">
        <v>1.7723674531240008</v>
      </c>
      <c r="U36" s="2001">
        <v>2.3363195593120625</v>
      </c>
      <c r="V36" s="2001">
        <v>2.6191306949818074</v>
      </c>
      <c r="W36" s="2001">
        <v>2.371258711521401</v>
      </c>
    </row>
    <row r="37" spans="1:23" s="452" customFormat="1" ht="15.75" thickBot="1">
      <c r="A37" s="435" t="s">
        <v>504</v>
      </c>
      <c r="B37" s="436">
        <v>2001</v>
      </c>
      <c r="C37" s="453">
        <v>13.729911339677944</v>
      </c>
      <c r="D37" s="453">
        <v>16.011984640384352</v>
      </c>
      <c r="E37" s="453">
        <v>17.02549783198377</v>
      </c>
      <c r="F37" s="453">
        <v>15.449758539354283</v>
      </c>
      <c r="G37" s="453">
        <v>13.560624008377944</v>
      </c>
      <c r="H37" s="453">
        <v>15.166691941523716</v>
      </c>
      <c r="I37" s="453">
        <v>12.892410918749592</v>
      </c>
      <c r="J37" s="453">
        <v>13.575002295633819</v>
      </c>
      <c r="K37" s="453">
        <v>9.5728895283552493</v>
      </c>
      <c r="L37" s="2003">
        <v>12.488213763579695</v>
      </c>
      <c r="M37" s="434"/>
      <c r="N37" s="2001">
        <v>0.7618855341099886</v>
      </c>
      <c r="O37" s="2001">
        <v>2.5148478978716988</v>
      </c>
      <c r="P37" s="2001">
        <v>2.1918607994010619</v>
      </c>
      <c r="Q37" s="2001">
        <v>1.9412439968739426</v>
      </c>
      <c r="R37" s="2001">
        <v>3.4865255185713302</v>
      </c>
      <c r="S37" s="2001">
        <v>2.3788606655812359</v>
      </c>
      <c r="T37" s="2001">
        <v>1.6456131089674162</v>
      </c>
      <c r="U37" s="2001">
        <v>2.3883644621830977</v>
      </c>
      <c r="V37" s="2001">
        <v>2.4903222267105085</v>
      </c>
      <c r="W37" s="2001">
        <v>2.3772117200360494</v>
      </c>
    </row>
    <row r="38" spans="1:23" s="452" customFormat="1" ht="15.75" thickBot="1">
      <c r="A38" s="435" t="s">
        <v>505</v>
      </c>
      <c r="B38" s="436">
        <v>2001</v>
      </c>
      <c r="C38" s="453">
        <v>16.345622893755358</v>
      </c>
      <c r="D38" s="453">
        <v>20.329047773910638</v>
      </c>
      <c r="E38" s="453">
        <v>20.264734674695674</v>
      </c>
      <c r="F38" s="453">
        <v>16.665407605659567</v>
      </c>
      <c r="G38" s="453">
        <v>16.149092339357836</v>
      </c>
      <c r="H38" s="453">
        <v>15.562058901721333</v>
      </c>
      <c r="I38" s="453">
        <v>15.697426233366016</v>
      </c>
      <c r="J38" s="453">
        <v>16.574169883560728</v>
      </c>
      <c r="K38" s="453">
        <v>13.479551870045709</v>
      </c>
      <c r="L38" s="2003">
        <v>14.18362193421259</v>
      </c>
      <c r="M38" s="434"/>
      <c r="N38" s="2001">
        <v>0.82568581250194706</v>
      </c>
      <c r="O38" s="2001">
        <v>2.7802028371049627</v>
      </c>
      <c r="P38" s="2001">
        <v>2.4076364911214152</v>
      </c>
      <c r="Q38" s="2001">
        <v>2.0926270376431786</v>
      </c>
      <c r="R38" s="2001">
        <v>3.8581264065783527</v>
      </c>
      <c r="S38" s="2001">
        <v>2.610312876251534</v>
      </c>
      <c r="T38" s="2001">
        <v>1.9510344914283753</v>
      </c>
      <c r="U38" s="2001">
        <v>2.4820689811763343</v>
      </c>
      <c r="V38" s="2001">
        <v>2.4887404808964084</v>
      </c>
      <c r="W38" s="2001">
        <v>2.4878435521710274</v>
      </c>
    </row>
    <row r="39" spans="1:23" s="452" customFormat="1" ht="15.75" thickBot="1">
      <c r="A39" s="435" t="s">
        <v>506</v>
      </c>
      <c r="B39" s="436">
        <v>2001</v>
      </c>
      <c r="C39" s="453">
        <v>13.921445904086491</v>
      </c>
      <c r="D39" s="453">
        <v>17.56590547882519</v>
      </c>
      <c r="E39" s="453">
        <v>17.143112350377812</v>
      </c>
      <c r="F39" s="453">
        <v>14.140224941198637</v>
      </c>
      <c r="G39" s="453">
        <v>12.147278112434453</v>
      </c>
      <c r="H39" s="453">
        <v>15.764358724636066</v>
      </c>
      <c r="I39" s="453">
        <v>13.063977644026254</v>
      </c>
      <c r="J39" s="453">
        <v>14.851589355154921</v>
      </c>
      <c r="K39" s="453">
        <v>11.268204199833917</v>
      </c>
      <c r="L39" s="2003">
        <v>9.8422185260481108</v>
      </c>
      <c r="M39" s="434"/>
      <c r="N39" s="2001">
        <v>0.74726859969574733</v>
      </c>
      <c r="O39" s="2001">
        <v>2.3395496199726087</v>
      </c>
      <c r="P39" s="2001">
        <v>2.146439634024226</v>
      </c>
      <c r="Q39" s="2001">
        <v>2.0062136249881601</v>
      </c>
      <c r="R39" s="2001">
        <v>3.4850742806176291</v>
      </c>
      <c r="S39" s="2001">
        <v>2.3501021655752909</v>
      </c>
      <c r="T39" s="2001">
        <v>1.7543480905585673</v>
      </c>
      <c r="U39" s="2001">
        <v>2.0464068404082143</v>
      </c>
      <c r="V39" s="2001">
        <v>2.4326998933304003</v>
      </c>
      <c r="W39" s="2001">
        <v>2.1916413649237398</v>
      </c>
    </row>
    <row r="40" spans="1:23" s="452" customFormat="1" ht="15.75" thickBot="1">
      <c r="A40" s="435" t="s">
        <v>507</v>
      </c>
      <c r="B40" s="436">
        <v>2002</v>
      </c>
      <c r="C40" s="453">
        <v>14.622333118872618</v>
      </c>
      <c r="D40" s="453">
        <v>18.149160219757992</v>
      </c>
      <c r="E40" s="453">
        <v>17.306326133463738</v>
      </c>
      <c r="F40" s="453">
        <v>15.71802041410171</v>
      </c>
      <c r="G40" s="453">
        <v>14.562354990783492</v>
      </c>
      <c r="H40" s="453">
        <v>17.692129844066987</v>
      </c>
      <c r="I40" s="453">
        <v>13.579045923316615</v>
      </c>
      <c r="J40" s="453">
        <v>13.90632008640187</v>
      </c>
      <c r="K40" s="453">
        <v>11.465551790555194</v>
      </c>
      <c r="L40" s="2003">
        <v>11.478877816266406</v>
      </c>
      <c r="M40" s="434"/>
      <c r="N40" s="2001">
        <v>0.76207744863868898</v>
      </c>
      <c r="O40" s="2001">
        <v>2.5144072196101264</v>
      </c>
      <c r="P40" s="2001">
        <v>2.236855000066122</v>
      </c>
      <c r="Q40" s="2001">
        <v>1.9329418599448502</v>
      </c>
      <c r="R40" s="2001">
        <v>3.4919899240655785</v>
      </c>
      <c r="S40" s="2001">
        <v>2.3239178278943018</v>
      </c>
      <c r="T40" s="2001">
        <v>1.7698033722529938</v>
      </c>
      <c r="U40" s="2001">
        <v>2.2256974828026124</v>
      </c>
      <c r="V40" s="2001">
        <v>2.5729921297361424</v>
      </c>
      <c r="W40" s="2001">
        <v>2.2491756289632483</v>
      </c>
    </row>
    <row r="41" spans="1:23" s="452" customFormat="1" ht="15.75" thickBot="1">
      <c r="A41" s="435" t="s">
        <v>504</v>
      </c>
      <c r="B41" s="436">
        <v>2002</v>
      </c>
      <c r="C41" s="453">
        <v>14.404948116033312</v>
      </c>
      <c r="D41" s="453">
        <v>16.544831521068627</v>
      </c>
      <c r="E41" s="453">
        <v>17.454348371963139</v>
      </c>
      <c r="F41" s="453">
        <v>15.93715964665787</v>
      </c>
      <c r="G41" s="453">
        <v>13.221137294344221</v>
      </c>
      <c r="H41" s="453">
        <v>16.766622069003159</v>
      </c>
      <c r="I41" s="453">
        <v>12.85137468815703</v>
      </c>
      <c r="J41" s="453">
        <v>15.305083699719111</v>
      </c>
      <c r="K41" s="453">
        <v>11.790293184287897</v>
      </c>
      <c r="L41" s="2003">
        <v>9.6170186555135491</v>
      </c>
      <c r="M41" s="434"/>
      <c r="N41" s="2001">
        <v>0.77038460398554731</v>
      </c>
      <c r="O41" s="2001">
        <v>2.4571746486604886</v>
      </c>
      <c r="P41" s="2001">
        <v>2.2686003566029989</v>
      </c>
      <c r="Q41" s="2001">
        <v>2.0178522755873991</v>
      </c>
      <c r="R41" s="2001">
        <v>3.3701980633569737</v>
      </c>
      <c r="S41" s="2001">
        <v>2.3838312733367215</v>
      </c>
      <c r="T41" s="2001">
        <v>1.8186247443744881</v>
      </c>
      <c r="U41" s="2001">
        <v>2.0810975740157902</v>
      </c>
      <c r="V41" s="2001">
        <v>2.5774535762446433</v>
      </c>
      <c r="W41" s="2001">
        <v>2.309403960465481</v>
      </c>
    </row>
    <row r="42" spans="1:23" s="452" customFormat="1" ht="15.75" thickBot="1">
      <c r="A42" s="435" t="s">
        <v>505</v>
      </c>
      <c r="B42" s="436">
        <v>2002</v>
      </c>
      <c r="C42" s="453">
        <v>16.094641313095867</v>
      </c>
      <c r="D42" s="453">
        <v>18.377914161582982</v>
      </c>
      <c r="E42" s="453">
        <v>16.75259486649432</v>
      </c>
      <c r="F42" s="453">
        <v>21.172461786533233</v>
      </c>
      <c r="G42" s="453">
        <v>13.777687494022398</v>
      </c>
      <c r="H42" s="453">
        <v>17.918852768257523</v>
      </c>
      <c r="I42" s="453">
        <v>14.290399387902712</v>
      </c>
      <c r="J42" s="453">
        <v>17.794669986686895</v>
      </c>
      <c r="K42" s="453">
        <v>12.0313074010412</v>
      </c>
      <c r="L42" s="2003">
        <v>13.480553708477377</v>
      </c>
      <c r="M42" s="434"/>
      <c r="N42" s="2001">
        <v>0.82647112059019578</v>
      </c>
      <c r="O42" s="2001">
        <v>2.619649854673332</v>
      </c>
      <c r="P42" s="2001">
        <v>2.379537089475293</v>
      </c>
      <c r="Q42" s="2001">
        <v>2.2241386817383333</v>
      </c>
      <c r="R42" s="2001">
        <v>3.6693246688403605</v>
      </c>
      <c r="S42" s="2001">
        <v>2.3735162447684717</v>
      </c>
      <c r="T42" s="2001">
        <v>1.8538909286332192</v>
      </c>
      <c r="U42" s="2001">
        <v>2.4656592556819281</v>
      </c>
      <c r="V42" s="2001">
        <v>2.6692932433828966</v>
      </c>
      <c r="W42" s="2001">
        <v>2.7131365660293532</v>
      </c>
    </row>
    <row r="43" spans="1:23" s="452" customFormat="1" ht="15.75" thickBot="1">
      <c r="A43" s="435" t="s">
        <v>506</v>
      </c>
      <c r="B43" s="436">
        <v>2002</v>
      </c>
      <c r="C43" s="453">
        <v>13.331209781462208</v>
      </c>
      <c r="D43" s="453">
        <v>18.638479166964895</v>
      </c>
      <c r="E43" s="453">
        <v>14.114780378311782</v>
      </c>
      <c r="F43" s="453">
        <v>13.879885083122531</v>
      </c>
      <c r="G43" s="453">
        <v>13.695993468576468</v>
      </c>
      <c r="H43" s="453">
        <v>14.265618865709365</v>
      </c>
      <c r="I43" s="453">
        <v>14.112760716632355</v>
      </c>
      <c r="J43" s="453">
        <v>13.814904932628874</v>
      </c>
      <c r="K43" s="453">
        <v>9.472659179847092</v>
      </c>
      <c r="L43" s="2003">
        <v>11.69789490705441</v>
      </c>
      <c r="M43" s="434"/>
      <c r="N43" s="2001">
        <v>0.76136497883403231</v>
      </c>
      <c r="O43" s="2001">
        <v>2.5746786666710197</v>
      </c>
      <c r="P43" s="2001">
        <v>2.4736260942216677</v>
      </c>
      <c r="Q43" s="2001">
        <v>2.0494256354327014</v>
      </c>
      <c r="R43" s="2001">
        <v>3.5782043413685347</v>
      </c>
      <c r="S43" s="2001">
        <v>2.2281833772097874</v>
      </c>
      <c r="T43" s="2001">
        <v>1.6859325324883263</v>
      </c>
      <c r="U43" s="2001">
        <v>2.2469022782456771</v>
      </c>
      <c r="V43" s="2001">
        <v>2.3678646779221011</v>
      </c>
      <c r="W43" s="2001">
        <v>2.203209211659066</v>
      </c>
    </row>
    <row r="44" spans="1:23" s="452" customFormat="1" ht="15.75" thickBot="1">
      <c r="A44" s="435" t="s">
        <v>507</v>
      </c>
      <c r="B44" s="436">
        <v>2003</v>
      </c>
      <c r="C44" s="453">
        <v>14.816839365466624</v>
      </c>
      <c r="D44" s="453">
        <v>19.912010904970874</v>
      </c>
      <c r="E44" s="453">
        <v>13.292601118577721</v>
      </c>
      <c r="F44" s="453">
        <v>17.386722537824372</v>
      </c>
      <c r="G44" s="453">
        <v>13.860345043012339</v>
      </c>
      <c r="H44" s="453">
        <v>16.301846444966188</v>
      </c>
      <c r="I44" s="453">
        <v>16.771025378380614</v>
      </c>
      <c r="J44" s="453">
        <v>14.788797823600982</v>
      </c>
      <c r="K44" s="453">
        <v>12.304472251361133</v>
      </c>
      <c r="L44" s="2003">
        <v>12.225549990375837</v>
      </c>
      <c r="M44" s="434"/>
      <c r="N44" s="2001">
        <v>0.7911228978762751</v>
      </c>
      <c r="O44" s="2001">
        <v>2.6645777506230295</v>
      </c>
      <c r="P44" s="2001">
        <v>2.64581068917968</v>
      </c>
      <c r="Q44" s="2001">
        <v>2.0419953256642529</v>
      </c>
      <c r="R44" s="2001">
        <v>3.6653453929942055</v>
      </c>
      <c r="S44" s="2001">
        <v>2.1761224598019098</v>
      </c>
      <c r="T44" s="2001">
        <v>1.8782671227029555</v>
      </c>
      <c r="U44" s="2001">
        <v>2.2945284752070578</v>
      </c>
      <c r="V44" s="2001">
        <v>2.5054697938814221</v>
      </c>
      <c r="W44" s="2001">
        <v>2.360871023564119</v>
      </c>
    </row>
    <row r="45" spans="1:23" s="452" customFormat="1" ht="15.75" thickBot="1">
      <c r="A45" s="435" t="s">
        <v>504</v>
      </c>
      <c r="B45" s="436">
        <v>2003</v>
      </c>
      <c r="C45" s="453">
        <v>14.30131865158851</v>
      </c>
      <c r="D45" s="453">
        <v>19.722600784932077</v>
      </c>
      <c r="E45" s="453">
        <v>14.9078067091099</v>
      </c>
      <c r="F45" s="453">
        <v>15.1480645605511</v>
      </c>
      <c r="G45" s="453">
        <v>14.592473084909233</v>
      </c>
      <c r="H45" s="453">
        <v>16.795315645131843</v>
      </c>
      <c r="I45" s="453">
        <v>13.871277017735274</v>
      </c>
      <c r="J45" s="453">
        <v>13.28544332121662</v>
      </c>
      <c r="K45" s="453">
        <v>12.752906142758766</v>
      </c>
      <c r="L45" s="2003">
        <v>10.867904433235971</v>
      </c>
      <c r="M45" s="434"/>
      <c r="N45" s="2001">
        <v>0.79105519931292712</v>
      </c>
      <c r="O45" s="2001">
        <v>2.7970026896941795</v>
      </c>
      <c r="P45" s="2001">
        <v>2.5160501577087064</v>
      </c>
      <c r="Q45" s="2001">
        <v>1.9905061068710432</v>
      </c>
      <c r="R45" s="2001">
        <v>3.6481837986579011</v>
      </c>
      <c r="S45" s="2001">
        <v>2.3749306680147502</v>
      </c>
      <c r="T45" s="2001">
        <v>1.9064809809402463</v>
      </c>
      <c r="U45" s="2001">
        <v>2.1856333384788504</v>
      </c>
      <c r="V45" s="2001">
        <v>2.5401676570505942</v>
      </c>
      <c r="W45" s="2001">
        <v>2.2655726094573332</v>
      </c>
    </row>
    <row r="46" spans="1:23" s="452" customFormat="1" ht="15.75" thickBot="1">
      <c r="A46" s="435" t="s">
        <v>505</v>
      </c>
      <c r="B46" s="436">
        <v>2003</v>
      </c>
      <c r="C46" s="453">
        <v>15.772474991991823</v>
      </c>
      <c r="D46" s="453">
        <v>20.608949310331433</v>
      </c>
      <c r="E46" s="453">
        <v>19.009640813895075</v>
      </c>
      <c r="F46" s="453">
        <v>17.071307758514479</v>
      </c>
      <c r="G46" s="453">
        <v>14.548756640562416</v>
      </c>
      <c r="H46" s="453">
        <v>17.622686849971366</v>
      </c>
      <c r="I46" s="453">
        <v>13.959024525833444</v>
      </c>
      <c r="J46" s="453">
        <v>15.476080097486564</v>
      </c>
      <c r="K46" s="453">
        <v>13.487980021312618</v>
      </c>
      <c r="L46" s="2003">
        <v>11.565431055966879</v>
      </c>
      <c r="M46" s="434"/>
      <c r="N46" s="2001">
        <v>0.83259751089009038</v>
      </c>
      <c r="O46" s="2001">
        <v>2.8971572688897638</v>
      </c>
      <c r="P46" s="2001">
        <v>2.4770076562024155</v>
      </c>
      <c r="Q46" s="2001">
        <v>2.1172569364041203</v>
      </c>
      <c r="R46" s="2001">
        <v>3.7290701588868944</v>
      </c>
      <c r="S46" s="2001">
        <v>2.6058571940138711</v>
      </c>
      <c r="T46" s="2001">
        <v>1.941676289435978</v>
      </c>
      <c r="U46" s="2001">
        <v>2.3862913646061501</v>
      </c>
      <c r="V46" s="2001">
        <v>2.5524606904209506</v>
      </c>
      <c r="W46" s="2001">
        <v>2.5118184302921911</v>
      </c>
    </row>
    <row r="47" spans="1:23" s="452" customFormat="1" ht="15.75" thickBot="1">
      <c r="A47" s="435" t="s">
        <v>506</v>
      </c>
      <c r="B47" s="436">
        <v>2003</v>
      </c>
      <c r="C47" s="453">
        <v>13.34815391343194</v>
      </c>
      <c r="D47" s="453">
        <v>16.936825179277314</v>
      </c>
      <c r="E47" s="453">
        <v>14.574282085079398</v>
      </c>
      <c r="F47" s="453">
        <v>14.061797024885871</v>
      </c>
      <c r="G47" s="453">
        <v>12.007757650288598</v>
      </c>
      <c r="H47" s="453">
        <v>13.921116667864117</v>
      </c>
      <c r="I47" s="453">
        <v>10.091937622208638</v>
      </c>
      <c r="J47" s="453">
        <v>15.593324383537302</v>
      </c>
      <c r="K47" s="453">
        <v>12.847204868506152</v>
      </c>
      <c r="L47" s="2003">
        <v>9.0680476699893315</v>
      </c>
      <c r="M47" s="434"/>
      <c r="N47" s="2001">
        <v>0.76613913018839819</v>
      </c>
      <c r="O47" s="2001">
        <v>2.6206889681948149</v>
      </c>
      <c r="P47" s="2001">
        <v>2.1153096000097014</v>
      </c>
      <c r="Q47" s="2001">
        <v>2.1362100100688464</v>
      </c>
      <c r="R47" s="2001">
        <v>3.4091794396724406</v>
      </c>
      <c r="S47" s="2001">
        <v>2.2988979124722619</v>
      </c>
      <c r="T47" s="2001">
        <v>1.8669963824317841</v>
      </c>
      <c r="U47" s="2001">
        <v>2.1379847794891731</v>
      </c>
      <c r="V47" s="2001">
        <v>2.3122769206668297</v>
      </c>
      <c r="W47" s="2001">
        <v>2.2294420062872744</v>
      </c>
    </row>
    <row r="48" spans="1:23" s="452" customFormat="1" ht="15.75" thickBot="1">
      <c r="A48" s="435" t="s">
        <v>507</v>
      </c>
      <c r="B48" s="436">
        <v>2004</v>
      </c>
      <c r="C48" s="453">
        <v>13.522820131352923</v>
      </c>
      <c r="D48" s="453">
        <v>19.222800763595806</v>
      </c>
      <c r="E48" s="453">
        <v>13.002659299239905</v>
      </c>
      <c r="F48" s="453">
        <v>13.405142678882182</v>
      </c>
      <c r="G48" s="453">
        <v>11.746118867854314</v>
      </c>
      <c r="H48" s="453">
        <v>14.480639361962854</v>
      </c>
      <c r="I48" s="453">
        <v>10.478875303940839</v>
      </c>
      <c r="J48" s="453">
        <v>17.145102709232834</v>
      </c>
      <c r="K48" s="453">
        <v>12.907817050974051</v>
      </c>
      <c r="L48" s="2003">
        <v>9.0500924844559663</v>
      </c>
      <c r="M48" s="434"/>
      <c r="N48" s="2001">
        <v>0.77030699769611954</v>
      </c>
      <c r="O48" s="2001">
        <v>2.6409009918051898</v>
      </c>
      <c r="P48" s="2001">
        <v>2.1040883415480325</v>
      </c>
      <c r="Q48" s="2001">
        <v>2.2223070783670003</v>
      </c>
      <c r="R48" s="2001">
        <v>3.5932531203397717</v>
      </c>
      <c r="S48" s="2001">
        <v>2.1733578393826991</v>
      </c>
      <c r="T48" s="2001">
        <v>1.8498749977030975</v>
      </c>
      <c r="U48" s="2001">
        <v>2.1223409554463464</v>
      </c>
      <c r="V48" s="2001">
        <v>2.4617692038731716</v>
      </c>
      <c r="W48" s="2001">
        <v>2.1665865342886428</v>
      </c>
    </row>
    <row r="49" spans="1:23" s="452" customFormat="1" ht="15.75" thickBot="1">
      <c r="A49" s="435" t="s">
        <v>504</v>
      </c>
      <c r="B49" s="436">
        <v>2004</v>
      </c>
      <c r="C49" s="453">
        <v>13.949172716687677</v>
      </c>
      <c r="D49" s="453">
        <v>16.966784314153319</v>
      </c>
      <c r="E49" s="453">
        <v>15.381088763993178</v>
      </c>
      <c r="F49" s="453">
        <v>12.670475798034001</v>
      </c>
      <c r="G49" s="453">
        <v>13.04270340207221</v>
      </c>
      <c r="H49" s="453">
        <v>16.22349135849554</v>
      </c>
      <c r="I49" s="453">
        <v>13.810002261916626</v>
      </c>
      <c r="J49" s="453">
        <v>16.420772939754766</v>
      </c>
      <c r="K49" s="453">
        <v>11.176665343949201</v>
      </c>
      <c r="L49" s="2003">
        <v>9.9975385338060772</v>
      </c>
      <c r="M49" s="434"/>
      <c r="N49" s="2001">
        <v>0.79510583880109298</v>
      </c>
      <c r="O49" s="2001">
        <v>2.6573595092390048</v>
      </c>
      <c r="P49" s="2001">
        <v>2.3457453763891456</v>
      </c>
      <c r="Q49" s="2001">
        <v>2.2323341889911017</v>
      </c>
      <c r="R49" s="2001">
        <v>3.4795894710909865</v>
      </c>
      <c r="S49" s="2001">
        <v>2.3596367900586115</v>
      </c>
      <c r="T49" s="2001">
        <v>1.7819857555576726</v>
      </c>
      <c r="U49" s="2001">
        <v>2.231773276693215</v>
      </c>
      <c r="V49" s="2001">
        <v>2.7118157987387947</v>
      </c>
      <c r="W49" s="2001">
        <v>2.2522213490689209</v>
      </c>
    </row>
    <row r="50" spans="1:23" s="452" customFormat="1" ht="15.75" thickBot="1">
      <c r="A50" s="435" t="s">
        <v>505</v>
      </c>
      <c r="B50" s="436">
        <v>2004</v>
      </c>
      <c r="C50" s="453">
        <v>16.018097122592899</v>
      </c>
      <c r="D50" s="453">
        <v>20.643893289873922</v>
      </c>
      <c r="E50" s="453">
        <v>16.931014105579891</v>
      </c>
      <c r="F50" s="453">
        <v>17.86342980342172</v>
      </c>
      <c r="G50" s="453">
        <v>15.750590928908059</v>
      </c>
      <c r="H50" s="453">
        <v>17.656392607546511</v>
      </c>
      <c r="I50" s="453">
        <v>12.9586761443437</v>
      </c>
      <c r="J50" s="453">
        <v>20.678989399299255</v>
      </c>
      <c r="K50" s="453">
        <v>10.950936611604993</v>
      </c>
      <c r="L50" s="2003">
        <v>11.505724195026444</v>
      </c>
      <c r="M50" s="434"/>
      <c r="N50" s="2001">
        <v>0.85284939731875165</v>
      </c>
      <c r="O50" s="2001">
        <v>2.8861056040597024</v>
      </c>
      <c r="P50" s="2001">
        <v>2.3029690697993082</v>
      </c>
      <c r="Q50" s="2001">
        <v>2.5190699183532872</v>
      </c>
      <c r="R50" s="2001">
        <v>3.7992581681385698</v>
      </c>
      <c r="S50" s="2001">
        <v>2.438007682624499</v>
      </c>
      <c r="T50" s="2001">
        <v>1.8420942425899705</v>
      </c>
      <c r="U50" s="2001">
        <v>2.3792036480788195</v>
      </c>
      <c r="V50" s="2001">
        <v>2.783263806994527</v>
      </c>
      <c r="W50" s="2001">
        <v>2.6186102795415338</v>
      </c>
    </row>
    <row r="51" spans="1:23" s="452" customFormat="1" ht="15.75" thickBot="1">
      <c r="A51" s="435" t="s">
        <v>506</v>
      </c>
      <c r="B51" s="436">
        <v>2004</v>
      </c>
      <c r="C51" s="453">
        <v>14.558622683803918</v>
      </c>
      <c r="D51" s="453">
        <v>19.893002435075427</v>
      </c>
      <c r="E51" s="453">
        <v>15.889736457908274</v>
      </c>
      <c r="F51" s="453">
        <v>13.5519276728122</v>
      </c>
      <c r="G51" s="453">
        <v>14.380400396572929</v>
      </c>
      <c r="H51" s="453">
        <v>15.647589728485162</v>
      </c>
      <c r="I51" s="453">
        <v>12.052742489556941</v>
      </c>
      <c r="J51" s="453">
        <v>18.052822493572108</v>
      </c>
      <c r="K51" s="453">
        <v>10.550331911479084</v>
      </c>
      <c r="L51" s="2003">
        <v>12.520775922525795</v>
      </c>
      <c r="M51" s="434"/>
      <c r="N51" s="2001">
        <v>0.80604446186180367</v>
      </c>
      <c r="O51" s="2001">
        <v>2.7059009667698528</v>
      </c>
      <c r="P51" s="2001">
        <v>2.2257390842223184</v>
      </c>
      <c r="Q51" s="2001">
        <v>2.3899239798154643</v>
      </c>
      <c r="R51" s="2001">
        <v>3.7864090459469093</v>
      </c>
      <c r="S51" s="2001">
        <v>2.2670242786383259</v>
      </c>
      <c r="T51" s="2001">
        <v>1.7991587614299032</v>
      </c>
      <c r="U51" s="2001">
        <v>2.4482490692631802</v>
      </c>
      <c r="V51" s="2001">
        <v>2.5334655276007698</v>
      </c>
      <c r="W51" s="2001">
        <v>2.2956481769224326</v>
      </c>
    </row>
    <row r="52" spans="1:23" s="452" customFormat="1" ht="15.75" thickBot="1">
      <c r="A52" s="435" t="s">
        <v>507</v>
      </c>
      <c r="B52" s="436">
        <v>2005</v>
      </c>
      <c r="C52" s="453">
        <v>14.078624072880555</v>
      </c>
      <c r="D52" s="453">
        <v>18.593573384306207</v>
      </c>
      <c r="E52" s="453">
        <v>15.463595208920372</v>
      </c>
      <c r="F52" s="453">
        <v>14.854873614224562</v>
      </c>
      <c r="G52" s="453">
        <v>11.493513004566607</v>
      </c>
      <c r="H52" s="453">
        <v>14.018225976038284</v>
      </c>
      <c r="I52" s="453">
        <v>10.819981946380288</v>
      </c>
      <c r="J52" s="453">
        <v>16.244482387453715</v>
      </c>
      <c r="K52" s="453">
        <v>12.622579048613531</v>
      </c>
      <c r="L52" s="2003">
        <v>13.093349733804907</v>
      </c>
      <c r="M52" s="434"/>
      <c r="N52" s="2001">
        <v>0.79568058142252973</v>
      </c>
      <c r="O52" s="2001">
        <v>2.4671894803569181</v>
      </c>
      <c r="P52" s="2001">
        <v>2.1120422683608084</v>
      </c>
      <c r="Q52" s="2001">
        <v>2.2548578388700271</v>
      </c>
      <c r="R52" s="2001">
        <v>3.6026978570264987</v>
      </c>
      <c r="S52" s="2001">
        <v>2.271834939866499</v>
      </c>
      <c r="T52" s="2001">
        <v>1.9528671605518946</v>
      </c>
      <c r="U52" s="2001">
        <v>2.535440974697861</v>
      </c>
      <c r="V52" s="2001">
        <v>2.4395852668523221</v>
      </c>
      <c r="W52" s="2001">
        <v>2.3923053089476802</v>
      </c>
    </row>
    <row r="53" spans="1:23" s="452" customFormat="1" ht="15.75" thickBot="1">
      <c r="A53" s="435" t="s">
        <v>504</v>
      </c>
      <c r="B53" s="436">
        <v>2005</v>
      </c>
      <c r="C53" s="453">
        <v>14.682787387603652</v>
      </c>
      <c r="D53" s="453">
        <v>20.45768839591366</v>
      </c>
      <c r="E53" s="453">
        <v>15.905697649396913</v>
      </c>
      <c r="F53" s="453">
        <v>17.400363205588558</v>
      </c>
      <c r="G53" s="453">
        <v>12.012766676988807</v>
      </c>
      <c r="H53" s="453">
        <v>14.842157715776708</v>
      </c>
      <c r="I53" s="453">
        <v>12.262123121878568</v>
      </c>
      <c r="J53" s="453">
        <v>17.010538259386916</v>
      </c>
      <c r="K53" s="453">
        <v>11.022797642603058</v>
      </c>
      <c r="L53" s="2003">
        <v>13.11808416031883</v>
      </c>
      <c r="M53" s="434"/>
      <c r="N53" s="2001">
        <v>0.81059605856212935</v>
      </c>
      <c r="O53" s="2001">
        <v>2.4364604855845746</v>
      </c>
      <c r="P53" s="2001">
        <v>2.2128972279414922</v>
      </c>
      <c r="Q53" s="2001">
        <v>2.3645075559478994</v>
      </c>
      <c r="R53" s="2001">
        <v>3.8217438071160759</v>
      </c>
      <c r="S53" s="2001">
        <v>2.2805376494743821</v>
      </c>
      <c r="T53" s="2001">
        <v>1.8077014578384263</v>
      </c>
      <c r="U53" s="2001">
        <v>2.5263523092336473</v>
      </c>
      <c r="V53" s="2001">
        <v>2.6077611498642668</v>
      </c>
      <c r="W53" s="2001">
        <v>2.5382470261003256</v>
      </c>
    </row>
    <row r="54" spans="1:23" s="452" customFormat="1" ht="15.75" thickBot="1">
      <c r="A54" s="435" t="s">
        <v>505</v>
      </c>
      <c r="B54" s="436">
        <v>2005</v>
      </c>
      <c r="C54" s="453">
        <v>16.260878579037918</v>
      </c>
      <c r="D54" s="453">
        <v>24.426556240107136</v>
      </c>
      <c r="E54" s="453">
        <v>15.552462126872577</v>
      </c>
      <c r="F54" s="453">
        <v>17.554448324101664</v>
      </c>
      <c r="G54" s="453">
        <v>13.887076704075513</v>
      </c>
      <c r="H54" s="453">
        <v>17.991696032206573</v>
      </c>
      <c r="I54" s="453">
        <v>12.848510284039033</v>
      </c>
      <c r="J54" s="453">
        <v>18.531744182709613</v>
      </c>
      <c r="K54" s="453">
        <v>13.148650961647904</v>
      </c>
      <c r="L54" s="2003">
        <v>16.134347544525724</v>
      </c>
      <c r="M54" s="434"/>
      <c r="N54" s="2001">
        <v>0.85617955734139728</v>
      </c>
      <c r="O54" s="2001">
        <v>2.7286829219887698</v>
      </c>
      <c r="P54" s="2001">
        <v>2.321765862975254</v>
      </c>
      <c r="Q54" s="2001">
        <v>2.4277886658934356</v>
      </c>
      <c r="R54" s="2001">
        <v>4.2000917010587582</v>
      </c>
      <c r="S54" s="2001">
        <v>2.2985156110993223</v>
      </c>
      <c r="T54" s="2001">
        <v>1.9651503744212853</v>
      </c>
      <c r="U54" s="2001">
        <v>2.8410632768657003</v>
      </c>
      <c r="V54" s="2001">
        <v>2.7546139221867461</v>
      </c>
      <c r="W54" s="2001">
        <v>2.5530467226280456</v>
      </c>
    </row>
    <row r="55" spans="1:23" s="452" customFormat="1" ht="15.75" thickBot="1">
      <c r="A55" s="435" t="s">
        <v>506</v>
      </c>
      <c r="B55" s="436">
        <v>2005</v>
      </c>
      <c r="C55" s="453">
        <v>15.961928070217541</v>
      </c>
      <c r="D55" s="453">
        <v>19.401118683119929</v>
      </c>
      <c r="E55" s="453">
        <v>14.833968039259501</v>
      </c>
      <c r="F55" s="453">
        <v>18.122337735210333</v>
      </c>
      <c r="G55" s="453">
        <v>15.576887668066741</v>
      </c>
      <c r="H55" s="453">
        <v>16.610207785185889</v>
      </c>
      <c r="I55" s="453">
        <v>15.043984658603568</v>
      </c>
      <c r="J55" s="453">
        <v>18.260090778203953</v>
      </c>
      <c r="K55" s="453">
        <v>13.554712119882609</v>
      </c>
      <c r="L55" s="2003">
        <v>13.540328617226793</v>
      </c>
      <c r="M55" s="434"/>
      <c r="N55" s="2001">
        <v>0.8515775122579099</v>
      </c>
      <c r="O55" s="2001">
        <v>2.859123118591937</v>
      </c>
      <c r="P55" s="2001">
        <v>2.5484357092089245</v>
      </c>
      <c r="Q55" s="2001">
        <v>2.4843727443020245</v>
      </c>
      <c r="R55" s="2001">
        <v>3.7640123200905817</v>
      </c>
      <c r="S55" s="2001">
        <v>2.3132059668494871</v>
      </c>
      <c r="T55" s="2001">
        <v>1.9923487225823742</v>
      </c>
      <c r="U55" s="2001">
        <v>2.5567204478098695</v>
      </c>
      <c r="V55" s="2001">
        <v>2.6002355025078505</v>
      </c>
      <c r="W55" s="2001">
        <v>2.5700436564503901</v>
      </c>
    </row>
    <row r="56" spans="1:23" s="452" customFormat="1" ht="15.75" thickBot="1">
      <c r="A56" s="435" t="s">
        <v>507</v>
      </c>
      <c r="B56" s="436">
        <v>2006</v>
      </c>
      <c r="C56" s="453">
        <v>15.186573031312776</v>
      </c>
      <c r="D56" s="453">
        <v>16.906864265425238</v>
      </c>
      <c r="E56" s="453">
        <v>15.420722330849276</v>
      </c>
      <c r="F56" s="453">
        <v>15.963300745583137</v>
      </c>
      <c r="G56" s="453">
        <v>16.408631148025151</v>
      </c>
      <c r="H56" s="453">
        <v>16.705417988365635</v>
      </c>
      <c r="I56" s="453">
        <v>13.602255933892646</v>
      </c>
      <c r="J56" s="453">
        <v>16.720947254947749</v>
      </c>
      <c r="K56" s="453">
        <v>12.875446144472614</v>
      </c>
      <c r="L56" s="2003">
        <v>12.733882293958276</v>
      </c>
      <c r="M56" s="434"/>
      <c r="N56" s="2001">
        <v>0.82876502809814212</v>
      </c>
      <c r="O56" s="2001">
        <v>2.9082312906093017</v>
      </c>
      <c r="P56" s="2001">
        <v>2.4469611311292194</v>
      </c>
      <c r="Q56" s="2001">
        <v>2.4087345255101984</v>
      </c>
      <c r="R56" s="2001">
        <v>3.3958402536469263</v>
      </c>
      <c r="S56" s="2001">
        <v>2.2929467315699128</v>
      </c>
      <c r="T56" s="2001">
        <v>1.953711924814731</v>
      </c>
      <c r="U56" s="2001">
        <v>2.4873377967514756</v>
      </c>
      <c r="V56" s="2001">
        <v>2.5641761031674681</v>
      </c>
      <c r="W56" s="2001">
        <v>2.4594166842976484</v>
      </c>
    </row>
    <row r="57" spans="1:23" s="452" customFormat="1" ht="15.75" thickBot="1">
      <c r="A57" s="435" t="s">
        <v>504</v>
      </c>
      <c r="B57" s="436">
        <v>2006</v>
      </c>
      <c r="C57" s="453">
        <v>16.185463686818956</v>
      </c>
      <c r="D57" s="453">
        <v>17.572682796228978</v>
      </c>
      <c r="E57" s="453">
        <v>16.167209821829228</v>
      </c>
      <c r="F57" s="453">
        <v>18.292808022559349</v>
      </c>
      <c r="G57" s="453">
        <v>15.193155188283134</v>
      </c>
      <c r="H57" s="453">
        <v>18.006948372470287</v>
      </c>
      <c r="I57" s="453">
        <v>15.941224315796779</v>
      </c>
      <c r="J57" s="453">
        <v>17.375012651726639</v>
      </c>
      <c r="K57" s="453">
        <v>14.297513705354836</v>
      </c>
      <c r="L57" s="2003">
        <v>12.888967478147853</v>
      </c>
      <c r="M57" s="434"/>
      <c r="N57" s="2001">
        <v>0.84736366139947161</v>
      </c>
      <c r="O57" s="2001">
        <v>2.7875700840232742</v>
      </c>
      <c r="P57" s="2001">
        <v>2.5366669143355813</v>
      </c>
      <c r="Q57" s="2001">
        <v>2.4018472986347508</v>
      </c>
      <c r="R57" s="2001">
        <v>3.5481302483489139</v>
      </c>
      <c r="S57" s="2001">
        <v>2.3312981262321668</v>
      </c>
      <c r="T57" s="2001">
        <v>2.0491806038264806</v>
      </c>
      <c r="U57" s="2001">
        <v>2.5074925892028834</v>
      </c>
      <c r="V57" s="2001">
        <v>2.6078441343087402</v>
      </c>
      <c r="W57" s="2001">
        <v>2.6397499876286981</v>
      </c>
    </row>
    <row r="58" spans="1:23" s="452" customFormat="1" ht="15.75" thickBot="1">
      <c r="A58" s="435" t="s">
        <v>505</v>
      </c>
      <c r="B58" s="436">
        <v>2006</v>
      </c>
      <c r="C58" s="453">
        <v>17.878054462245739</v>
      </c>
      <c r="D58" s="453">
        <v>15.804935919197602</v>
      </c>
      <c r="E58" s="453">
        <v>17.531304976475607</v>
      </c>
      <c r="F58" s="453">
        <v>20.261121958869744</v>
      </c>
      <c r="G58" s="453">
        <v>15.396917503056923</v>
      </c>
      <c r="H58" s="453">
        <v>18.159940666526058</v>
      </c>
      <c r="I58" s="453">
        <v>16.484719484484014</v>
      </c>
      <c r="J58" s="453">
        <v>23.228452322273522</v>
      </c>
      <c r="K58" s="453">
        <v>15.148503274383174</v>
      </c>
      <c r="L58" s="2003">
        <v>15.199886611654644</v>
      </c>
      <c r="M58" s="434"/>
      <c r="N58" s="2001">
        <v>0.90293301992030206</v>
      </c>
      <c r="O58" s="2001">
        <v>2.8736226893050434</v>
      </c>
      <c r="P58" s="2001">
        <v>2.6662038813582778</v>
      </c>
      <c r="Q58" s="2001">
        <v>2.7604921126588509</v>
      </c>
      <c r="R58" s="2001">
        <v>3.5571737138018249</v>
      </c>
      <c r="S58" s="2001">
        <v>2.4411799750690251</v>
      </c>
      <c r="T58" s="2001">
        <v>2.1382516206915758</v>
      </c>
      <c r="U58" s="2001">
        <v>2.775038261740328</v>
      </c>
      <c r="V58" s="2001">
        <v>2.6451552838363304</v>
      </c>
      <c r="W58" s="2001">
        <v>2.795842007328603</v>
      </c>
    </row>
    <row r="59" spans="1:23" s="452" customFormat="1" ht="15.75" thickBot="1">
      <c r="A59" s="435" t="s">
        <v>506</v>
      </c>
      <c r="B59" s="436">
        <v>2006</v>
      </c>
      <c r="C59" s="453">
        <v>15.421546658439297</v>
      </c>
      <c r="D59" s="453">
        <v>15.35846333511639</v>
      </c>
      <c r="E59" s="453">
        <v>15.631809447216341</v>
      </c>
      <c r="F59" s="453">
        <v>15.875786834038403</v>
      </c>
      <c r="G59" s="453">
        <v>13.29434139460286</v>
      </c>
      <c r="H59" s="453">
        <v>16.469733976845532</v>
      </c>
      <c r="I59" s="453">
        <v>14.696459336805901</v>
      </c>
      <c r="J59" s="453">
        <v>19.332730563492923</v>
      </c>
      <c r="K59" s="453">
        <v>12.122299195328152</v>
      </c>
      <c r="L59" s="2003">
        <v>14.678021824973877</v>
      </c>
      <c r="M59" s="434"/>
      <c r="N59" s="2001">
        <v>0.84341288849726492</v>
      </c>
      <c r="O59" s="2001">
        <v>2.6283560157734502</v>
      </c>
      <c r="P59" s="2001">
        <v>2.559777924023209</v>
      </c>
      <c r="Q59" s="2001">
        <v>2.5974360619817252</v>
      </c>
      <c r="R59" s="2001">
        <v>3.3921641414978159</v>
      </c>
      <c r="S59" s="2001">
        <v>2.2830579359860161</v>
      </c>
      <c r="T59" s="2001">
        <v>1.9192470605807284</v>
      </c>
      <c r="U59" s="2001">
        <v>2.654055143830806</v>
      </c>
      <c r="V59" s="2001">
        <v>2.6283946724701148</v>
      </c>
      <c r="W59" s="2001">
        <v>2.5090273998627843</v>
      </c>
    </row>
    <row r="60" spans="1:23" s="452" customFormat="1" ht="15.75" thickBot="1">
      <c r="A60" s="435" t="s">
        <v>507</v>
      </c>
      <c r="B60" s="436">
        <v>2007</v>
      </c>
      <c r="C60" s="453">
        <v>15.514919734496836</v>
      </c>
      <c r="D60" s="453">
        <v>15.976451457689473</v>
      </c>
      <c r="E60" s="453">
        <v>16.39410129166615</v>
      </c>
      <c r="F60" s="453">
        <v>15.632362563658383</v>
      </c>
      <c r="G60" s="453">
        <v>13.835090301889942</v>
      </c>
      <c r="H60" s="453">
        <v>19.919273999846371</v>
      </c>
      <c r="I60" s="453">
        <v>14.761992830427026</v>
      </c>
      <c r="J60" s="453">
        <v>15.631334982597652</v>
      </c>
      <c r="K60" s="453">
        <v>13.224315146906271</v>
      </c>
      <c r="L60" s="2003">
        <v>14.736875125719143</v>
      </c>
      <c r="M60" s="434"/>
      <c r="N60" s="2001">
        <v>0.83162078045883181</v>
      </c>
      <c r="O60" s="2001">
        <v>2.6202900762878101</v>
      </c>
      <c r="P60" s="2001">
        <v>2.491015795018821</v>
      </c>
      <c r="Q60" s="2001">
        <v>2.2972543287864045</v>
      </c>
      <c r="R60" s="2001">
        <v>3.4157463135310602</v>
      </c>
      <c r="S60" s="2001">
        <v>2.2776412364949974</v>
      </c>
      <c r="T60" s="2001">
        <v>1.9769111078965018</v>
      </c>
      <c r="U60" s="2001">
        <v>2.6487756583110111</v>
      </c>
      <c r="V60" s="2001">
        <v>2.9482361466480289</v>
      </c>
      <c r="W60" s="2001">
        <v>2.3766219465346503</v>
      </c>
    </row>
    <row r="61" spans="1:23" s="452" customFormat="1" ht="15.75" thickBot="1">
      <c r="A61" s="435" t="s">
        <v>504</v>
      </c>
      <c r="B61" s="436">
        <v>2007</v>
      </c>
      <c r="C61" s="453">
        <v>15.386882769988707</v>
      </c>
      <c r="D61" s="453">
        <v>16.440900485518675</v>
      </c>
      <c r="E61" s="453">
        <v>17.855477132837212</v>
      </c>
      <c r="F61" s="453">
        <v>14.620387222983172</v>
      </c>
      <c r="G61" s="453">
        <v>12.691453115024769</v>
      </c>
      <c r="H61" s="453">
        <v>18.099344934168176</v>
      </c>
      <c r="I61" s="453">
        <v>15.721038141523181</v>
      </c>
      <c r="J61" s="453">
        <v>16.454215045694625</v>
      </c>
      <c r="K61" s="453">
        <v>13.197556643771824</v>
      </c>
      <c r="L61" s="2003">
        <v>12.775018217926226</v>
      </c>
      <c r="M61" s="434"/>
      <c r="N61" s="2001">
        <v>0.83824553656367007</v>
      </c>
      <c r="O61" s="2001">
        <v>2.605591662417662</v>
      </c>
      <c r="P61" s="2001">
        <v>2.6103333367267565</v>
      </c>
      <c r="Q61" s="2001">
        <v>2.3778447148664172</v>
      </c>
      <c r="R61" s="2001">
        <v>3.3761773480205322</v>
      </c>
      <c r="S61" s="2001">
        <v>2.3966057849694131</v>
      </c>
      <c r="T61" s="2001">
        <v>1.9734657430869038</v>
      </c>
      <c r="U61" s="2001">
        <v>2.540975718299654</v>
      </c>
      <c r="V61" s="2001">
        <v>2.8645173182010906</v>
      </c>
      <c r="W61" s="2001">
        <v>2.3357059216126204</v>
      </c>
    </row>
    <row r="62" spans="1:23" s="452" customFormat="1" ht="15.75" thickBot="1">
      <c r="A62" s="435" t="s">
        <v>505</v>
      </c>
      <c r="B62" s="436">
        <v>2007</v>
      </c>
      <c r="C62" s="453">
        <v>16.281985500656514</v>
      </c>
      <c r="D62" s="453">
        <v>17.523015773337292</v>
      </c>
      <c r="E62" s="453">
        <v>19.699471099314565</v>
      </c>
      <c r="F62" s="453">
        <v>15.969566403243086</v>
      </c>
      <c r="G62" s="453">
        <v>14.571091666524536</v>
      </c>
      <c r="H62" s="453">
        <v>18.464732281065221</v>
      </c>
      <c r="I62" s="453">
        <v>16.646136492720686</v>
      </c>
      <c r="J62" s="453">
        <v>16.763760266287825</v>
      </c>
      <c r="K62" s="453">
        <v>14.006039475412715</v>
      </c>
      <c r="L62" s="2003">
        <v>12.459946492778935</v>
      </c>
      <c r="M62" s="434"/>
      <c r="N62" s="2001">
        <v>0.87008228262691178</v>
      </c>
      <c r="O62" s="2001">
        <v>2.7749728908547855</v>
      </c>
      <c r="P62" s="2001">
        <v>2.7003308359786096</v>
      </c>
      <c r="Q62" s="2001">
        <v>2.4098897126628827</v>
      </c>
      <c r="R62" s="2001">
        <v>3.6016789619599621</v>
      </c>
      <c r="S62" s="2001">
        <v>2.5345273913708124</v>
      </c>
      <c r="T62" s="2001">
        <v>2.0641098549635273</v>
      </c>
      <c r="U62" s="2001">
        <v>2.5139741034039158</v>
      </c>
      <c r="V62" s="2001">
        <v>2.8481021707559218</v>
      </c>
      <c r="W62" s="2001">
        <v>2.5290267034803735</v>
      </c>
    </row>
    <row r="63" spans="1:23" s="452" customFormat="1" ht="15.75" thickBot="1">
      <c r="A63" s="435" t="s">
        <v>506</v>
      </c>
      <c r="B63" s="436">
        <v>2007</v>
      </c>
      <c r="C63" s="453">
        <v>14.559175685129274</v>
      </c>
      <c r="D63" s="453">
        <v>16.315767731773832</v>
      </c>
      <c r="E63" s="453">
        <v>16.331940536773434</v>
      </c>
      <c r="F63" s="453">
        <v>12.795394388738652</v>
      </c>
      <c r="G63" s="453">
        <v>14.219675657414163</v>
      </c>
      <c r="H63" s="453">
        <v>15.820749093443096</v>
      </c>
      <c r="I63" s="453">
        <v>13.203045653949932</v>
      </c>
      <c r="J63" s="453">
        <v>16.190928845359799</v>
      </c>
      <c r="K63" s="453">
        <v>14.257532726594485</v>
      </c>
      <c r="L63" s="2003">
        <v>10.944928787102077</v>
      </c>
      <c r="M63" s="434"/>
      <c r="N63" s="2001">
        <v>0.81491366839372636</v>
      </c>
      <c r="O63" s="2001">
        <v>2.6767381236984913</v>
      </c>
      <c r="P63" s="2001">
        <v>2.4918520858882487</v>
      </c>
      <c r="Q63" s="2001">
        <v>2.3662608954411075</v>
      </c>
      <c r="R63" s="2001">
        <v>3.4885344128037286</v>
      </c>
      <c r="S63" s="2001">
        <v>2.2586405827534972</v>
      </c>
      <c r="T63" s="2001">
        <v>2.0225781166520402</v>
      </c>
      <c r="U63" s="2001">
        <v>2.2725992854827468</v>
      </c>
      <c r="V63" s="2001">
        <v>2.6205592586070008</v>
      </c>
      <c r="W63" s="2001">
        <v>2.2808095090208274</v>
      </c>
    </row>
    <row r="64" spans="1:23" s="452" customFormat="1" ht="15.75" thickBot="1">
      <c r="A64" s="435" t="s">
        <v>507</v>
      </c>
      <c r="B64" s="436">
        <v>2008</v>
      </c>
      <c r="C64" s="453">
        <v>15.03182590370146</v>
      </c>
      <c r="D64" s="453">
        <v>17.997894838245053</v>
      </c>
      <c r="E64" s="453">
        <v>18.025625550702728</v>
      </c>
      <c r="F64" s="453">
        <v>12.345852732620839</v>
      </c>
      <c r="G64" s="453">
        <v>14.213920750294928</v>
      </c>
      <c r="H64" s="453">
        <v>16.372924101187888</v>
      </c>
      <c r="I64" s="453">
        <v>15.88852967461567</v>
      </c>
      <c r="J64" s="453">
        <v>15.998370106460925</v>
      </c>
      <c r="K64" s="453">
        <v>12.922802321397889</v>
      </c>
      <c r="L64" s="2003">
        <v>11.819062308495385</v>
      </c>
      <c r="M64" s="434"/>
      <c r="N64" s="2001">
        <v>0.82090814979531401</v>
      </c>
      <c r="O64" s="2001">
        <v>2.6401997729127209</v>
      </c>
      <c r="P64" s="2001">
        <v>2.6501279958637389</v>
      </c>
      <c r="Q64" s="2001">
        <v>2.2664950069608256</v>
      </c>
      <c r="R64" s="2001">
        <v>3.5694345389376623</v>
      </c>
      <c r="S64" s="2001">
        <v>2.3777897091907669</v>
      </c>
      <c r="T64" s="2001">
        <v>1.9447488740936627</v>
      </c>
      <c r="U64" s="2001">
        <v>2.4555619722369144</v>
      </c>
      <c r="V64" s="2001">
        <v>2.6916856616365035</v>
      </c>
      <c r="W64" s="2001">
        <v>2.1600509740642067</v>
      </c>
    </row>
    <row r="65" spans="1:23" s="452" customFormat="1" ht="15.75" thickBot="1">
      <c r="A65" s="435" t="s">
        <v>504</v>
      </c>
      <c r="B65" s="436">
        <v>2008</v>
      </c>
      <c r="C65" s="453">
        <v>15.541919562895391</v>
      </c>
      <c r="D65" s="453">
        <v>18.257137740149052</v>
      </c>
      <c r="E65" s="453">
        <v>17.649363697158108</v>
      </c>
      <c r="F65" s="453">
        <v>16.487740337556055</v>
      </c>
      <c r="G65" s="453">
        <v>15.403639849760786</v>
      </c>
      <c r="H65" s="453">
        <v>18.28837265216848</v>
      </c>
      <c r="I65" s="453">
        <v>13.214182378148209</v>
      </c>
      <c r="J65" s="453">
        <v>16.556427612024947</v>
      </c>
      <c r="K65" s="453">
        <v>13.672467825122514</v>
      </c>
      <c r="L65" s="2003">
        <v>10.370482549537858</v>
      </c>
      <c r="M65" s="434"/>
      <c r="N65" s="2001">
        <v>0.84597530114126385</v>
      </c>
      <c r="O65" s="2001">
        <v>2.7837314051049731</v>
      </c>
      <c r="P65" s="2001">
        <v>2.5250011230270064</v>
      </c>
      <c r="Q65" s="2001">
        <v>2.3901655146505862</v>
      </c>
      <c r="R65" s="2001">
        <v>3.5934023928348493</v>
      </c>
      <c r="S65" s="2001">
        <v>2.3558904240784391</v>
      </c>
      <c r="T65" s="2001">
        <v>2.0293667007676857</v>
      </c>
      <c r="U65" s="2001">
        <v>2.3120267352799577</v>
      </c>
      <c r="V65" s="2001">
        <v>2.8237047496650312</v>
      </c>
      <c r="W65" s="2001">
        <v>2.5079204716373962</v>
      </c>
    </row>
    <row r="66" spans="1:23" s="452" customFormat="1" ht="15.75" thickBot="1">
      <c r="A66" s="435" t="s">
        <v>505</v>
      </c>
      <c r="B66" s="436">
        <v>2008</v>
      </c>
      <c r="C66" s="453">
        <v>17.748327760424587</v>
      </c>
      <c r="D66" s="453">
        <v>21.219521910709002</v>
      </c>
      <c r="E66" s="453">
        <v>20.044003099550775</v>
      </c>
      <c r="F66" s="453">
        <v>17.772093476480087</v>
      </c>
      <c r="G66" s="453">
        <v>17.150700985748024</v>
      </c>
      <c r="H66" s="453">
        <v>20.961691924640839</v>
      </c>
      <c r="I66" s="453">
        <v>15.090030651590055</v>
      </c>
      <c r="J66" s="453">
        <v>18.424982236548836</v>
      </c>
      <c r="K66" s="453">
        <v>15.667376351931575</v>
      </c>
      <c r="L66" s="2003">
        <v>14.037341417548696</v>
      </c>
      <c r="M66" s="434"/>
      <c r="N66" s="2001">
        <v>0.91420985700790214</v>
      </c>
      <c r="O66" s="2001">
        <v>2.96719154879588</v>
      </c>
      <c r="P66" s="2001">
        <v>2.6767148346976546</v>
      </c>
      <c r="Q66" s="2001">
        <v>2.501136236189589</v>
      </c>
      <c r="R66" s="2001">
        <v>4.0788667929300964</v>
      </c>
      <c r="S66" s="2001">
        <v>2.5826941135423507</v>
      </c>
      <c r="T66" s="2001">
        <v>2.2518267630891362</v>
      </c>
      <c r="U66" s="2001">
        <v>2.7168996650826696</v>
      </c>
      <c r="V66" s="2001">
        <v>2.9877433666237554</v>
      </c>
      <c r="W66" s="2001">
        <v>2.602302130369146</v>
      </c>
    </row>
    <row r="67" spans="1:23" s="452" customFormat="1" ht="15.75" thickBot="1">
      <c r="A67" s="435" t="s">
        <v>506</v>
      </c>
      <c r="B67" s="436">
        <v>2008</v>
      </c>
      <c r="C67" s="453">
        <v>16.136540739431066</v>
      </c>
      <c r="D67" s="453">
        <v>19.280698935363322</v>
      </c>
      <c r="E67" s="453">
        <v>18.596080155104307</v>
      </c>
      <c r="F67" s="453">
        <v>15.196254264329287</v>
      </c>
      <c r="G67" s="453">
        <v>14.28879455276329</v>
      </c>
      <c r="H67" s="453">
        <v>18.181635729348685</v>
      </c>
      <c r="I67" s="453">
        <v>14.743973545004129</v>
      </c>
      <c r="J67" s="453">
        <v>16.877430857576293</v>
      </c>
      <c r="K67" s="453">
        <v>15.143729849530303</v>
      </c>
      <c r="L67" s="2003">
        <v>12.842551173488213</v>
      </c>
      <c r="M67" s="434"/>
      <c r="N67" s="2001">
        <v>0.8606172679762325</v>
      </c>
      <c r="O67" s="2001">
        <v>2.6699350771896184</v>
      </c>
      <c r="P67" s="2001">
        <v>2.6435459452576584</v>
      </c>
      <c r="Q67" s="2001">
        <v>2.4229663260441381</v>
      </c>
      <c r="R67" s="2001">
        <v>3.8327363865361987</v>
      </c>
      <c r="S67" s="2001">
        <v>2.380760753779279</v>
      </c>
      <c r="T67" s="2001">
        <v>2.1350116004728128</v>
      </c>
      <c r="U67" s="2001">
        <v>2.6208780403643566</v>
      </c>
      <c r="V67" s="2001">
        <v>2.8036948151145764</v>
      </c>
      <c r="W67" s="2001">
        <v>2.3705215652088407</v>
      </c>
    </row>
    <row r="68" spans="1:23" s="452" customFormat="1" ht="15.75" thickBot="1">
      <c r="A68" s="435" t="s">
        <v>507</v>
      </c>
      <c r="B68" s="436">
        <v>2009</v>
      </c>
      <c r="C68" s="453">
        <v>17.468129335761269</v>
      </c>
      <c r="D68" s="453">
        <v>18.505547364892287</v>
      </c>
      <c r="E68" s="453">
        <v>20.307835347632832</v>
      </c>
      <c r="F68" s="453">
        <v>18.275507839533471</v>
      </c>
      <c r="G68" s="453">
        <v>14.551874970835115</v>
      </c>
      <c r="H68" s="453">
        <v>22.36601172727093</v>
      </c>
      <c r="I68" s="453">
        <v>15.366738122824074</v>
      </c>
      <c r="J68" s="453">
        <v>16.42465280338719</v>
      </c>
      <c r="K68" s="453">
        <v>15.766435653514915</v>
      </c>
      <c r="L68" s="2003">
        <v>15.780076280372571</v>
      </c>
      <c r="M68" s="434"/>
      <c r="N68" s="2001">
        <v>0.8860788849847413</v>
      </c>
      <c r="O68" s="2001">
        <v>2.5829161411571691</v>
      </c>
      <c r="P68" s="2001">
        <v>2.6233071673875843</v>
      </c>
      <c r="Q68" s="2001">
        <v>2.4605612911282573</v>
      </c>
      <c r="R68" s="2001">
        <v>3.6410810309993629</v>
      </c>
      <c r="S68" s="2001">
        <v>2.5034554297991676</v>
      </c>
      <c r="T68" s="2001">
        <v>2.1595176644063501</v>
      </c>
      <c r="U68" s="2001">
        <v>2.8244120478054962</v>
      </c>
      <c r="V68" s="2001">
        <v>2.9802749044630357</v>
      </c>
      <c r="W68" s="2001">
        <v>2.6339902244696916</v>
      </c>
    </row>
    <row r="69" spans="1:23" s="452" customFormat="1" ht="15.75" thickBot="1">
      <c r="A69" s="435" t="s">
        <v>504</v>
      </c>
      <c r="B69" s="436">
        <v>2009</v>
      </c>
      <c r="C69" s="453">
        <v>17.487156938015129</v>
      </c>
      <c r="D69" s="453">
        <v>21.140436940657185</v>
      </c>
      <c r="E69" s="453">
        <v>20.116710420513154</v>
      </c>
      <c r="F69" s="453">
        <v>19.809714634122376</v>
      </c>
      <c r="G69" s="453">
        <v>15.803547131293932</v>
      </c>
      <c r="H69" s="453">
        <v>23.247450417331351</v>
      </c>
      <c r="I69" s="453">
        <v>15.089356641992094</v>
      </c>
      <c r="J69" s="453">
        <v>14.686786787222687</v>
      </c>
      <c r="K69" s="453">
        <v>16.58603382061133</v>
      </c>
      <c r="L69" s="2003">
        <v>12.99393488122719</v>
      </c>
      <c r="M69" s="434"/>
      <c r="N69" s="2001">
        <v>0.91196122652211475</v>
      </c>
      <c r="O69" s="2001">
        <v>2.7337085191743626</v>
      </c>
      <c r="P69" s="2001">
        <v>2.7023559343466554</v>
      </c>
      <c r="Q69" s="2001">
        <v>2.368557717659705</v>
      </c>
      <c r="R69" s="2001">
        <v>3.8956865750107732</v>
      </c>
      <c r="S69" s="2001">
        <v>2.6351882380506808</v>
      </c>
      <c r="T69" s="2001">
        <v>2.246635126497377</v>
      </c>
      <c r="U69" s="2001">
        <v>2.6596040937597065</v>
      </c>
      <c r="V69" s="2001">
        <v>3.0727118231905952</v>
      </c>
      <c r="W69" s="2001">
        <v>2.8620546629119259</v>
      </c>
    </row>
    <row r="70" spans="1:23" s="452" customFormat="1" ht="15.75" thickBot="1">
      <c r="A70" s="435" t="s">
        <v>505</v>
      </c>
      <c r="B70" s="436">
        <v>2009</v>
      </c>
      <c r="C70" s="453">
        <v>19.550748858045232</v>
      </c>
      <c r="D70" s="453">
        <v>24.753734665914028</v>
      </c>
      <c r="E70" s="453">
        <v>23.492195643374547</v>
      </c>
      <c r="F70" s="453">
        <v>19.826649748220124</v>
      </c>
      <c r="G70" s="453">
        <v>18.728917789674071</v>
      </c>
      <c r="H70" s="453">
        <v>22.106376542443332</v>
      </c>
      <c r="I70" s="453">
        <v>17.050038540557722</v>
      </c>
      <c r="J70" s="453">
        <v>18.431331515935</v>
      </c>
      <c r="K70" s="453">
        <v>16.936220683815069</v>
      </c>
      <c r="L70" s="2003">
        <v>16.985819833222216</v>
      </c>
      <c r="M70" s="434"/>
      <c r="N70" s="2001">
        <v>0.96802429768365272</v>
      </c>
      <c r="O70" s="2001">
        <v>3.0961038323612349</v>
      </c>
      <c r="P70" s="2001">
        <v>2.9320293208382751</v>
      </c>
      <c r="Q70" s="2001">
        <v>2.5809914415294219</v>
      </c>
      <c r="R70" s="2001">
        <v>4.5475853894729186</v>
      </c>
      <c r="S70" s="2001">
        <v>2.7030547410019192</v>
      </c>
      <c r="T70" s="2001">
        <v>2.2950729088771258</v>
      </c>
      <c r="U70" s="2001">
        <v>2.9873157187856783</v>
      </c>
      <c r="V70" s="2001">
        <v>3.1121136936439582</v>
      </c>
      <c r="W70" s="2001">
        <v>2.8882861263036985</v>
      </c>
    </row>
    <row r="71" spans="1:23" s="452" customFormat="1" ht="15.75" thickBot="1">
      <c r="A71" s="435" t="s">
        <v>506</v>
      </c>
      <c r="B71" s="436">
        <v>2009</v>
      </c>
      <c r="C71" s="453">
        <v>17.204240601171502</v>
      </c>
      <c r="D71" s="453">
        <v>22.518020216531959</v>
      </c>
      <c r="E71" s="453">
        <v>19.623779573843816</v>
      </c>
      <c r="F71" s="453">
        <v>18.341649583743212</v>
      </c>
      <c r="G71" s="453">
        <v>15.115434438041742</v>
      </c>
      <c r="H71" s="453">
        <v>18.944565277002472</v>
      </c>
      <c r="I71" s="453">
        <v>16.392093906532804</v>
      </c>
      <c r="J71" s="453">
        <v>16.450115109390349</v>
      </c>
      <c r="K71" s="453">
        <v>15.172529397146114</v>
      </c>
      <c r="L71" s="2003">
        <v>14.703515165673824</v>
      </c>
      <c r="M71" s="434"/>
      <c r="N71" s="2001">
        <v>0.90225358835440717</v>
      </c>
      <c r="O71" s="2001">
        <v>2.7516314155047636</v>
      </c>
      <c r="P71" s="2001">
        <v>2.7543379519605624</v>
      </c>
      <c r="Q71" s="2001">
        <v>2.5101025252319182</v>
      </c>
      <c r="R71" s="2001">
        <v>4.2677367130914146</v>
      </c>
      <c r="S71" s="2001">
        <v>2.4566559214455603</v>
      </c>
      <c r="T71" s="2001">
        <v>2.2005966768699792</v>
      </c>
      <c r="U71" s="2001">
        <v>2.7944068880323658</v>
      </c>
      <c r="V71" s="2001">
        <v>2.856408484168496</v>
      </c>
      <c r="W71" s="2001">
        <v>2.6718252369485267</v>
      </c>
    </row>
    <row r="72" spans="1:23" s="452" customFormat="1" ht="15.75" thickBot="1">
      <c r="A72" s="435" t="s">
        <v>507</v>
      </c>
      <c r="B72" s="436">
        <v>2010</v>
      </c>
      <c r="C72" s="453">
        <v>17.562726646792228</v>
      </c>
      <c r="D72" s="453">
        <v>22.179895599424416</v>
      </c>
      <c r="E72" s="453">
        <v>19.396563327446135</v>
      </c>
      <c r="F72" s="453">
        <v>20.753535308891998</v>
      </c>
      <c r="G72" s="453">
        <v>16.158670253320519</v>
      </c>
      <c r="H72" s="453">
        <v>22.105290094978027</v>
      </c>
      <c r="I72" s="453">
        <v>16.500094785074999</v>
      </c>
      <c r="J72" s="453">
        <v>14.582920151630457</v>
      </c>
      <c r="K72" s="453">
        <v>14.836083276662174</v>
      </c>
      <c r="L72" s="2003">
        <v>15.436732343545417</v>
      </c>
      <c r="M72" s="434"/>
      <c r="N72" s="2001">
        <v>0.90579732703214288</v>
      </c>
      <c r="O72" s="2001">
        <v>2.8742046305715543</v>
      </c>
      <c r="P72" s="2001">
        <v>2.7303172174032544</v>
      </c>
      <c r="Q72" s="2001">
        <v>2.3574859037277003</v>
      </c>
      <c r="R72" s="2001">
        <v>4.0512686391124841</v>
      </c>
      <c r="S72" s="2001">
        <v>2.4409842611658426</v>
      </c>
      <c r="T72" s="2001">
        <v>2.2358048860515836</v>
      </c>
      <c r="U72" s="2001">
        <v>2.7904979185288319</v>
      </c>
      <c r="V72" s="2001">
        <v>2.9678243538834366</v>
      </c>
      <c r="W72" s="2001">
        <v>2.8102636786164132</v>
      </c>
    </row>
    <row r="73" spans="1:23" s="452" customFormat="1" ht="15.75" thickBot="1">
      <c r="A73" s="435" t="s">
        <v>504</v>
      </c>
      <c r="B73" s="436">
        <v>2010</v>
      </c>
      <c r="C73" s="453">
        <v>16.275488048297181</v>
      </c>
      <c r="D73" s="453">
        <v>19.62270208166106</v>
      </c>
      <c r="E73" s="453">
        <v>16.844583281953891</v>
      </c>
      <c r="F73" s="453">
        <v>18.820925011465299</v>
      </c>
      <c r="G73" s="453">
        <v>14.185453500865375</v>
      </c>
      <c r="H73" s="453">
        <v>18.961883506309555</v>
      </c>
      <c r="I73" s="453">
        <v>16.327711335978549</v>
      </c>
      <c r="J73" s="453">
        <v>14.600626128341418</v>
      </c>
      <c r="K73" s="453">
        <v>14.941665583959422</v>
      </c>
      <c r="L73" s="2003">
        <v>14.585288547923108</v>
      </c>
      <c r="M73" s="434"/>
      <c r="N73" s="2001">
        <v>0.88810330263101456</v>
      </c>
      <c r="O73" s="2001">
        <v>2.7353829198881772</v>
      </c>
      <c r="P73" s="2001">
        <v>2.8306677850187838</v>
      </c>
      <c r="Q73" s="2001">
        <v>2.2892649389741724</v>
      </c>
      <c r="R73" s="2001">
        <v>3.9415757206292104</v>
      </c>
      <c r="S73" s="2001">
        <v>2.3185391865651885</v>
      </c>
      <c r="T73" s="2001">
        <v>2.2937180193479758</v>
      </c>
      <c r="U73" s="2001">
        <v>2.8010122333566727</v>
      </c>
      <c r="V73" s="2001">
        <v>2.8339867024233962</v>
      </c>
      <c r="W73" s="2001">
        <v>2.7449211521916088</v>
      </c>
    </row>
    <row r="74" spans="1:23" s="452" customFormat="1" ht="15.75" thickBot="1">
      <c r="A74" s="435" t="s">
        <v>505</v>
      </c>
      <c r="B74" s="436">
        <v>2010</v>
      </c>
      <c r="C74" s="453">
        <v>18.89115904840143</v>
      </c>
      <c r="D74" s="453">
        <v>23.660405331926931</v>
      </c>
      <c r="E74" s="453">
        <v>20.500533755423341</v>
      </c>
      <c r="F74" s="453">
        <v>19.348541600011735</v>
      </c>
      <c r="G74" s="453">
        <v>17.280725966533968</v>
      </c>
      <c r="H74" s="453">
        <v>20.6926747492484</v>
      </c>
      <c r="I74" s="453">
        <v>19.000903061064335</v>
      </c>
      <c r="J74" s="453">
        <v>17.695804249795803</v>
      </c>
      <c r="K74" s="453">
        <v>17.578175993428129</v>
      </c>
      <c r="L74" s="2003">
        <v>16.940319412437432</v>
      </c>
      <c r="M74" s="434"/>
      <c r="N74" s="2001">
        <v>0.97856091323919292</v>
      </c>
      <c r="O74" s="2001">
        <v>3.069065397764926</v>
      </c>
      <c r="P74" s="2001">
        <v>3.0323392997256913</v>
      </c>
      <c r="Q74" s="2001">
        <v>2.6782734153430154</v>
      </c>
      <c r="R74" s="2001">
        <v>4.5043178932223267</v>
      </c>
      <c r="S74" s="2001">
        <v>2.4775400071799498</v>
      </c>
      <c r="T74" s="2001">
        <v>2.4895790335599668</v>
      </c>
      <c r="U74" s="2001">
        <v>3.1040632811398012</v>
      </c>
      <c r="V74" s="2001">
        <v>3.1508967766902756</v>
      </c>
      <c r="W74" s="2001">
        <v>2.9582918421789608</v>
      </c>
    </row>
    <row r="75" spans="1:23" s="452" customFormat="1" ht="15.75" thickBot="1">
      <c r="A75" s="435" t="s">
        <v>506</v>
      </c>
      <c r="B75" s="436">
        <v>2010</v>
      </c>
      <c r="C75" s="453">
        <v>18.28611150198472</v>
      </c>
      <c r="D75" s="453">
        <v>22.293778373172891</v>
      </c>
      <c r="E75" s="453">
        <v>18.787695134525801</v>
      </c>
      <c r="F75" s="453">
        <v>18.795113284796297</v>
      </c>
      <c r="G75" s="453">
        <v>13.524899520417394</v>
      </c>
      <c r="H75" s="453">
        <v>23.562828685876852</v>
      </c>
      <c r="I75" s="453">
        <v>18.070960121973432</v>
      </c>
      <c r="J75" s="453">
        <v>17.800521658802911</v>
      </c>
      <c r="K75" s="453">
        <v>16.453619334818796</v>
      </c>
      <c r="L75" s="2003">
        <v>17.264680401395303</v>
      </c>
      <c r="M75" s="434"/>
      <c r="N75" s="2001">
        <v>0.95114970768306295</v>
      </c>
      <c r="O75" s="2001">
        <v>2.645459508780895</v>
      </c>
      <c r="P75" s="2001">
        <v>2.9928073045916075</v>
      </c>
      <c r="Q75" s="2001">
        <v>2.7358167140724521</v>
      </c>
      <c r="R75" s="2001">
        <v>4.1793940435991939</v>
      </c>
      <c r="S75" s="2001">
        <v>2.3740347518641869</v>
      </c>
      <c r="T75" s="2001">
        <v>2.3539875629496625</v>
      </c>
      <c r="U75" s="2001">
        <v>3.1789295443829038</v>
      </c>
      <c r="V75" s="2001">
        <v>3.2501352778709731</v>
      </c>
      <c r="W75" s="2001">
        <v>2.8053786740825171</v>
      </c>
    </row>
    <row r="76" spans="1:23" s="452" customFormat="1" ht="15.75" thickBot="1">
      <c r="A76" s="435" t="s">
        <v>507</v>
      </c>
      <c r="B76" s="436">
        <v>2011</v>
      </c>
      <c r="C76" s="453">
        <v>17.696193865304817</v>
      </c>
      <c r="D76" s="453">
        <v>21.691106948470519</v>
      </c>
      <c r="E76" s="453">
        <v>18.389726162840869</v>
      </c>
      <c r="F76" s="453">
        <v>19.510109421716873</v>
      </c>
      <c r="G76" s="453">
        <v>14.594172710945319</v>
      </c>
      <c r="H76" s="453">
        <v>23.946499254696558</v>
      </c>
      <c r="I76" s="453">
        <v>18.886803197233839</v>
      </c>
      <c r="J76" s="453">
        <v>13.746006967064975</v>
      </c>
      <c r="K76" s="453">
        <v>15.358809046727639</v>
      </c>
      <c r="L76" s="2003">
        <v>17.614197016496018</v>
      </c>
      <c r="M76" s="434"/>
      <c r="N76" s="2001">
        <v>0.94038793298780576</v>
      </c>
      <c r="O76" s="2001">
        <v>2.7374054965299996</v>
      </c>
      <c r="P76" s="2001">
        <v>2.9748853649919869</v>
      </c>
      <c r="Q76" s="2001">
        <v>2.4627140461191583</v>
      </c>
      <c r="R76" s="2001">
        <v>3.8164841639576919</v>
      </c>
      <c r="S76" s="2001">
        <v>2.4674089207263181</v>
      </c>
      <c r="T76" s="2001">
        <v>2.2915823368139963</v>
      </c>
      <c r="U76" s="2001">
        <v>3.1750540294304077</v>
      </c>
      <c r="V76" s="2001">
        <v>3.298611783032833</v>
      </c>
      <c r="W76" s="2001">
        <v>2.8747174310238046</v>
      </c>
    </row>
    <row r="77" spans="1:23" s="452" customFormat="1" ht="15.75" thickBot="1">
      <c r="A77" s="435" t="s">
        <v>504</v>
      </c>
      <c r="B77" s="436">
        <v>2011</v>
      </c>
      <c r="C77" s="453">
        <v>18.64790467501264</v>
      </c>
      <c r="D77" s="453">
        <v>20.544758457288328</v>
      </c>
      <c r="E77" s="453">
        <v>22.256618268489515</v>
      </c>
      <c r="F77" s="453">
        <v>22.684231552528765</v>
      </c>
      <c r="G77" s="453">
        <v>16.535944975967958</v>
      </c>
      <c r="H77" s="453">
        <v>20.947291398694865</v>
      </c>
      <c r="I77" s="453">
        <v>18.921289158685308</v>
      </c>
      <c r="J77" s="453">
        <v>17.674652829014246</v>
      </c>
      <c r="K77" s="453">
        <v>15.06905153967511</v>
      </c>
      <c r="L77" s="2003">
        <v>14.384350273362648</v>
      </c>
      <c r="M77" s="434"/>
      <c r="N77" s="2001">
        <v>0.96302458649252798</v>
      </c>
      <c r="O77" s="2001">
        <v>3.0131024416694161</v>
      </c>
      <c r="P77" s="2001">
        <v>2.939629945228007</v>
      </c>
      <c r="Q77" s="2001">
        <v>2.6449953515448446</v>
      </c>
      <c r="R77" s="2001">
        <v>3.7666627106575956</v>
      </c>
      <c r="S77" s="2001">
        <v>2.6245431489577196</v>
      </c>
      <c r="T77" s="2001">
        <v>2.2749414036284943</v>
      </c>
      <c r="U77" s="2001">
        <v>3.027979453922129</v>
      </c>
      <c r="V77" s="2001">
        <v>3.1527417572445136</v>
      </c>
      <c r="W77" s="2001">
        <v>3.0892268089155395</v>
      </c>
    </row>
    <row r="78" spans="1:23" s="452" customFormat="1" ht="15.75" thickBot="1">
      <c r="A78" s="435" t="s">
        <v>505</v>
      </c>
      <c r="B78" s="436">
        <v>2011</v>
      </c>
      <c r="C78" s="453">
        <v>21.488640947770687</v>
      </c>
      <c r="D78" s="453">
        <v>22.774204483467873</v>
      </c>
      <c r="E78" s="453">
        <v>25.671742141994002</v>
      </c>
      <c r="F78" s="453">
        <v>26.795361815390184</v>
      </c>
      <c r="G78" s="453">
        <v>17.251150786461402</v>
      </c>
      <c r="H78" s="453">
        <v>23.691828564818067</v>
      </c>
      <c r="I78" s="453">
        <v>21.717776467230205</v>
      </c>
      <c r="J78" s="453">
        <v>20.365038088400166</v>
      </c>
      <c r="K78" s="453">
        <v>18.970311209897069</v>
      </c>
      <c r="L78" s="2003">
        <v>15.706938939666026</v>
      </c>
      <c r="M78" s="434"/>
      <c r="N78" s="2001">
        <v>1.0428063420170834</v>
      </c>
      <c r="O78" s="2001">
        <v>3.1838122968890681</v>
      </c>
      <c r="P78" s="2001">
        <v>3.1059967205910528</v>
      </c>
      <c r="Q78" s="2001">
        <v>2.8783370816112241</v>
      </c>
      <c r="R78" s="2001">
        <v>4.399933990877221</v>
      </c>
      <c r="S78" s="2001">
        <v>2.807496638061111</v>
      </c>
      <c r="T78" s="2001">
        <v>2.602298684289202</v>
      </c>
      <c r="U78" s="2001">
        <v>3.142636477682069</v>
      </c>
      <c r="V78" s="2001">
        <v>3.2788732331353478</v>
      </c>
      <c r="W78" s="2001">
        <v>3.3338060968215624</v>
      </c>
    </row>
    <row r="79" spans="1:23" s="452" customFormat="1" ht="15.75" thickBot="1">
      <c r="A79" s="435" t="s">
        <v>506</v>
      </c>
      <c r="B79" s="436">
        <v>2011</v>
      </c>
      <c r="C79" s="453">
        <v>18.467980639936926</v>
      </c>
      <c r="D79" s="453">
        <v>19.22046205827592</v>
      </c>
      <c r="E79" s="453">
        <v>20.592114781114208</v>
      </c>
      <c r="F79" s="453">
        <v>23.628188279494321</v>
      </c>
      <c r="G79" s="453">
        <v>18.240275530591337</v>
      </c>
      <c r="H79" s="453">
        <v>20.757833547198697</v>
      </c>
      <c r="I79" s="453">
        <v>16.988995340104879</v>
      </c>
      <c r="J79" s="453">
        <v>17.100731901875342</v>
      </c>
      <c r="K79" s="453">
        <v>15.662281286405888</v>
      </c>
      <c r="L79" s="2003">
        <v>14.999146587280363</v>
      </c>
      <c r="M79" s="434"/>
      <c r="N79" s="2001">
        <v>0.96180196890795422</v>
      </c>
      <c r="O79" s="2001">
        <v>3.2452041918023</v>
      </c>
      <c r="P79" s="2001">
        <v>2.8020972869135674</v>
      </c>
      <c r="Q79" s="2001">
        <v>2.6491582864047722</v>
      </c>
      <c r="R79" s="2001">
        <v>3.9258453101140081</v>
      </c>
      <c r="S79" s="2001">
        <v>2.5864588033825977</v>
      </c>
      <c r="T79" s="2001">
        <v>2.3653252189812468</v>
      </c>
      <c r="U79" s="2001">
        <v>2.9653324597006798</v>
      </c>
      <c r="V79" s="2001">
        <v>2.9707680396063694</v>
      </c>
      <c r="W79" s="2001">
        <v>3.0669315660080199</v>
      </c>
    </row>
    <row r="80" spans="1:23" s="452" customFormat="1" ht="15.75" thickBot="1">
      <c r="A80" s="435" t="s">
        <v>507</v>
      </c>
      <c r="B80" s="436">
        <v>2012</v>
      </c>
      <c r="C80" s="453">
        <v>18.004370335800829</v>
      </c>
      <c r="D80" s="453">
        <v>21.65205835896257</v>
      </c>
      <c r="E80" s="453">
        <v>21.554983930944712</v>
      </c>
      <c r="F80" s="453">
        <v>22.154380022512356</v>
      </c>
      <c r="G80" s="453">
        <v>17.077202212713772</v>
      </c>
      <c r="H80" s="453">
        <v>20.118280899235831</v>
      </c>
      <c r="I80" s="453">
        <v>16.444806971556631</v>
      </c>
      <c r="J80" s="453">
        <v>16.146355655925952</v>
      </c>
      <c r="K80" s="453">
        <v>13.937962551662389</v>
      </c>
      <c r="L80" s="2003">
        <v>15.717152159661957</v>
      </c>
      <c r="M80" s="434"/>
      <c r="N80" s="2001">
        <v>0.94556858931457521</v>
      </c>
      <c r="O80" s="2001">
        <v>3.1622918975677807</v>
      </c>
      <c r="P80" s="2001">
        <v>2.939250357682107</v>
      </c>
      <c r="Q80" s="2001">
        <v>2.6074955869176479</v>
      </c>
      <c r="R80" s="2001">
        <v>4.0669735741567123</v>
      </c>
      <c r="S80" s="2001">
        <v>2.6499747440487633</v>
      </c>
      <c r="T80" s="2001">
        <v>2.2105771847002869</v>
      </c>
      <c r="U80" s="2001">
        <v>2.9468891039003204</v>
      </c>
      <c r="V80" s="2001">
        <v>2.8845180028584951</v>
      </c>
      <c r="W80" s="2001">
        <v>2.8202035964117735</v>
      </c>
    </row>
    <row r="81" spans="1:23" s="452" customFormat="1" ht="15.75" thickBot="1">
      <c r="A81" s="435" t="s">
        <v>504</v>
      </c>
      <c r="B81" s="436">
        <v>2012</v>
      </c>
      <c r="C81" s="453">
        <v>18.358246970400224</v>
      </c>
      <c r="D81" s="453">
        <v>24.403652419197552</v>
      </c>
      <c r="E81" s="453">
        <v>20.230212088585183</v>
      </c>
      <c r="F81" s="453">
        <v>22.618581113754207</v>
      </c>
      <c r="G81" s="453">
        <v>16.094252082728744</v>
      </c>
      <c r="H81" s="453">
        <v>22.381011260931398</v>
      </c>
      <c r="I81" s="453">
        <v>15.34819319729116</v>
      </c>
      <c r="J81" s="453">
        <v>16.419378513697261</v>
      </c>
      <c r="K81" s="453">
        <v>14.841695340659214</v>
      </c>
      <c r="L81" s="2003">
        <v>16.996128549897559</v>
      </c>
      <c r="M81" s="434"/>
      <c r="N81" s="2001">
        <v>0.96648812218533653</v>
      </c>
      <c r="O81" s="2001">
        <v>3.0937675808998018</v>
      </c>
      <c r="P81" s="2001">
        <v>2.9085518498241743</v>
      </c>
      <c r="Q81" s="2001">
        <v>2.6217395450455334</v>
      </c>
      <c r="R81" s="2001">
        <v>4.506311195704062</v>
      </c>
      <c r="S81" s="2001">
        <v>2.5491848020696923</v>
      </c>
      <c r="T81" s="2001">
        <v>2.3201072557086033</v>
      </c>
      <c r="U81" s="2001">
        <v>3.0862003510503673</v>
      </c>
      <c r="V81" s="2001">
        <v>3.1054666317653292</v>
      </c>
      <c r="W81" s="2001">
        <v>2.9009063250314262</v>
      </c>
    </row>
    <row r="82" spans="1:23" s="452" customFormat="1" ht="15.75" thickBot="1">
      <c r="A82" s="435" t="s">
        <v>505</v>
      </c>
      <c r="B82" s="436">
        <v>2012</v>
      </c>
      <c r="C82" s="453">
        <v>19.398419504325119</v>
      </c>
      <c r="D82" s="453">
        <v>23.955198154964847</v>
      </c>
      <c r="E82" s="453">
        <v>19.827023537425976</v>
      </c>
      <c r="F82" s="453">
        <v>23.019569785890639</v>
      </c>
      <c r="G82" s="453">
        <v>18.357238867343671</v>
      </c>
      <c r="H82" s="453">
        <v>23.298320637271448</v>
      </c>
      <c r="I82" s="453">
        <v>16.389983031378598</v>
      </c>
      <c r="J82" s="453">
        <v>19.365707443642215</v>
      </c>
      <c r="K82" s="453">
        <v>16.663369149053729</v>
      </c>
      <c r="L82" s="2003">
        <v>16.234468662959934</v>
      </c>
      <c r="M82" s="434"/>
      <c r="N82" s="2001">
        <v>1.0162459430673823</v>
      </c>
      <c r="O82" s="2001">
        <v>3.4633626909079132</v>
      </c>
      <c r="P82" s="2001">
        <v>2.982041106376875</v>
      </c>
      <c r="Q82" s="2001">
        <v>2.8113295452596465</v>
      </c>
      <c r="R82" s="2001">
        <v>4.7284472960241093</v>
      </c>
      <c r="S82" s="2001">
        <v>2.6803368254798317</v>
      </c>
      <c r="T82" s="2001">
        <v>2.3759622940595952</v>
      </c>
      <c r="U82" s="2001">
        <v>3.1974026804468996</v>
      </c>
      <c r="V82" s="2001">
        <v>3.2700417886469451</v>
      </c>
      <c r="W82" s="2001">
        <v>3.0663770554832137</v>
      </c>
    </row>
    <row r="83" spans="1:23" s="452" customFormat="1" ht="15.75" thickBot="1">
      <c r="A83" s="435" t="s">
        <v>506</v>
      </c>
      <c r="B83" s="436">
        <v>2012</v>
      </c>
      <c r="C83" s="453">
        <v>17.571972569650381</v>
      </c>
      <c r="D83" s="453">
        <v>19.467457743867371</v>
      </c>
      <c r="E83" s="453">
        <v>16.879893098568445</v>
      </c>
      <c r="F83" s="453">
        <v>19.230414109252873</v>
      </c>
      <c r="G83" s="453">
        <v>18.819973349675482</v>
      </c>
      <c r="H83" s="453">
        <v>21.289743005438936</v>
      </c>
      <c r="I83" s="453">
        <v>14.899528895852832</v>
      </c>
      <c r="J83" s="453">
        <v>17.88428040835106</v>
      </c>
      <c r="K83" s="453">
        <v>15.98533657497169</v>
      </c>
      <c r="L83" s="2003">
        <v>15.122321367552216</v>
      </c>
      <c r="M83" s="434"/>
      <c r="N83" s="2001">
        <v>0.98073596435548116</v>
      </c>
      <c r="O83" s="2001">
        <v>3.2756425585501381</v>
      </c>
      <c r="P83" s="2001">
        <v>2.7828064363820233</v>
      </c>
      <c r="Q83" s="2001">
        <v>2.8228534318840257</v>
      </c>
      <c r="R83" s="2001">
        <v>4.3181242550673504</v>
      </c>
      <c r="S83" s="2001">
        <v>2.5795945719269371</v>
      </c>
      <c r="T83" s="2001">
        <v>2.3836999396022729</v>
      </c>
      <c r="U83" s="2001">
        <v>3.0734545702475526</v>
      </c>
      <c r="V83" s="2001">
        <v>3.3087829791230212</v>
      </c>
      <c r="W83" s="2001">
        <v>2.8206141872824815</v>
      </c>
    </row>
    <row r="84" spans="1:23" s="452" customFormat="1" ht="15.75" thickBot="1">
      <c r="A84" s="438" t="s">
        <v>507</v>
      </c>
      <c r="B84" s="439">
        <v>2013</v>
      </c>
      <c r="C84" s="453">
        <v>17.559628084042082</v>
      </c>
      <c r="D84" s="453">
        <v>22.624483586160242</v>
      </c>
      <c r="E84" s="453">
        <v>17.234757704922281</v>
      </c>
      <c r="F84" s="453">
        <v>18.876543004827369</v>
      </c>
      <c r="G84" s="453">
        <v>16.65013287253861</v>
      </c>
      <c r="H84" s="453">
        <v>21.839279679991215</v>
      </c>
      <c r="I84" s="453">
        <v>15.986711046293381</v>
      </c>
      <c r="J84" s="453">
        <v>16.363562655073157</v>
      </c>
      <c r="K84" s="453">
        <v>15.623998261484012</v>
      </c>
      <c r="L84" s="2003">
        <v>16.64441144835336</v>
      </c>
      <c r="M84" s="434"/>
      <c r="N84" s="2001">
        <v>0.97242946452080048</v>
      </c>
      <c r="O84" s="2001">
        <v>3.0085673057834978</v>
      </c>
      <c r="P84" s="2001">
        <v>2.8371389931394964</v>
      </c>
      <c r="Q84" s="2001">
        <v>2.7250604258725932</v>
      </c>
      <c r="R84" s="2001">
        <v>4.5488907719412506</v>
      </c>
      <c r="S84" s="2001">
        <v>2.5679238801412572</v>
      </c>
      <c r="T84" s="2001">
        <v>2.366886420939978</v>
      </c>
      <c r="U84" s="2001">
        <v>3.1300999393968785</v>
      </c>
      <c r="V84" s="2001">
        <v>3.382923616916905</v>
      </c>
      <c r="W84" s="2001">
        <v>2.7712527823288022</v>
      </c>
    </row>
    <row r="85" spans="1:23" s="452" customFormat="1" ht="15.75" thickBot="1">
      <c r="A85" s="438" t="s">
        <v>504</v>
      </c>
      <c r="B85" s="439">
        <v>2013</v>
      </c>
      <c r="C85" s="453">
        <v>17.729947555029696</v>
      </c>
      <c r="D85" s="453">
        <v>20.461618730098603</v>
      </c>
      <c r="E85" s="453">
        <v>16.249850915934385</v>
      </c>
      <c r="F85" s="453">
        <v>20.513749606247643</v>
      </c>
      <c r="G85" s="453">
        <v>20.116161117659423</v>
      </c>
      <c r="H85" s="453">
        <v>23.428079101597383</v>
      </c>
      <c r="I85" s="453">
        <v>14.809489311897478</v>
      </c>
      <c r="J85" s="453">
        <v>15.552727129434466</v>
      </c>
      <c r="K85" s="453">
        <v>14.537860263967547</v>
      </c>
      <c r="L85" s="2003">
        <v>18.299756410173558</v>
      </c>
      <c r="M85" s="434"/>
      <c r="N85" s="2001">
        <v>0.99045918674831801</v>
      </c>
      <c r="O85" s="2001">
        <v>3.3142855992343989</v>
      </c>
      <c r="P85" s="2001">
        <v>2.7497468218649646</v>
      </c>
      <c r="Q85" s="2001">
        <v>2.6182629180372459</v>
      </c>
      <c r="R85" s="2001">
        <v>4.43405299538626</v>
      </c>
      <c r="S85" s="2001">
        <v>2.5358775761964538</v>
      </c>
      <c r="T85" s="2001">
        <v>2.3355500096786606</v>
      </c>
      <c r="U85" s="2001">
        <v>3.402902949421343</v>
      </c>
      <c r="V85" s="2001">
        <v>3.5238116874414631</v>
      </c>
      <c r="W85" s="2001">
        <v>2.9577951366721624</v>
      </c>
    </row>
    <row r="86" spans="1:23" s="452" customFormat="1" ht="15.75" thickBot="1">
      <c r="A86" s="438" t="s">
        <v>505</v>
      </c>
      <c r="B86" s="439">
        <v>2013</v>
      </c>
      <c r="C86" s="453">
        <v>19.545812060435519</v>
      </c>
      <c r="D86" s="453">
        <v>23.509677943499909</v>
      </c>
      <c r="E86" s="453">
        <v>22.256827642400193</v>
      </c>
      <c r="F86" s="453">
        <v>20.960514762593856</v>
      </c>
      <c r="G86" s="453">
        <v>20.668217554132255</v>
      </c>
      <c r="H86" s="453">
        <v>22.218319035936059</v>
      </c>
      <c r="I86" s="453">
        <v>16.644024247232657</v>
      </c>
      <c r="J86" s="453">
        <v>17.174207972588402</v>
      </c>
      <c r="K86" s="453">
        <v>16.5966956796949</v>
      </c>
      <c r="L86" s="2003">
        <v>19.5108318433068</v>
      </c>
      <c r="M86" s="434"/>
      <c r="N86" s="2001">
        <v>1.0331158936828273</v>
      </c>
      <c r="O86" s="2001">
        <v>3.3996400625687104</v>
      </c>
      <c r="P86" s="2001">
        <v>2.7955124049584934</v>
      </c>
      <c r="Q86" s="2001">
        <v>2.7266761501556274</v>
      </c>
      <c r="R86" s="2001">
        <v>4.7436590681500324</v>
      </c>
      <c r="S86" s="2001">
        <v>2.8576341639868095</v>
      </c>
      <c r="T86" s="2001">
        <v>2.5527802776445077</v>
      </c>
      <c r="U86" s="2001">
        <v>3.4735830082016639</v>
      </c>
      <c r="V86" s="2001">
        <v>3.3861878810851538</v>
      </c>
      <c r="W86" s="2001">
        <v>3.0548290203503381</v>
      </c>
    </row>
    <row r="87" spans="1:23" s="452" customFormat="1" ht="15.75" thickBot="1">
      <c r="A87" s="438" t="s">
        <v>506</v>
      </c>
      <c r="B87" s="439">
        <v>2013</v>
      </c>
      <c r="C87" s="453">
        <v>16.72532278377016</v>
      </c>
      <c r="D87" s="453">
        <v>17.858608800929336</v>
      </c>
      <c r="E87" s="453">
        <v>19.056209529089269</v>
      </c>
      <c r="F87" s="453">
        <v>18.455996235131419</v>
      </c>
      <c r="G87" s="453">
        <v>16.610573367609778</v>
      </c>
      <c r="H87" s="453">
        <v>20.694556149503622</v>
      </c>
      <c r="I87" s="453">
        <v>15.323662897193307</v>
      </c>
      <c r="J87" s="453">
        <v>15.552176048837186</v>
      </c>
      <c r="K87" s="453">
        <v>12.589148325600766</v>
      </c>
      <c r="L87" s="2003">
        <v>16.390595134433369</v>
      </c>
      <c r="M87" s="434"/>
      <c r="N87" s="2001">
        <v>0.94948791776556019</v>
      </c>
      <c r="O87" s="2001">
        <v>3.0394334268146248</v>
      </c>
      <c r="P87" s="2001">
        <v>2.7481879429194183</v>
      </c>
      <c r="Q87" s="2001">
        <v>2.6508408998494914</v>
      </c>
      <c r="R87" s="2001">
        <v>3.9185724271843907</v>
      </c>
      <c r="S87" s="2001">
        <v>2.5978785376651139</v>
      </c>
      <c r="T87" s="2001">
        <v>2.1980263575043129</v>
      </c>
      <c r="U87" s="2001">
        <v>3.1310777787081587</v>
      </c>
      <c r="V87" s="2001">
        <v>3.2175624372048341</v>
      </c>
      <c r="W87" s="2001">
        <v>2.843595462414521</v>
      </c>
    </row>
    <row r="88" spans="1:23" s="452" customFormat="1" ht="15.75" thickBot="1">
      <c r="A88" s="438" t="s">
        <v>507</v>
      </c>
      <c r="B88" s="439">
        <v>2014</v>
      </c>
      <c r="C88" s="453">
        <v>15.440681415529301</v>
      </c>
      <c r="D88" s="453">
        <v>19.059089537670516</v>
      </c>
      <c r="E88" s="453">
        <v>17.606139430787245</v>
      </c>
      <c r="F88" s="453">
        <v>15.914257228501036</v>
      </c>
      <c r="G88" s="453">
        <v>15.764487480678612</v>
      </c>
      <c r="H88" s="453">
        <v>20.262773681966028</v>
      </c>
      <c r="I88" s="453">
        <v>15.435612210329744</v>
      </c>
      <c r="J88" s="453">
        <v>13.455767460611872</v>
      </c>
      <c r="K88" s="453">
        <v>11.932033465440883</v>
      </c>
      <c r="L88" s="2003">
        <v>12.750909121853763</v>
      </c>
      <c r="M88" s="434"/>
      <c r="N88" s="2001">
        <v>0.90992459768278899</v>
      </c>
      <c r="O88" s="2001">
        <v>3.07644551554207</v>
      </c>
      <c r="P88" s="2001">
        <v>2.7480695240488107</v>
      </c>
      <c r="Q88" s="2001">
        <v>2.3766584990829136</v>
      </c>
      <c r="R88" s="2001">
        <v>3.9967246986667648</v>
      </c>
      <c r="S88" s="2001">
        <v>2.4994999864497345</v>
      </c>
      <c r="T88" s="2001">
        <v>2.1309409075733297</v>
      </c>
      <c r="U88" s="2001">
        <v>2.7454628554404907</v>
      </c>
      <c r="V88" s="2001">
        <v>3.1141970825378795</v>
      </c>
      <c r="W88" s="2001">
        <v>2.7022411983793488</v>
      </c>
    </row>
    <row r="89" spans="1:23" s="452" customFormat="1" ht="15.75" thickBot="1">
      <c r="A89" s="438" t="s">
        <v>504</v>
      </c>
      <c r="B89" s="439">
        <v>2014</v>
      </c>
      <c r="C89" s="453">
        <v>15.596626320952245</v>
      </c>
      <c r="D89" s="453">
        <v>20.4463617218012</v>
      </c>
      <c r="E89" s="453">
        <v>15.699306353002912</v>
      </c>
      <c r="F89" s="453">
        <v>17.595232190908529</v>
      </c>
      <c r="G89" s="453">
        <v>13.237825988204833</v>
      </c>
      <c r="H89" s="453">
        <v>20.201223105207564</v>
      </c>
      <c r="I89" s="453">
        <v>15.014182685901531</v>
      </c>
      <c r="J89" s="453">
        <v>13.039117698007477</v>
      </c>
      <c r="K89" s="453">
        <v>13.814483689691306</v>
      </c>
      <c r="L89" s="2003">
        <v>14.947656490458868</v>
      </c>
      <c r="M89" s="434"/>
      <c r="N89" s="2001">
        <v>0.92215163090610519</v>
      </c>
      <c r="O89" s="2001">
        <v>3.0413781997774239</v>
      </c>
      <c r="P89" s="2001">
        <v>2.7314764607357835</v>
      </c>
      <c r="Q89" s="2001">
        <v>2.3233004442834075</v>
      </c>
      <c r="R89" s="2001">
        <v>4.033931342022238</v>
      </c>
      <c r="S89" s="2001">
        <v>2.3741524838040551</v>
      </c>
      <c r="T89" s="2001">
        <v>2.3075119684912755</v>
      </c>
      <c r="U89" s="2001">
        <v>3.0705833324481806</v>
      </c>
      <c r="V89" s="2001">
        <v>3.1204301357563016</v>
      </c>
      <c r="W89" s="2001">
        <v>2.8068553729552996</v>
      </c>
    </row>
    <row r="90" spans="1:23" s="452" customFormat="1" ht="15.75" thickBot="1">
      <c r="A90" s="438" t="s">
        <v>505</v>
      </c>
      <c r="B90" s="439">
        <v>2014</v>
      </c>
      <c r="C90" s="453">
        <v>17.339575240085189</v>
      </c>
      <c r="D90" s="453">
        <v>20.815537191033251</v>
      </c>
      <c r="E90" s="453">
        <v>18.006755345752943</v>
      </c>
      <c r="F90" s="453">
        <v>21.054731735642246</v>
      </c>
      <c r="G90" s="453">
        <v>15.205602275320512</v>
      </c>
      <c r="H90" s="453">
        <v>19.982119570476208</v>
      </c>
      <c r="I90" s="453">
        <v>18.933724667324061</v>
      </c>
      <c r="J90" s="453">
        <v>14.061094932407627</v>
      </c>
      <c r="K90" s="453">
        <v>16.224784574377825</v>
      </c>
      <c r="L90" s="2003">
        <v>14.808415669688536</v>
      </c>
      <c r="M90" s="434"/>
      <c r="N90" s="2001">
        <v>0.99140832792379896</v>
      </c>
      <c r="O90" s="2001">
        <v>3.1318126614085187</v>
      </c>
      <c r="P90" s="2001">
        <v>3.073986209879918</v>
      </c>
      <c r="Q90" s="2001">
        <v>2.5321607139191333</v>
      </c>
      <c r="R90" s="2001">
        <v>4.1593869769292819</v>
      </c>
      <c r="S90" s="2001">
        <v>2.574103216994212</v>
      </c>
      <c r="T90" s="2001">
        <v>2.5437038669809993</v>
      </c>
      <c r="U90" s="2001">
        <v>3.0558007853873286</v>
      </c>
      <c r="V90" s="2001">
        <v>3.2211393727449535</v>
      </c>
      <c r="W90" s="2001">
        <v>3.2380632942229468</v>
      </c>
    </row>
    <row r="91" spans="1:23" s="452" customFormat="1" ht="15.75" thickBot="1">
      <c r="A91" s="438" t="s">
        <v>506</v>
      </c>
      <c r="B91" s="439">
        <v>2014</v>
      </c>
      <c r="C91" s="453">
        <v>15.478460723015699</v>
      </c>
      <c r="D91" s="453">
        <v>19.826283887421845</v>
      </c>
      <c r="E91" s="453">
        <v>17.093634515963156</v>
      </c>
      <c r="F91" s="453">
        <v>18.138071315273425</v>
      </c>
      <c r="G91" s="453">
        <v>13.576022047301297</v>
      </c>
      <c r="H91" s="453">
        <v>17.340233932511996</v>
      </c>
      <c r="I91" s="453">
        <v>14.405521690397274</v>
      </c>
      <c r="J91" s="453">
        <v>13.113536883907418</v>
      </c>
      <c r="K91" s="453">
        <v>15.121967532153317</v>
      </c>
      <c r="L91" s="2003">
        <v>13.108718053235592</v>
      </c>
      <c r="M91" s="434"/>
      <c r="N91" s="2001">
        <v>0.94189761634440494</v>
      </c>
      <c r="O91" s="2001">
        <v>2.9300822604143248</v>
      </c>
      <c r="P91" s="2001">
        <v>2.845545329566785</v>
      </c>
      <c r="Q91" s="2001">
        <v>2.3780532293450016</v>
      </c>
      <c r="R91" s="2001">
        <v>4.1591576839297355</v>
      </c>
      <c r="S91" s="2001">
        <v>2.5688588525576188</v>
      </c>
      <c r="T91" s="2001">
        <v>2.3264765822298297</v>
      </c>
      <c r="U91" s="2001">
        <v>2.889739148002004</v>
      </c>
      <c r="V91" s="2001">
        <v>3.2232404052413988</v>
      </c>
      <c r="W91" s="2001">
        <v>2.9900763008790396</v>
      </c>
    </row>
    <row r="92" spans="1:23" s="452" customFormat="1" ht="15.75" thickBot="1">
      <c r="A92" s="438" t="s">
        <v>507</v>
      </c>
      <c r="B92" s="439">
        <v>2015</v>
      </c>
      <c r="C92" s="453">
        <v>14.568899733072548</v>
      </c>
      <c r="D92" s="453">
        <v>21.33438576846644</v>
      </c>
      <c r="E92" s="453">
        <v>15.10324129898828</v>
      </c>
      <c r="F92" s="453">
        <v>18.296672383710717</v>
      </c>
      <c r="G92" s="453">
        <v>13.116723565822472</v>
      </c>
      <c r="H92" s="453">
        <v>15.951727929587808</v>
      </c>
      <c r="I92" s="453">
        <v>15.437221324922486</v>
      </c>
      <c r="J92" s="453">
        <v>11.80758343855916</v>
      </c>
      <c r="K92" s="453">
        <v>12.699974755985476</v>
      </c>
      <c r="L92" s="2003">
        <v>12.479493351579903</v>
      </c>
      <c r="M92" s="434"/>
      <c r="N92" s="2001">
        <v>0.91197155806304675</v>
      </c>
      <c r="O92" s="2001">
        <v>2.8342528905944846</v>
      </c>
      <c r="P92" s="2001">
        <v>2.8934557704739245</v>
      </c>
      <c r="Q92" s="2001">
        <v>2.2209653206529585</v>
      </c>
      <c r="R92" s="2001">
        <v>4.329217356794703</v>
      </c>
      <c r="S92" s="2001">
        <v>2.4829233742609804</v>
      </c>
      <c r="T92" s="2001">
        <v>2.2012544519198043</v>
      </c>
      <c r="U92" s="2001">
        <v>2.754526115526331</v>
      </c>
      <c r="V92" s="2001">
        <v>3.0629376809442466</v>
      </c>
      <c r="W92" s="2001">
        <v>2.9276866900099443</v>
      </c>
    </row>
    <row r="93" spans="1:23" s="452" customFormat="1" ht="15.75" thickBot="1">
      <c r="A93" s="438" t="s">
        <v>504</v>
      </c>
      <c r="B93" s="439">
        <v>2015</v>
      </c>
      <c r="C93" s="453">
        <v>15.313019955851095</v>
      </c>
      <c r="D93" s="453">
        <v>23.421992477225956</v>
      </c>
      <c r="E93" s="453">
        <v>17.461853781427575</v>
      </c>
      <c r="F93" s="453">
        <v>18.083246312038288</v>
      </c>
      <c r="G93" s="453">
        <v>13.529235276170755</v>
      </c>
      <c r="H93" s="453">
        <v>16.233037384170306</v>
      </c>
      <c r="I93" s="453">
        <v>14.02702096679516</v>
      </c>
      <c r="J93" s="453">
        <v>12.02982857458961</v>
      </c>
      <c r="K93" s="453">
        <v>14.773913894173992</v>
      </c>
      <c r="L93" s="2003">
        <v>13.124215425846947</v>
      </c>
      <c r="M93" s="434"/>
      <c r="N93" s="2001">
        <v>0.94760336106221277</v>
      </c>
      <c r="O93" s="2001">
        <v>2.9455233240070586</v>
      </c>
      <c r="P93" s="2001">
        <v>2.8943911166970322</v>
      </c>
      <c r="Q93" s="2001">
        <v>2.262784830540352</v>
      </c>
      <c r="R93" s="2001">
        <v>4.6402890255902145</v>
      </c>
      <c r="S93" s="2001">
        <v>2.6193397454511671</v>
      </c>
      <c r="T93" s="2001">
        <v>2.4097257842644386</v>
      </c>
      <c r="U93" s="2001">
        <v>2.8375444051511769</v>
      </c>
      <c r="V93" s="2001">
        <v>3.0987953816616076</v>
      </c>
      <c r="W93" s="2001">
        <v>2.9936000279806492</v>
      </c>
    </row>
    <row r="94" spans="1:23" s="452" customFormat="1" ht="15.75" thickBot="1">
      <c r="A94" s="438" t="s">
        <v>505</v>
      </c>
      <c r="B94" s="439">
        <v>2015</v>
      </c>
      <c r="C94" s="453">
        <v>15.181316208820492</v>
      </c>
      <c r="D94" s="453">
        <v>26.254275107432406</v>
      </c>
      <c r="E94" s="453">
        <v>15.970556358507567</v>
      </c>
      <c r="F94" s="453">
        <v>17.059814438310195</v>
      </c>
      <c r="G94" s="453">
        <v>13.869153436905018</v>
      </c>
      <c r="H94" s="453">
        <v>16.578651188865742</v>
      </c>
      <c r="I94" s="453">
        <v>12.249924422427677</v>
      </c>
      <c r="J94" s="453">
        <v>11.039055029510159</v>
      </c>
      <c r="K94" s="453">
        <v>15.682022935720102</v>
      </c>
      <c r="L94" s="2003">
        <v>14.960161230715741</v>
      </c>
      <c r="M94" s="434"/>
      <c r="N94" s="2001">
        <v>0.96364084656317506</v>
      </c>
      <c r="O94" s="2001">
        <v>3.0760227022333013</v>
      </c>
      <c r="P94" s="2001">
        <v>2.6682869292664155</v>
      </c>
      <c r="Q94" s="2001">
        <v>2.235363927859666</v>
      </c>
      <c r="R94" s="2001">
        <v>5.358887373100675</v>
      </c>
      <c r="S94" s="2001">
        <v>2.5626955211968805</v>
      </c>
      <c r="T94" s="2001">
        <v>2.5341304139043852</v>
      </c>
      <c r="U94" s="2001">
        <v>3.0540052477012538</v>
      </c>
      <c r="V94" s="2001">
        <v>3.1337954066659268</v>
      </c>
      <c r="W94" s="2001">
        <v>2.9924808415402593</v>
      </c>
    </row>
    <row r="95" spans="1:23" s="452" customFormat="1" ht="15.75" thickBot="1">
      <c r="A95" s="438" t="s">
        <v>506</v>
      </c>
      <c r="B95" s="439">
        <v>2015</v>
      </c>
      <c r="C95" s="453">
        <v>13.743182031489756</v>
      </c>
      <c r="D95" s="453">
        <v>19.690992066116234</v>
      </c>
      <c r="E95" s="453">
        <v>16.096095851413946</v>
      </c>
      <c r="F95" s="453">
        <v>15.231714565245074</v>
      </c>
      <c r="G95" s="453">
        <v>14.258957165210404</v>
      </c>
      <c r="H95" s="453">
        <v>15.689150294696461</v>
      </c>
      <c r="I95" s="453">
        <v>11.515010531472768</v>
      </c>
      <c r="J95" s="453">
        <v>11.351297410163212</v>
      </c>
      <c r="K95" s="453">
        <v>11.732600329907742</v>
      </c>
      <c r="L95" s="2003">
        <v>12.134102972832327</v>
      </c>
      <c r="M95" s="434"/>
      <c r="N95" s="2001">
        <v>0.9205504744730858</v>
      </c>
      <c r="O95" s="2001">
        <v>2.9995705617814257</v>
      </c>
      <c r="P95" s="2001">
        <v>2.6000623407130941</v>
      </c>
      <c r="Q95" s="2001">
        <v>2.2657788915058803</v>
      </c>
      <c r="R95" s="2001">
        <v>4.633175836763237</v>
      </c>
      <c r="S95" s="2001">
        <v>2.6424880015873691</v>
      </c>
      <c r="T95" s="2001">
        <v>2.281953007622894</v>
      </c>
      <c r="U95" s="2001">
        <v>2.8422750536577128</v>
      </c>
      <c r="V95" s="2001">
        <v>2.9372429411487473</v>
      </c>
      <c r="W95" s="2001">
        <v>2.797064866902867</v>
      </c>
    </row>
    <row r="96" spans="1:23" s="452" customFormat="1" ht="15.75" thickBot="1">
      <c r="A96" s="438" t="s">
        <v>507</v>
      </c>
      <c r="B96" s="439">
        <v>2016</v>
      </c>
      <c r="C96" s="453">
        <v>13.607347738850899</v>
      </c>
      <c r="D96" s="453">
        <v>21.022057946087081</v>
      </c>
      <c r="E96" s="453">
        <v>14.518689411578439</v>
      </c>
      <c r="F96" s="453">
        <v>14.822224077611237</v>
      </c>
      <c r="G96" s="453">
        <v>15.931881969526751</v>
      </c>
      <c r="H96" s="453">
        <v>14.702667978469735</v>
      </c>
      <c r="I96" s="453">
        <v>13.161248362157089</v>
      </c>
      <c r="J96" s="453">
        <v>10.406488576896052</v>
      </c>
      <c r="K96" s="453">
        <v>11.528169413229753</v>
      </c>
      <c r="L96" s="2003">
        <v>12.558379205133155</v>
      </c>
      <c r="M96" s="434"/>
      <c r="N96" s="2001">
        <v>0.91063093182963162</v>
      </c>
      <c r="O96" s="2001">
        <v>3.0896614315069995</v>
      </c>
      <c r="P96" s="2001">
        <v>2.727943641256168</v>
      </c>
      <c r="Q96" s="2001">
        <v>2.1751966043057358</v>
      </c>
      <c r="R96" s="2001">
        <v>4.6263497299837457</v>
      </c>
      <c r="S96" s="2001">
        <v>2.5608736963467238</v>
      </c>
      <c r="T96" s="2001">
        <v>2.3088466226255826</v>
      </c>
      <c r="U96" s="2001">
        <v>2.8788767742209123</v>
      </c>
      <c r="V96" s="2001">
        <v>2.7631673612626204</v>
      </c>
      <c r="W96" s="2001">
        <v>2.7108403343663134</v>
      </c>
    </row>
    <row r="97" spans="1:23" s="452" customFormat="1" ht="15.75" thickBot="1">
      <c r="A97" s="438" t="s">
        <v>504</v>
      </c>
      <c r="B97" s="439">
        <v>2016</v>
      </c>
      <c r="C97" s="453">
        <v>13.600267711890965</v>
      </c>
      <c r="D97" s="453">
        <v>18.893405001487164</v>
      </c>
      <c r="E97" s="453">
        <v>14.351890492286934</v>
      </c>
      <c r="F97" s="453">
        <v>14.14268802387031</v>
      </c>
      <c r="G97" s="453">
        <v>13.67405531914102</v>
      </c>
      <c r="H97" s="453">
        <v>17.299483642142448</v>
      </c>
      <c r="I97" s="453">
        <v>12.187605124100196</v>
      </c>
      <c r="J97" s="453">
        <v>12.548662469097177</v>
      </c>
      <c r="K97" s="453">
        <v>11.660706093041343</v>
      </c>
      <c r="L97" s="2003">
        <v>10.820190395693304</v>
      </c>
      <c r="M97" s="434"/>
      <c r="N97" s="2001">
        <v>0.91531842548176112</v>
      </c>
      <c r="O97" s="2001">
        <v>2.9195746981684572</v>
      </c>
      <c r="P97" s="2001">
        <v>2.6601437347013168</v>
      </c>
      <c r="Q97" s="2001">
        <v>2.3998410505053602</v>
      </c>
      <c r="R97" s="2001">
        <v>4.4223796747853701</v>
      </c>
      <c r="S97" s="2001">
        <v>2.5346958189685016</v>
      </c>
      <c r="T97" s="2001">
        <v>2.2509712121259335</v>
      </c>
      <c r="U97" s="2001">
        <v>2.778984820042524</v>
      </c>
      <c r="V97" s="2001">
        <v>3.0392629040323431</v>
      </c>
      <c r="W97" s="2001">
        <v>2.6768263667770302</v>
      </c>
    </row>
    <row r="98" spans="1:23" s="452" customFormat="1" ht="15.75" thickBot="1">
      <c r="A98" s="438" t="s">
        <v>505</v>
      </c>
      <c r="B98" s="439">
        <v>2016</v>
      </c>
      <c r="C98" s="453">
        <v>15.624637671418176</v>
      </c>
      <c r="D98" s="453">
        <v>21.525828421608036</v>
      </c>
      <c r="E98" s="453">
        <v>15.775954290576571</v>
      </c>
      <c r="F98" s="453">
        <v>19.611986277733003</v>
      </c>
      <c r="G98" s="453">
        <v>15.268516360050368</v>
      </c>
      <c r="H98" s="453">
        <v>16.411581949060189</v>
      </c>
      <c r="I98" s="453">
        <v>15.437893545945464</v>
      </c>
      <c r="J98" s="453">
        <v>14.771507873524614</v>
      </c>
      <c r="K98" s="453">
        <v>11.930183807306474</v>
      </c>
      <c r="L98" s="2003">
        <v>14.704337397773218</v>
      </c>
      <c r="M98" s="421"/>
      <c r="N98" s="2001">
        <v>1.0025284248767388</v>
      </c>
      <c r="O98" s="2001">
        <v>3.1622682077040256</v>
      </c>
      <c r="P98" s="2001">
        <v>2.9584257757649142</v>
      </c>
      <c r="Q98" s="2001">
        <v>2.6436736461946642</v>
      </c>
      <c r="R98" s="2001">
        <v>4.9024988026568401</v>
      </c>
      <c r="S98" s="2001">
        <v>2.7894592462083998</v>
      </c>
      <c r="T98" s="2001">
        <v>2.3792956951575115</v>
      </c>
      <c r="U98" s="2001">
        <v>3.1454138445885778</v>
      </c>
      <c r="V98" s="2001">
        <v>3.037989672180168</v>
      </c>
      <c r="W98" s="2001">
        <v>3.2314579869256477</v>
      </c>
    </row>
    <row r="99" spans="1:23" s="452" customFormat="1" ht="15.75" thickBot="1">
      <c r="A99" s="438" t="s">
        <v>506</v>
      </c>
      <c r="B99" s="439">
        <v>2016</v>
      </c>
      <c r="C99" s="453">
        <v>12.990009754642355</v>
      </c>
      <c r="D99" s="453">
        <v>18.172145263852041</v>
      </c>
      <c r="E99" s="453">
        <v>13.576720510411686</v>
      </c>
      <c r="F99" s="453">
        <v>14.189008040753395</v>
      </c>
      <c r="G99" s="453">
        <v>12.994485966626486</v>
      </c>
      <c r="H99" s="453">
        <v>14.225768103065715</v>
      </c>
      <c r="I99" s="453">
        <v>13.314420427636204</v>
      </c>
      <c r="J99" s="453">
        <v>13.357747989168653</v>
      </c>
      <c r="K99" s="453">
        <v>9.9630460687546059</v>
      </c>
      <c r="L99" s="2003">
        <v>10.434276668135258</v>
      </c>
      <c r="M99" s="434"/>
      <c r="N99" s="2002">
        <v>0.93132218266030087</v>
      </c>
      <c r="O99" s="2002">
        <v>3.0112114661664933</v>
      </c>
      <c r="P99" s="2002">
        <v>2.9572405559209791</v>
      </c>
      <c r="Q99" s="2002">
        <v>2.5384172759370083</v>
      </c>
      <c r="R99" s="2002">
        <v>4.6341377140242477</v>
      </c>
      <c r="S99" s="2002">
        <v>2.6559411779820588</v>
      </c>
      <c r="T99" s="2002">
        <v>2.1127781038869808</v>
      </c>
      <c r="U99" s="2002">
        <v>2.6225447808574867</v>
      </c>
      <c r="V99" s="2002">
        <v>2.9009801360206051</v>
      </c>
      <c r="W99" s="2002">
        <v>2.854615395832691</v>
      </c>
    </row>
    <row r="100" spans="1:23" s="768" customFormat="1" ht="15.75" thickBot="1">
      <c r="A100" s="776" t="s">
        <v>507</v>
      </c>
      <c r="B100" s="777">
        <v>2017</v>
      </c>
      <c r="C100" s="453">
        <v>12.635886313773211</v>
      </c>
      <c r="D100" s="453">
        <v>15.423655458030213</v>
      </c>
      <c r="E100" s="453">
        <v>12.926127163765946</v>
      </c>
      <c r="F100" s="453">
        <v>16.165055895345226</v>
      </c>
      <c r="G100" s="453">
        <v>10.804180067242344</v>
      </c>
      <c r="H100" s="453">
        <v>16.741269917713939</v>
      </c>
      <c r="I100" s="453">
        <v>12.897696185228122</v>
      </c>
      <c r="J100" s="453">
        <v>10.200643418817316</v>
      </c>
      <c r="K100" s="453">
        <v>9.7334806199389377</v>
      </c>
      <c r="L100" s="2003">
        <v>12.375881905829351</v>
      </c>
      <c r="M100" s="774"/>
      <c r="N100" s="2002">
        <v>0.92457224148171069</v>
      </c>
      <c r="O100" s="2002">
        <v>2.7599810145568817</v>
      </c>
      <c r="P100" s="2002">
        <v>3.0334758535876061</v>
      </c>
      <c r="Q100" s="2002">
        <v>2.2076888701228476</v>
      </c>
      <c r="R100" s="2002">
        <v>4.3486178810590266</v>
      </c>
      <c r="S100" s="2002">
        <v>2.5771738721620774</v>
      </c>
      <c r="T100" s="2002">
        <v>2.0842172909361323</v>
      </c>
      <c r="U100" s="2002">
        <v>2.8169317701229053</v>
      </c>
      <c r="V100" s="2002">
        <v>3.2151429123684458</v>
      </c>
      <c r="W100" s="2002">
        <v>3.0822434404162169</v>
      </c>
    </row>
    <row r="101" spans="1:23" s="768" customFormat="1" ht="15.75" thickBot="1">
      <c r="A101" s="776" t="s">
        <v>504</v>
      </c>
      <c r="B101" s="777">
        <v>2017</v>
      </c>
      <c r="C101" s="453">
        <v>12.682331920951825</v>
      </c>
      <c r="D101" s="453">
        <v>15.992785885911657</v>
      </c>
      <c r="E101" s="453">
        <v>11.991637080867816</v>
      </c>
      <c r="F101" s="453">
        <v>16.776700313826321</v>
      </c>
      <c r="G101" s="453">
        <v>13.445881276097627</v>
      </c>
      <c r="H101" s="453">
        <v>14.291807988262722</v>
      </c>
      <c r="I101" s="453">
        <v>13.490863840108913</v>
      </c>
      <c r="J101" s="453">
        <v>9.9269626648117981</v>
      </c>
      <c r="K101" s="453">
        <v>10.786667885289223</v>
      </c>
      <c r="L101" s="2003">
        <v>11.491450217583909</v>
      </c>
      <c r="M101" s="774"/>
      <c r="N101" s="2002">
        <v>0.92111642941295779</v>
      </c>
      <c r="O101" s="2002">
        <v>3.152015322449818</v>
      </c>
      <c r="P101" s="2002">
        <v>2.976676783216246</v>
      </c>
      <c r="Q101" s="2002">
        <v>2.1301673792060472</v>
      </c>
      <c r="R101" s="2002">
        <v>4.3010483283673757</v>
      </c>
      <c r="S101" s="2002">
        <v>2.4417591537280696</v>
      </c>
      <c r="T101" s="2002">
        <v>2.2336005160743047</v>
      </c>
      <c r="U101" s="2002">
        <v>2.7898717880926909</v>
      </c>
      <c r="V101" s="2002">
        <v>2.9797023940694647</v>
      </c>
      <c r="W101" s="2002">
        <v>3.0702636933143292</v>
      </c>
    </row>
    <row r="102" spans="1:23" s="768" customFormat="1" ht="15.75" thickBot="1">
      <c r="A102" s="776" t="s">
        <v>505</v>
      </c>
      <c r="B102" s="777">
        <v>2017</v>
      </c>
      <c r="C102" s="453">
        <v>14.692781780679601</v>
      </c>
      <c r="D102" s="453">
        <v>16.273958897249173</v>
      </c>
      <c r="E102" s="453">
        <v>13.209329436121109</v>
      </c>
      <c r="F102" s="453">
        <v>15.961286553166721</v>
      </c>
      <c r="G102" s="453">
        <v>15.854761063248073</v>
      </c>
      <c r="H102" s="453">
        <v>17.215332698332659</v>
      </c>
      <c r="I102" s="453">
        <v>16.023343889395747</v>
      </c>
      <c r="J102" s="453">
        <v>14.469648955645233</v>
      </c>
      <c r="K102" s="453">
        <v>12.663792110748373</v>
      </c>
      <c r="L102" s="2003">
        <v>12.776471294992003</v>
      </c>
      <c r="M102" s="774"/>
      <c r="N102" s="2002">
        <v>0.99742051117050878</v>
      </c>
      <c r="O102" s="2002">
        <v>3.5617219563059437</v>
      </c>
      <c r="P102" s="2002">
        <v>3.0939625805104938</v>
      </c>
      <c r="Q102" s="2002">
        <v>2.5485294443335169</v>
      </c>
      <c r="R102" s="2002">
        <v>4.6316746380794873</v>
      </c>
      <c r="S102" s="2002">
        <v>2.6010127717969356</v>
      </c>
      <c r="T102" s="2002">
        <v>2.4241861993231639</v>
      </c>
      <c r="U102" s="2002">
        <v>2.9989890704011026</v>
      </c>
      <c r="V102" s="2002">
        <v>3.2510515466154208</v>
      </c>
      <c r="W102" s="2002">
        <v>3.0553444429793126</v>
      </c>
    </row>
    <row r="103" spans="1:23" s="768" customFormat="1" ht="15.75" thickBot="1">
      <c r="A103" s="776" t="s">
        <v>506</v>
      </c>
      <c r="B103" s="777">
        <v>2017</v>
      </c>
      <c r="C103" s="453">
        <v>12.894419195959861</v>
      </c>
      <c r="D103" s="453">
        <v>16.598814417419181</v>
      </c>
      <c r="E103" s="453">
        <v>12.824767578105186</v>
      </c>
      <c r="F103" s="453">
        <v>12.959759284499068</v>
      </c>
      <c r="G103" s="453">
        <v>12.795705974316842</v>
      </c>
      <c r="H103" s="453">
        <v>14.836270312784189</v>
      </c>
      <c r="I103" s="453">
        <v>14.221443331631512</v>
      </c>
      <c r="J103" s="453">
        <v>12.468248836849416</v>
      </c>
      <c r="K103" s="453">
        <v>11.367275040893491</v>
      </c>
      <c r="L103" s="2003">
        <v>10.635765594133188</v>
      </c>
      <c r="M103" s="774"/>
      <c r="N103" s="2002">
        <v>0.93752625380123467</v>
      </c>
      <c r="O103" s="2002">
        <v>3.2373934125598978</v>
      </c>
      <c r="P103" s="2002">
        <v>2.8980119812604377</v>
      </c>
      <c r="Q103" s="2002">
        <v>2.4249168178837701</v>
      </c>
      <c r="R103" s="2002">
        <v>4.6122274253233373</v>
      </c>
      <c r="S103" s="2002">
        <v>2.642651060442291</v>
      </c>
      <c r="T103" s="2002">
        <v>2.2963245894249376</v>
      </c>
      <c r="U103" s="2002">
        <v>2.6075652013205044</v>
      </c>
      <c r="V103" s="2002">
        <v>3.0262711781006217</v>
      </c>
      <c r="W103" s="2002">
        <v>2.7743444693289518</v>
      </c>
    </row>
    <row r="104" spans="1:23" s="768" customFormat="1" ht="15.75" thickBot="1">
      <c r="A104" s="776" t="s">
        <v>507</v>
      </c>
      <c r="B104" s="777">
        <v>2018</v>
      </c>
      <c r="C104" s="453">
        <v>13.107748107449121</v>
      </c>
      <c r="D104" s="453">
        <v>15.799017047643215</v>
      </c>
      <c r="E104" s="453">
        <v>14.392955987526172</v>
      </c>
      <c r="F104" s="453">
        <v>13.993562052995653</v>
      </c>
      <c r="G104" s="453">
        <v>10.265573951278965</v>
      </c>
      <c r="H104" s="453">
        <v>13.766842587517935</v>
      </c>
      <c r="I104" s="453">
        <v>15.040868717649964</v>
      </c>
      <c r="J104" s="453">
        <v>12.5898810603373</v>
      </c>
      <c r="K104" s="453">
        <v>13.158417221319713</v>
      </c>
      <c r="L104" s="2003">
        <v>9.7367450792630805</v>
      </c>
      <c r="M104" s="774"/>
      <c r="N104" s="2002">
        <v>0.94303560399073594</v>
      </c>
      <c r="O104" s="2002">
        <v>2.7410488814407481</v>
      </c>
      <c r="P104" s="2002">
        <v>3.0964393841456128</v>
      </c>
      <c r="Q104" s="2002">
        <v>2.5289894103621204</v>
      </c>
      <c r="R104" s="2002">
        <v>4.3030376388855469</v>
      </c>
      <c r="S104" s="2002">
        <v>2.7630578378739448</v>
      </c>
      <c r="T104" s="2002">
        <v>2.4623652851375284</v>
      </c>
      <c r="U104" s="2002">
        <v>2.5215710273184495</v>
      </c>
      <c r="V104" s="2002">
        <v>2.895415792409378</v>
      </c>
      <c r="W104" s="2002">
        <v>2.8209645252828293</v>
      </c>
    </row>
    <row r="105" spans="1:23" s="1869" customFormat="1" ht="15.75" thickBot="1">
      <c r="A105" s="776" t="s">
        <v>504</v>
      </c>
      <c r="B105" s="777">
        <v>2018</v>
      </c>
      <c r="C105" s="453">
        <v>13.437176208914584</v>
      </c>
      <c r="D105" s="453">
        <v>19.260063317105768</v>
      </c>
      <c r="E105" s="453">
        <v>12.327831831263875</v>
      </c>
      <c r="F105" s="453">
        <v>14.248733804373892</v>
      </c>
      <c r="G105" s="453">
        <v>13.223056574756603</v>
      </c>
      <c r="H105" s="453">
        <v>13.539235304679591</v>
      </c>
      <c r="I105" s="453">
        <v>14.157148741085246</v>
      </c>
      <c r="J105" s="453">
        <v>15.50252761576434</v>
      </c>
      <c r="K105" s="453">
        <v>12.046939222355153</v>
      </c>
      <c r="L105" s="2003">
        <v>9.1427527503843358</v>
      </c>
      <c r="M105" s="774"/>
      <c r="N105" s="2002">
        <v>0.96243661191271235</v>
      </c>
      <c r="O105" s="2002">
        <v>3.0756096538986486</v>
      </c>
      <c r="P105" s="2002">
        <v>3.0867254019218318</v>
      </c>
      <c r="Q105" s="2002">
        <v>2.860497873424694</v>
      </c>
      <c r="R105" s="2002">
        <v>4.9684559743694621</v>
      </c>
      <c r="S105" s="2002">
        <v>2.5215855372604836</v>
      </c>
      <c r="T105" s="2002">
        <v>2.3453304919823519</v>
      </c>
      <c r="U105" s="2002">
        <v>2.4844432142042954</v>
      </c>
      <c r="V105" s="2002">
        <v>2.921173605973745</v>
      </c>
      <c r="W105" s="2002">
        <v>2.8596213603542324</v>
      </c>
    </row>
    <row r="106" spans="1:23" s="1869" customFormat="1" ht="15.75" thickBot="1">
      <c r="A106" s="776" t="s">
        <v>505</v>
      </c>
      <c r="B106" s="777">
        <v>2018</v>
      </c>
      <c r="C106" s="453">
        <v>14.318210060154144</v>
      </c>
      <c r="D106" s="453">
        <v>19.236482179206661</v>
      </c>
      <c r="E106" s="453">
        <v>15.225353261183159</v>
      </c>
      <c r="F106" s="453">
        <v>15.937160794268312</v>
      </c>
      <c r="G106" s="453">
        <v>12.82769733381256</v>
      </c>
      <c r="H106" s="453">
        <v>14.657190481328849</v>
      </c>
      <c r="I106" s="453">
        <v>15.002946144988332</v>
      </c>
      <c r="J106" s="453">
        <v>13.652827152080313</v>
      </c>
      <c r="K106" s="453">
        <v>12.61650406405829</v>
      </c>
      <c r="L106" s="2003">
        <v>12.800824268814475</v>
      </c>
      <c r="M106" s="774"/>
      <c r="N106" s="2002">
        <v>1.0284237804249203</v>
      </c>
      <c r="O106" s="2002">
        <v>3.1245922001255795</v>
      </c>
      <c r="P106" s="2002">
        <v>3.0902072012379116</v>
      </c>
      <c r="Q106" s="2002">
        <v>2.8162640704367381</v>
      </c>
      <c r="R106" s="2002">
        <v>5.1967326575074715</v>
      </c>
      <c r="S106" s="2002">
        <v>2.8916478855665551</v>
      </c>
      <c r="T106" s="2002">
        <v>2.6392984664437269</v>
      </c>
      <c r="U106" s="2002">
        <v>2.9920129732639524</v>
      </c>
      <c r="V106" s="2002">
        <v>3.1094724326121463</v>
      </c>
      <c r="W106" s="2002">
        <v>3.104509170742916</v>
      </c>
    </row>
    <row r="107" spans="1:23" s="1869" customFormat="1" ht="15.75" thickBot="1">
      <c r="A107" s="776" t="s">
        <v>506</v>
      </c>
      <c r="B107" s="777">
        <v>2018</v>
      </c>
      <c r="C107" s="2004">
        <v>13.120369757431593</v>
      </c>
      <c r="D107" s="2004">
        <v>17.172906410617589</v>
      </c>
      <c r="E107" s="2004">
        <v>13.672950637400255</v>
      </c>
      <c r="F107" s="2004">
        <v>13.114203216970093</v>
      </c>
      <c r="G107" s="2004">
        <v>11.790949020283689</v>
      </c>
      <c r="H107" s="2004">
        <v>14.804792568710385</v>
      </c>
      <c r="I107" s="2004">
        <v>11.227502321642286</v>
      </c>
      <c r="J107" s="2004">
        <v>15.389256959626119</v>
      </c>
      <c r="K107" s="2003">
        <v>10.590372675896541</v>
      </c>
      <c r="L107" s="2003">
        <v>11.870378052192084</v>
      </c>
      <c r="M107" s="774"/>
      <c r="N107" s="2002">
        <v>0.99199180650559948</v>
      </c>
      <c r="O107" s="2002">
        <v>2.9830728296638074</v>
      </c>
      <c r="P107" s="2002">
        <v>2.7266742275711779</v>
      </c>
      <c r="Q107" s="2002">
        <v>3.057741449962438</v>
      </c>
      <c r="R107" s="2002">
        <v>4.8118068106280107</v>
      </c>
      <c r="S107" s="2002">
        <v>2.6870813890148124</v>
      </c>
      <c r="T107" s="2002">
        <v>2.4581342027894184</v>
      </c>
      <c r="U107" s="2002">
        <v>2.9525607190820637</v>
      </c>
      <c r="V107" s="2002">
        <v>3.0350925943032947</v>
      </c>
      <c r="W107" s="2002">
        <v>2.9647409268720759</v>
      </c>
    </row>
    <row r="108" spans="1:23" s="1869" customFormat="1">
      <c r="A108" s="778"/>
      <c r="B108" s="777"/>
      <c r="C108" s="775"/>
      <c r="D108" s="775"/>
      <c r="E108" s="775"/>
      <c r="F108" s="775"/>
      <c r="G108" s="775"/>
      <c r="H108" s="775"/>
      <c r="I108" s="775"/>
      <c r="J108" s="775"/>
      <c r="K108" s="775"/>
      <c r="L108" s="775"/>
      <c r="M108" s="774"/>
      <c r="N108" s="779"/>
      <c r="O108" s="779"/>
      <c r="P108" s="779"/>
      <c r="Q108" s="779"/>
      <c r="R108" s="779"/>
      <c r="S108" s="779"/>
      <c r="T108" s="779"/>
      <c r="U108" s="779"/>
      <c r="V108" s="779"/>
      <c r="W108" s="779"/>
    </row>
    <row r="109" spans="1:23" s="1869" customFormat="1">
      <c r="A109" s="778"/>
      <c r="B109" s="777"/>
      <c r="C109" s="775"/>
      <c r="D109" s="775"/>
      <c r="E109" s="775"/>
      <c r="F109" s="775"/>
      <c r="G109" s="775"/>
      <c r="H109" s="775"/>
      <c r="I109" s="775"/>
      <c r="J109" s="775"/>
      <c r="K109" s="775"/>
      <c r="L109" s="775"/>
      <c r="M109" s="774"/>
      <c r="N109" s="779"/>
      <c r="O109" s="779"/>
      <c r="P109" s="779"/>
      <c r="Q109" s="779"/>
      <c r="R109" s="779"/>
      <c r="S109" s="779"/>
      <c r="T109" s="779"/>
      <c r="U109" s="779"/>
      <c r="V109" s="779"/>
      <c r="W109" s="779"/>
    </row>
    <row r="110" spans="1:23" s="1869" customFormat="1">
      <c r="A110" s="778"/>
      <c r="B110" s="777"/>
      <c r="C110" s="775"/>
      <c r="D110" s="775"/>
      <c r="E110" s="775"/>
      <c r="F110" s="775"/>
      <c r="G110" s="775"/>
      <c r="H110" s="775"/>
      <c r="I110" s="775"/>
      <c r="J110" s="775"/>
      <c r="K110" s="775"/>
      <c r="L110" s="775"/>
      <c r="M110" s="774"/>
      <c r="N110" s="779"/>
      <c r="O110" s="779"/>
      <c r="P110" s="779"/>
      <c r="Q110" s="779"/>
      <c r="R110" s="779"/>
      <c r="S110" s="779"/>
      <c r="T110" s="779"/>
      <c r="U110" s="779"/>
      <c r="V110" s="779"/>
      <c r="W110" s="779"/>
    </row>
    <row r="111" spans="1:23" s="1869" customFormat="1">
      <c r="B111" s="777"/>
      <c r="C111" s="775"/>
      <c r="D111" s="775"/>
      <c r="E111" s="775"/>
      <c r="F111" s="775"/>
      <c r="G111" s="775"/>
      <c r="H111" s="775"/>
      <c r="I111" s="775"/>
      <c r="J111" s="775"/>
      <c r="K111" s="775"/>
      <c r="L111" s="775"/>
      <c r="M111" s="774"/>
      <c r="N111" s="779"/>
      <c r="O111" s="779"/>
      <c r="P111" s="779"/>
      <c r="Q111" s="779"/>
      <c r="R111" s="779"/>
      <c r="S111" s="779"/>
      <c r="T111" s="779"/>
      <c r="U111" s="779"/>
      <c r="V111" s="779"/>
      <c r="W111" s="779"/>
    </row>
    <row r="112" spans="1:23" s="768" customFormat="1">
      <c r="A112" s="773" t="s">
        <v>930</v>
      </c>
      <c r="B112" s="439"/>
      <c r="C112" s="772"/>
      <c r="D112" s="772"/>
      <c r="E112" s="772"/>
      <c r="F112" s="772"/>
      <c r="G112" s="772"/>
      <c r="H112" s="772"/>
      <c r="I112" s="772"/>
      <c r="J112" s="772"/>
      <c r="K112" s="772"/>
      <c r="L112" s="772"/>
      <c r="M112" s="434"/>
      <c r="N112" s="440"/>
      <c r="O112" s="440"/>
      <c r="P112" s="440"/>
      <c r="Q112" s="440"/>
      <c r="R112" s="440"/>
      <c r="S112" s="440"/>
      <c r="T112" s="440"/>
      <c r="U112" s="440"/>
      <c r="V112" s="440"/>
      <c r="W112" s="440"/>
    </row>
    <row r="113" spans="1:23" s="452" customFormat="1">
      <c r="A113" s="2005" t="s">
        <v>1298</v>
      </c>
      <c r="B113" s="439"/>
      <c r="C113" s="437"/>
      <c r="D113" s="437"/>
      <c r="E113" s="437"/>
      <c r="F113" s="437"/>
      <c r="G113" s="437"/>
      <c r="H113" s="437"/>
      <c r="I113" s="437"/>
      <c r="J113" s="437"/>
      <c r="K113" s="437"/>
      <c r="L113" s="437"/>
      <c r="M113" s="421"/>
      <c r="N113" s="421"/>
      <c r="O113" s="421"/>
      <c r="P113" s="421"/>
      <c r="Q113" s="421"/>
      <c r="R113" s="421"/>
      <c r="S113" s="421"/>
      <c r="T113" s="421"/>
      <c r="U113" s="421"/>
      <c r="V113" s="421"/>
      <c r="W113" s="421"/>
    </row>
    <row r="114" spans="1:23" s="452" customFormat="1" ht="15.75">
      <c r="A114" s="441" t="s">
        <v>49</v>
      </c>
      <c r="B114" s="420"/>
      <c r="C114" s="442"/>
      <c r="D114" s="442"/>
      <c r="E114" s="442"/>
      <c r="F114" s="442"/>
      <c r="G114" s="442"/>
      <c r="H114" s="442"/>
      <c r="I114" s="442"/>
      <c r="J114" s="442"/>
      <c r="K114" s="442"/>
      <c r="L114" s="442"/>
      <c r="M114" s="421"/>
      <c r="N114" s="421"/>
      <c r="O114" s="421"/>
      <c r="P114" s="421"/>
      <c r="Q114" s="421"/>
      <c r="R114" s="421"/>
      <c r="S114" s="421"/>
      <c r="T114" s="421"/>
      <c r="U114" s="421"/>
      <c r="V114" s="421"/>
      <c r="W114" s="421"/>
    </row>
    <row r="115" spans="1:23" s="452" customFormat="1" ht="15.75">
      <c r="A115" s="443" t="s">
        <v>508</v>
      </c>
      <c r="B115" s="420"/>
      <c r="C115" s="421"/>
      <c r="D115" s="421"/>
      <c r="E115" s="421"/>
      <c r="F115" s="421"/>
      <c r="G115" s="421"/>
      <c r="H115" s="421"/>
      <c r="I115" s="421"/>
      <c r="J115" s="421"/>
      <c r="K115" s="421"/>
      <c r="L115" s="421"/>
      <c r="M115" s="421"/>
      <c r="N115" s="444"/>
      <c r="O115" s="421"/>
      <c r="P115" s="421"/>
      <c r="Q115" s="421"/>
      <c r="R115" s="421"/>
      <c r="S115" s="421"/>
      <c r="T115" s="421"/>
      <c r="U115" s="421"/>
      <c r="V115" s="421"/>
      <c r="W115" s="421"/>
    </row>
    <row r="116" spans="1:23" s="452" customFormat="1" ht="15.75">
      <c r="A116" s="445" t="s">
        <v>509</v>
      </c>
      <c r="B116" s="420"/>
      <c r="C116" s="421"/>
      <c r="D116" s="421"/>
      <c r="E116" s="421"/>
      <c r="F116" s="421"/>
      <c r="G116" s="421"/>
      <c r="H116" s="421"/>
      <c r="I116" s="421"/>
      <c r="J116" s="421"/>
      <c r="K116" s="421"/>
      <c r="L116" s="421"/>
      <c r="M116" s="421"/>
      <c r="N116" s="421"/>
      <c r="O116" s="421"/>
      <c r="P116" s="421"/>
      <c r="Q116" s="421"/>
      <c r="R116" s="421"/>
      <c r="S116" s="421"/>
      <c r="T116" s="421"/>
      <c r="U116" s="421"/>
      <c r="V116" s="421"/>
      <c r="W116" s="421"/>
    </row>
    <row r="117" spans="1:23" s="452" customFormat="1" ht="15.75">
      <c r="A117" s="446" t="s">
        <v>510</v>
      </c>
      <c r="B117" s="420"/>
      <c r="C117" s="421"/>
      <c r="D117" s="421"/>
      <c r="E117" s="421"/>
      <c r="F117" s="421"/>
      <c r="G117" s="421"/>
      <c r="H117" s="421"/>
      <c r="I117" s="421"/>
      <c r="J117" s="421"/>
      <c r="K117" s="421"/>
      <c r="L117" s="421"/>
      <c r="M117" s="421"/>
      <c r="N117" s="421"/>
      <c r="O117" s="421"/>
      <c r="P117" s="421"/>
      <c r="Q117" s="421"/>
      <c r="R117" s="421"/>
      <c r="S117" s="421"/>
      <c r="T117" s="421"/>
      <c r="U117" s="421"/>
      <c r="V117" s="421"/>
      <c r="W117" s="421"/>
    </row>
    <row r="118" spans="1:23" s="452" customFormat="1" ht="15.75">
      <c r="A118" s="445" t="s">
        <v>511</v>
      </c>
      <c r="B118" s="420"/>
      <c r="C118" s="421"/>
      <c r="D118" s="421"/>
      <c r="E118" s="421"/>
      <c r="F118" s="421"/>
      <c r="G118" s="421"/>
      <c r="H118" s="421"/>
      <c r="I118" s="421"/>
      <c r="J118" s="421"/>
      <c r="K118" s="421"/>
      <c r="L118" s="421"/>
      <c r="M118" s="421"/>
      <c r="N118" s="421"/>
      <c r="O118" s="421"/>
      <c r="P118" s="421"/>
      <c r="Q118" s="421"/>
      <c r="R118" s="421"/>
      <c r="S118" s="421"/>
      <c r="T118" s="421"/>
      <c r="U118" s="421"/>
      <c r="V118" s="421"/>
      <c r="W118" s="421"/>
    </row>
    <row r="119" spans="1:23" s="452" customFormat="1" ht="15.75">
      <c r="A119" s="445" t="s">
        <v>512</v>
      </c>
      <c r="B119" s="420"/>
      <c r="C119" s="421"/>
      <c r="D119" s="421"/>
      <c r="E119" s="421"/>
      <c r="F119" s="421"/>
      <c r="G119" s="421"/>
      <c r="H119" s="421"/>
      <c r="I119" s="421"/>
      <c r="J119" s="421"/>
      <c r="K119" s="421"/>
      <c r="L119" s="421"/>
      <c r="M119" s="421"/>
      <c r="N119" s="421"/>
      <c r="O119" s="421"/>
      <c r="P119" s="421"/>
      <c r="Q119" s="421"/>
      <c r="R119" s="421"/>
      <c r="S119" s="421"/>
      <c r="T119" s="421"/>
      <c r="U119" s="421"/>
      <c r="V119" s="421"/>
      <c r="W119" s="421"/>
    </row>
    <row r="120" spans="1:23" s="452" customFormat="1" ht="15.75">
      <c r="A120" s="447" t="s">
        <v>513</v>
      </c>
      <c r="B120" s="420"/>
      <c r="C120" s="421"/>
      <c r="D120" s="421"/>
      <c r="E120" s="421"/>
      <c r="F120" s="421"/>
      <c r="G120" s="421"/>
      <c r="H120" s="421"/>
      <c r="I120" s="421"/>
      <c r="J120" s="421"/>
      <c r="K120" s="421"/>
      <c r="L120" s="421"/>
      <c r="M120" s="421"/>
      <c r="N120" s="421"/>
      <c r="O120" s="421"/>
      <c r="P120" s="421"/>
      <c r="Q120" s="421"/>
      <c r="R120" s="421"/>
      <c r="S120" s="421"/>
      <c r="T120" s="421"/>
      <c r="U120" s="421"/>
      <c r="V120" s="421"/>
      <c r="W120" s="421"/>
    </row>
    <row r="121" spans="1:23" s="452" customFormat="1" ht="15.75">
      <c r="A121" s="448" t="s">
        <v>514</v>
      </c>
      <c r="B121" s="420"/>
      <c r="C121" s="421"/>
      <c r="D121" s="421"/>
      <c r="E121" s="421"/>
      <c r="F121" s="421"/>
      <c r="G121" s="421"/>
      <c r="H121" s="421"/>
      <c r="I121" s="421"/>
      <c r="J121" s="421"/>
      <c r="K121" s="421"/>
      <c r="L121" s="421"/>
      <c r="M121" s="421"/>
      <c r="N121" s="421"/>
      <c r="O121" s="421"/>
      <c r="P121" s="421"/>
      <c r="Q121" s="421"/>
      <c r="R121" s="421"/>
      <c r="S121" s="421"/>
      <c r="T121" s="421"/>
      <c r="U121" s="421"/>
      <c r="V121" s="421"/>
      <c r="W121" s="421"/>
    </row>
  </sheetData>
  <mergeCells count="4">
    <mergeCell ref="A32:B32"/>
    <mergeCell ref="A31:B31"/>
    <mergeCell ref="C31:L31"/>
    <mergeCell ref="N31:W31"/>
  </mergeCells>
  <hyperlinks>
    <hyperlink ref="A112" r:id="rId1"/>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8"/>
  <sheetViews>
    <sheetView workbookViewId="0"/>
  </sheetViews>
  <sheetFormatPr defaultColWidth="9.140625" defaultRowHeight="15"/>
  <cols>
    <col min="1" max="1" width="23.28515625" style="479" customWidth="1"/>
    <col min="2" max="9" width="9.140625" style="479"/>
    <col min="10" max="10" width="9.140625" style="479" bestFit="1" customWidth="1"/>
    <col min="11" max="11" width="9.140625" style="479"/>
    <col min="12" max="12" width="9.140625" style="768"/>
    <col min="13" max="13" width="87.7109375" style="2094" bestFit="1" customWidth="1"/>
    <col min="14" max="45" width="10.42578125" style="2094" customWidth="1"/>
    <col min="46" max="46" width="10.42578125" style="2094" bestFit="1" customWidth="1"/>
    <col min="47" max="73" width="9.140625" style="2094"/>
    <col min="74" max="16384" width="9.140625" style="479"/>
  </cols>
  <sheetData>
    <row r="1" spans="1:73" ht="18.75">
      <c r="A1" s="451" t="s">
        <v>565</v>
      </c>
      <c r="M1" s="2103" t="s">
        <v>114</v>
      </c>
      <c r="N1" s="2104"/>
      <c r="O1" s="2104"/>
      <c r="P1" s="2104"/>
      <c r="Q1" s="2104"/>
      <c r="R1" s="2104"/>
      <c r="S1" s="2104"/>
      <c r="T1" s="2104"/>
      <c r="U1" s="2104"/>
      <c r="V1" s="2104"/>
      <c r="W1" s="2104"/>
      <c r="X1" s="2104"/>
      <c r="Y1" s="2104"/>
      <c r="Z1" s="2104"/>
      <c r="AA1" s="2104"/>
      <c r="AB1" s="2104"/>
      <c r="AC1" s="2104"/>
      <c r="AD1" s="2104"/>
      <c r="AE1" s="2104"/>
      <c r="AF1" s="2104"/>
      <c r="AG1" s="2104"/>
      <c r="AH1" s="2104"/>
      <c r="AI1" s="2104"/>
      <c r="AJ1" s="2104"/>
      <c r="AK1" s="2104"/>
      <c r="AL1" s="2104"/>
      <c r="AM1" s="2104"/>
      <c r="AN1" s="2104"/>
      <c r="AO1" s="2104"/>
      <c r="AP1" s="2104"/>
      <c r="AQ1" s="2104"/>
      <c r="AR1" s="2104"/>
      <c r="AS1" s="2104"/>
      <c r="AT1" s="2104"/>
      <c r="AU1" s="2104"/>
      <c r="AV1" s="2104"/>
      <c r="AW1" s="2104"/>
      <c r="AX1" s="2104"/>
      <c r="AY1" s="2104"/>
      <c r="AZ1" s="2104"/>
      <c r="BA1" s="2104"/>
      <c r="BB1" s="2104"/>
      <c r="BC1" s="2104"/>
      <c r="BD1" s="2104"/>
      <c r="BE1" s="2104"/>
      <c r="BF1" s="2104"/>
      <c r="BG1" s="2104"/>
      <c r="BH1" s="2104"/>
      <c r="BI1" s="2104"/>
      <c r="BJ1" s="2104"/>
      <c r="BK1" s="2104"/>
      <c r="BL1" s="2104"/>
      <c r="BM1" s="2104"/>
      <c r="BN1" s="2104"/>
      <c r="BO1" s="2104"/>
      <c r="BP1" s="2104"/>
      <c r="BQ1" s="2104"/>
      <c r="BR1" s="2104"/>
      <c r="BS1" s="2104"/>
      <c r="BT1" s="2104"/>
      <c r="BU1" s="2104"/>
    </row>
    <row r="2" spans="1:73">
      <c r="A2" s="479" t="s">
        <v>515</v>
      </c>
      <c r="M2" s="2105" t="s">
        <v>1337</v>
      </c>
      <c r="N2" s="2104"/>
      <c r="O2" s="2104"/>
      <c r="P2" s="2104"/>
      <c r="Q2" s="2104"/>
      <c r="R2" s="2104"/>
      <c r="S2" s="2104"/>
      <c r="T2" s="2106"/>
      <c r="U2" s="2104"/>
      <c r="V2" s="2104"/>
      <c r="W2" s="2104"/>
      <c r="X2" s="2104"/>
      <c r="Y2" s="2104"/>
      <c r="Z2" s="2104"/>
      <c r="AA2" s="2104"/>
      <c r="AB2" s="2104"/>
      <c r="AC2" s="2104"/>
      <c r="AD2" s="2104"/>
      <c r="AE2" s="2104"/>
      <c r="AF2" s="2104"/>
      <c r="AG2" s="2104"/>
      <c r="AH2" s="2104"/>
      <c r="AI2" s="2104"/>
      <c r="AJ2" s="2104"/>
      <c r="AK2" s="2104"/>
      <c r="AL2" s="2104"/>
      <c r="AM2" s="2104"/>
      <c r="AN2" s="2104"/>
      <c r="AO2" s="2104"/>
      <c r="AP2" s="2104"/>
      <c r="AQ2" s="2104"/>
      <c r="AR2" s="2104"/>
      <c r="AS2" s="2104"/>
      <c r="AT2" s="2104"/>
      <c r="AU2" s="2104"/>
      <c r="AV2" s="2104"/>
      <c r="AW2" s="2104"/>
      <c r="AX2" s="2104"/>
      <c r="AY2" s="2104"/>
      <c r="AZ2" s="2104"/>
      <c r="BA2" s="2104"/>
      <c r="BB2" s="2104"/>
      <c r="BC2" s="2104"/>
      <c r="BD2" s="2104"/>
      <c r="BE2" s="2104"/>
      <c r="BF2" s="2104"/>
      <c r="BG2" s="2104"/>
      <c r="BH2" s="2104"/>
      <c r="BI2" s="2104"/>
      <c r="BJ2" s="2104"/>
      <c r="BK2" s="2104"/>
      <c r="BL2" s="2104"/>
      <c r="BM2" s="2104"/>
      <c r="BN2" s="2104"/>
      <c r="BO2" s="2104"/>
      <c r="BP2" s="2104"/>
      <c r="BQ2" s="2104"/>
      <c r="BR2" s="2104"/>
      <c r="BS2" s="2104"/>
      <c r="BT2" s="2104"/>
      <c r="BU2" s="2104"/>
    </row>
    <row r="3" spans="1:73">
      <c r="A3" s="479" t="s">
        <v>522</v>
      </c>
    </row>
    <row r="4" spans="1:73">
      <c r="M4" s="2107" t="s">
        <v>115</v>
      </c>
      <c r="N4" s="2107" t="s">
        <v>116</v>
      </c>
      <c r="O4" s="2104"/>
      <c r="P4" s="2104"/>
      <c r="Q4" s="2104"/>
      <c r="R4" s="2104"/>
      <c r="S4" s="2104"/>
      <c r="T4" s="2104"/>
      <c r="U4" s="2104"/>
      <c r="V4" s="2104"/>
      <c r="W4" s="2104"/>
      <c r="X4" s="2104"/>
      <c r="Y4" s="2104"/>
      <c r="Z4" s="2104"/>
      <c r="AA4" s="2104"/>
      <c r="AB4" s="2104"/>
      <c r="AC4" s="2104"/>
      <c r="AD4" s="2104"/>
      <c r="AE4" s="2104"/>
      <c r="AF4" s="2104"/>
      <c r="AG4" s="2104"/>
      <c r="AH4" s="2104"/>
      <c r="AI4" s="2104"/>
      <c r="AJ4" s="2104"/>
      <c r="AK4" s="2104"/>
      <c r="AL4" s="2104"/>
      <c r="AM4" s="2104"/>
      <c r="AN4" s="2104"/>
      <c r="AO4" s="2104"/>
      <c r="AP4" s="2104"/>
      <c r="AQ4" s="2104"/>
      <c r="AR4" s="2104"/>
      <c r="AS4" s="2104"/>
      <c r="AT4" s="2104"/>
      <c r="AU4" s="2104"/>
      <c r="AV4" s="2104"/>
      <c r="AW4" s="2104"/>
      <c r="AX4" s="2104"/>
      <c r="AY4" s="2104"/>
      <c r="AZ4" s="2104"/>
      <c r="BA4" s="2104"/>
      <c r="BB4" s="2104"/>
      <c r="BC4" s="2104"/>
      <c r="BD4" s="2104"/>
      <c r="BE4" s="2104"/>
      <c r="BF4" s="2104"/>
      <c r="BG4" s="2104"/>
      <c r="BH4" s="2104"/>
      <c r="BI4" s="2104"/>
      <c r="BJ4" s="2104"/>
      <c r="BK4" s="2104"/>
      <c r="BL4" s="2104"/>
      <c r="BM4" s="2104"/>
      <c r="BN4" s="2104"/>
      <c r="BO4" s="2104"/>
      <c r="BP4" s="2104"/>
      <c r="BQ4" s="2104"/>
      <c r="BR4" s="2104"/>
      <c r="BS4" s="2104"/>
      <c r="BT4" s="2104"/>
      <c r="BU4" s="2104"/>
    </row>
    <row r="5" spans="1:73" ht="15" customHeight="1">
      <c r="C5" s="15"/>
      <c r="D5" s="15"/>
      <c r="E5" s="15"/>
      <c r="F5" s="15"/>
      <c r="G5" s="15"/>
      <c r="H5" s="15"/>
      <c r="I5" s="1022"/>
      <c r="J5" s="15"/>
      <c r="K5" s="15"/>
      <c r="L5" s="1022"/>
      <c r="M5" s="2107" t="s">
        <v>476</v>
      </c>
      <c r="N5" s="2107" t="s">
        <v>477</v>
      </c>
      <c r="O5" s="2104"/>
      <c r="P5" s="2104"/>
      <c r="Q5" s="2104"/>
      <c r="R5" s="2104"/>
      <c r="S5" s="2104"/>
      <c r="T5" s="2104"/>
      <c r="U5" s="2104"/>
      <c r="V5" s="2104"/>
      <c r="W5" s="2104"/>
      <c r="X5" s="2104"/>
      <c r="Y5" s="2104"/>
      <c r="Z5" s="2104"/>
      <c r="AA5" s="2104"/>
      <c r="AB5" s="2104"/>
      <c r="AC5" s="2104"/>
      <c r="AD5" s="2104"/>
      <c r="AE5" s="2104"/>
      <c r="AF5" s="2104"/>
      <c r="AG5" s="2104"/>
      <c r="AH5" s="2104"/>
      <c r="AI5" s="2104"/>
      <c r="AJ5" s="2104"/>
      <c r="AK5" s="2104"/>
      <c r="AL5" s="2104"/>
      <c r="AM5" s="2104"/>
      <c r="AN5" s="2104"/>
      <c r="AO5" s="2104"/>
      <c r="AP5" s="2104"/>
      <c r="AQ5" s="2104"/>
      <c r="AR5" s="2104"/>
      <c r="AS5" s="2104"/>
      <c r="AT5" s="2104"/>
      <c r="AU5" s="2104"/>
      <c r="AV5" s="2104"/>
      <c r="AW5" s="2104"/>
      <c r="AX5" s="2104"/>
      <c r="AY5" s="2104"/>
      <c r="AZ5" s="2104"/>
      <c r="BA5" s="2104"/>
      <c r="BB5" s="2104"/>
      <c r="BC5" s="2104"/>
      <c r="BD5" s="2104"/>
      <c r="BE5" s="2104"/>
      <c r="BF5" s="2104"/>
      <c r="BG5" s="2104"/>
      <c r="BH5" s="2104"/>
      <c r="BI5" s="2104"/>
      <c r="BJ5" s="2104"/>
      <c r="BK5" s="2104"/>
      <c r="BL5" s="2104"/>
      <c r="BM5" s="2104"/>
      <c r="BN5" s="2104"/>
      <c r="BO5" s="2104"/>
      <c r="BP5" s="2104"/>
      <c r="BQ5" s="2104"/>
      <c r="BR5" s="2104"/>
      <c r="BS5" s="2104"/>
      <c r="BT5" s="2104"/>
      <c r="BU5" s="2104"/>
    </row>
    <row r="6" spans="1:73">
      <c r="A6" s="2531" t="s">
        <v>41</v>
      </c>
      <c r="B6" s="2414" t="s">
        <v>2</v>
      </c>
      <c r="C6" s="2414"/>
      <c r="D6" s="2414"/>
      <c r="E6" s="2414" t="s">
        <v>133</v>
      </c>
      <c r="F6" s="2414"/>
      <c r="G6" s="2414"/>
      <c r="H6" s="1124"/>
      <c r="I6" s="1124"/>
      <c r="J6" s="480"/>
      <c r="K6" s="480"/>
      <c r="L6" s="769"/>
      <c r="M6" s="2107" t="s">
        <v>478</v>
      </c>
      <c r="N6" s="2107" t="s">
        <v>225</v>
      </c>
      <c r="O6" s="2104"/>
      <c r="P6" s="2104"/>
      <c r="Q6" s="2104"/>
      <c r="R6" s="2104"/>
      <c r="S6" s="2104"/>
      <c r="T6" s="2104"/>
      <c r="U6" s="2104"/>
      <c r="V6" s="2104"/>
      <c r="W6" s="2104"/>
      <c r="X6" s="2104"/>
      <c r="Y6" s="2104"/>
      <c r="Z6" s="2104"/>
      <c r="AA6" s="2104"/>
      <c r="AB6" s="2104"/>
      <c r="AC6" s="2104"/>
      <c r="AD6" s="2104"/>
      <c r="AE6" s="2104"/>
      <c r="AF6" s="2104"/>
      <c r="AG6" s="2104"/>
      <c r="AH6" s="2104"/>
      <c r="AI6" s="2104"/>
      <c r="AJ6" s="2104"/>
      <c r="AK6" s="2104"/>
      <c r="AL6" s="2104"/>
      <c r="AM6" s="2104"/>
      <c r="AN6" s="2104"/>
      <c r="AO6" s="2104"/>
      <c r="AP6" s="2104"/>
      <c r="AQ6" s="2104"/>
      <c r="AR6" s="2104"/>
      <c r="AS6" s="2104"/>
      <c r="AT6" s="2104"/>
      <c r="AU6" s="2104"/>
      <c r="AV6" s="2104"/>
      <c r="AW6" s="2104"/>
      <c r="AX6" s="2104"/>
      <c r="AY6" s="2104"/>
      <c r="AZ6" s="2104"/>
      <c r="BA6" s="2104"/>
      <c r="BB6" s="2104"/>
      <c r="BC6" s="2104"/>
      <c r="BD6" s="2104"/>
      <c r="BE6" s="2104"/>
      <c r="BF6" s="2104"/>
      <c r="BG6" s="2104"/>
      <c r="BH6" s="2104"/>
      <c r="BI6" s="2104"/>
      <c r="BJ6" s="2104"/>
      <c r="BK6" s="2104"/>
      <c r="BL6" s="2104"/>
      <c r="BM6" s="2104"/>
      <c r="BN6" s="2104"/>
      <c r="BO6" s="2104"/>
      <c r="BP6" s="2104"/>
      <c r="BQ6" s="2104"/>
      <c r="BR6" s="2104"/>
      <c r="BS6" s="2104"/>
      <c r="BT6" s="2104"/>
      <c r="BU6" s="2104"/>
    </row>
    <row r="7" spans="1:73" ht="29.25" customHeight="1">
      <c r="A7" s="2531"/>
      <c r="B7" s="2531" t="s">
        <v>1377</v>
      </c>
      <c r="C7" s="2531"/>
      <c r="D7" s="2531"/>
      <c r="E7" s="2531" t="s">
        <v>1377</v>
      </c>
      <c r="F7" s="2531"/>
      <c r="G7" s="2531"/>
      <c r="J7" s="449"/>
      <c r="K7" s="449"/>
      <c r="L7" s="449"/>
      <c r="M7" s="2108"/>
      <c r="N7" s="2108"/>
    </row>
    <row r="8" spans="1:73">
      <c r="A8" s="2531"/>
      <c r="B8" s="1023" t="s">
        <v>516</v>
      </c>
      <c r="C8" s="1023" t="s">
        <v>170</v>
      </c>
      <c r="D8" s="1023" t="s">
        <v>517</v>
      </c>
      <c r="E8" s="2101" t="s">
        <v>516</v>
      </c>
      <c r="F8" s="1023" t="s">
        <v>170</v>
      </c>
      <c r="G8" s="1023" t="s">
        <v>517</v>
      </c>
      <c r="J8" s="450"/>
      <c r="K8" s="450"/>
      <c r="L8" s="450"/>
      <c r="M8" s="2109" t="s">
        <v>1338</v>
      </c>
      <c r="N8" s="2637" t="s">
        <v>555</v>
      </c>
      <c r="O8" s="2638"/>
      <c r="P8" s="2638"/>
      <c r="Q8" s="2638"/>
      <c r="R8" s="2637" t="s">
        <v>556</v>
      </c>
      <c r="S8" s="2638"/>
      <c r="T8" s="2638"/>
      <c r="U8" s="2638"/>
      <c r="V8" s="2637" t="s">
        <v>557</v>
      </c>
      <c r="W8" s="2638"/>
      <c r="X8" s="2638"/>
      <c r="Y8" s="2638"/>
      <c r="Z8" s="2637" t="s">
        <v>558</v>
      </c>
      <c r="AA8" s="2638"/>
      <c r="AB8" s="2638"/>
      <c r="AC8" s="2638"/>
      <c r="AD8" s="2637" t="s">
        <v>559</v>
      </c>
      <c r="AE8" s="2638"/>
      <c r="AF8" s="2638"/>
      <c r="AG8" s="2638"/>
      <c r="AH8" s="2637" t="s">
        <v>560</v>
      </c>
      <c r="AI8" s="2638"/>
      <c r="AJ8" s="2638"/>
      <c r="AK8" s="2638"/>
      <c r="AL8" s="2637" t="s">
        <v>561</v>
      </c>
      <c r="AM8" s="2638"/>
      <c r="AN8" s="2638"/>
      <c r="AO8" s="2638"/>
      <c r="AP8" s="2637" t="s">
        <v>562</v>
      </c>
      <c r="AQ8" s="2638"/>
      <c r="AR8" s="2638"/>
      <c r="AS8" s="2638"/>
      <c r="AT8" s="2637" t="s">
        <v>563</v>
      </c>
      <c r="AU8" s="2638"/>
      <c r="AV8" s="2638"/>
      <c r="AW8" s="2638"/>
      <c r="AX8" s="2637" t="s">
        <v>564</v>
      </c>
      <c r="AY8" s="2638"/>
      <c r="AZ8" s="2638"/>
      <c r="BA8" s="2638"/>
      <c r="BB8" s="2637" t="s">
        <v>518</v>
      </c>
      <c r="BC8" s="2638"/>
      <c r="BD8" s="2638"/>
      <c r="BE8" s="2638"/>
      <c r="BF8" s="2637" t="s">
        <v>519</v>
      </c>
      <c r="BG8" s="2638"/>
      <c r="BH8" s="2638"/>
      <c r="BI8" s="2638"/>
      <c r="BJ8" s="2637" t="s">
        <v>520</v>
      </c>
      <c r="BK8" s="2638"/>
      <c r="BL8" s="2638"/>
      <c r="BM8" s="2638"/>
      <c r="BN8" s="2637" t="s">
        <v>823</v>
      </c>
      <c r="BO8" s="2638"/>
      <c r="BP8" s="2638"/>
      <c r="BQ8" s="2638"/>
      <c r="BR8" s="2637" t="s">
        <v>1294</v>
      </c>
      <c r="BS8" s="2638"/>
      <c r="BT8" s="2638"/>
      <c r="BU8" s="2638"/>
    </row>
    <row r="9" spans="1:73">
      <c r="A9" s="1024">
        <v>2004</v>
      </c>
      <c r="B9" s="2099">
        <f>N60</f>
        <v>1014000</v>
      </c>
      <c r="C9" s="2100">
        <f>P60</f>
        <v>20.100000000000001</v>
      </c>
      <c r="D9" s="2100">
        <f>Q60</f>
        <v>0.6</v>
      </c>
      <c r="E9" s="2102">
        <f>N10</f>
        <v>8212200</v>
      </c>
      <c r="F9" s="2100">
        <f>P10</f>
        <v>21.4</v>
      </c>
      <c r="G9" s="2100">
        <f>Q10</f>
        <v>0.1</v>
      </c>
      <c r="H9" s="2093"/>
      <c r="I9" s="2093"/>
      <c r="J9" s="449"/>
      <c r="K9" s="449"/>
      <c r="L9" s="449"/>
      <c r="M9" s="2104"/>
      <c r="N9" s="2110" t="s">
        <v>117</v>
      </c>
      <c r="O9" s="2110" t="s">
        <v>118</v>
      </c>
      <c r="P9" s="2110" t="s">
        <v>119</v>
      </c>
      <c r="Q9" s="2110" t="s">
        <v>120</v>
      </c>
      <c r="R9" s="2110" t="s">
        <v>117</v>
      </c>
      <c r="S9" s="2110" t="s">
        <v>118</v>
      </c>
      <c r="T9" s="2110" t="s">
        <v>119</v>
      </c>
      <c r="U9" s="2110" t="s">
        <v>120</v>
      </c>
      <c r="V9" s="2110" t="s">
        <v>117</v>
      </c>
      <c r="W9" s="2110" t="s">
        <v>118</v>
      </c>
      <c r="X9" s="2110" t="s">
        <v>119</v>
      </c>
      <c r="Y9" s="2110" t="s">
        <v>120</v>
      </c>
      <c r="Z9" s="2110" t="s">
        <v>117</v>
      </c>
      <c r="AA9" s="2110" t="s">
        <v>118</v>
      </c>
      <c r="AB9" s="2110" t="s">
        <v>119</v>
      </c>
      <c r="AC9" s="2110" t="s">
        <v>120</v>
      </c>
      <c r="AD9" s="2110" t="s">
        <v>117</v>
      </c>
      <c r="AE9" s="2110" t="s">
        <v>118</v>
      </c>
      <c r="AF9" s="2110" t="s">
        <v>119</v>
      </c>
      <c r="AG9" s="2110" t="s">
        <v>120</v>
      </c>
      <c r="AH9" s="2110" t="s">
        <v>117</v>
      </c>
      <c r="AI9" s="2110" t="s">
        <v>118</v>
      </c>
      <c r="AJ9" s="2110" t="s">
        <v>119</v>
      </c>
      <c r="AK9" s="2110" t="s">
        <v>120</v>
      </c>
      <c r="AL9" s="2110" t="s">
        <v>117</v>
      </c>
      <c r="AM9" s="2110" t="s">
        <v>118</v>
      </c>
      <c r="AN9" s="2110" t="s">
        <v>119</v>
      </c>
      <c r="AO9" s="2110" t="s">
        <v>120</v>
      </c>
      <c r="AP9" s="2110" t="s">
        <v>117</v>
      </c>
      <c r="AQ9" s="2110" t="s">
        <v>118</v>
      </c>
      <c r="AR9" s="2110" t="s">
        <v>119</v>
      </c>
      <c r="AS9" s="2110" t="s">
        <v>120</v>
      </c>
      <c r="AT9" s="2110" t="s">
        <v>117</v>
      </c>
      <c r="AU9" s="2110" t="s">
        <v>118</v>
      </c>
      <c r="AV9" s="2110" t="s">
        <v>119</v>
      </c>
      <c r="AW9" s="2110" t="s">
        <v>120</v>
      </c>
      <c r="AX9" s="2110" t="s">
        <v>117</v>
      </c>
      <c r="AY9" s="2110" t="s">
        <v>118</v>
      </c>
      <c r="AZ9" s="2110" t="s">
        <v>119</v>
      </c>
      <c r="BA9" s="2110" t="s">
        <v>120</v>
      </c>
      <c r="BB9" s="2110" t="s">
        <v>117</v>
      </c>
      <c r="BC9" s="2110" t="s">
        <v>118</v>
      </c>
      <c r="BD9" s="2110" t="s">
        <v>119</v>
      </c>
      <c r="BE9" s="2110" t="s">
        <v>120</v>
      </c>
      <c r="BF9" s="2110" t="s">
        <v>117</v>
      </c>
      <c r="BG9" s="2110" t="s">
        <v>118</v>
      </c>
      <c r="BH9" s="2110" t="s">
        <v>119</v>
      </c>
      <c r="BI9" s="2110" t="s">
        <v>120</v>
      </c>
      <c r="BJ9" s="2110" t="s">
        <v>117</v>
      </c>
      <c r="BK9" s="2110" t="s">
        <v>118</v>
      </c>
      <c r="BL9" s="2110" t="s">
        <v>119</v>
      </c>
      <c r="BM9" s="2110" t="s">
        <v>120</v>
      </c>
      <c r="BN9" s="2110" t="s">
        <v>117</v>
      </c>
      <c r="BO9" s="2110" t="s">
        <v>118</v>
      </c>
      <c r="BP9" s="2110" t="s">
        <v>119</v>
      </c>
      <c r="BQ9" s="2110" t="s">
        <v>120</v>
      </c>
      <c r="BR9" s="2110" t="s">
        <v>117</v>
      </c>
      <c r="BS9" s="2110" t="s">
        <v>118</v>
      </c>
      <c r="BT9" s="2110" t="s">
        <v>119</v>
      </c>
      <c r="BU9" s="2110" t="s">
        <v>120</v>
      </c>
    </row>
    <row r="10" spans="1:73">
      <c r="A10" s="2092">
        <v>2005</v>
      </c>
      <c r="B10" s="2099">
        <f>R60</f>
        <v>990100</v>
      </c>
      <c r="C10" s="2100">
        <f>T60</f>
        <v>19.399999999999999</v>
      </c>
      <c r="D10" s="2100">
        <f>U60</f>
        <v>0.6</v>
      </c>
      <c r="E10" s="2102">
        <f>R10</f>
        <v>8272300</v>
      </c>
      <c r="F10" s="2100">
        <f>T10</f>
        <v>21.3</v>
      </c>
      <c r="G10" s="2100">
        <f>U10</f>
        <v>0.1</v>
      </c>
      <c r="H10" s="2093"/>
      <c r="I10" s="2093"/>
      <c r="J10" s="450"/>
      <c r="K10" s="450"/>
      <c r="L10" s="450"/>
      <c r="M10" s="2111" t="s">
        <v>1339</v>
      </c>
      <c r="N10" s="2112">
        <v>8212200</v>
      </c>
      <c r="O10" s="2112">
        <v>38341200</v>
      </c>
      <c r="P10" s="2113">
        <v>21.4</v>
      </c>
      <c r="Q10" s="2113">
        <v>0.1</v>
      </c>
      <c r="R10" s="2112">
        <v>8272300</v>
      </c>
      <c r="S10" s="2112">
        <v>38747900</v>
      </c>
      <c r="T10" s="2113">
        <v>21.3</v>
      </c>
      <c r="U10" s="2113">
        <v>0.1</v>
      </c>
      <c r="V10" s="2112">
        <v>8130200</v>
      </c>
      <c r="W10" s="2112">
        <v>39139900</v>
      </c>
      <c r="X10" s="2113">
        <v>20.8</v>
      </c>
      <c r="Y10" s="2113">
        <v>0.2</v>
      </c>
      <c r="Z10" s="2112">
        <v>7795200</v>
      </c>
      <c r="AA10" s="2112">
        <v>39530400</v>
      </c>
      <c r="AB10" s="2113">
        <v>19.7</v>
      </c>
      <c r="AC10" s="2113">
        <v>0.2</v>
      </c>
      <c r="AD10" s="2112">
        <v>7725800</v>
      </c>
      <c r="AE10" s="2112">
        <v>39844500</v>
      </c>
      <c r="AF10" s="2113">
        <v>19.399999999999999</v>
      </c>
      <c r="AG10" s="2113">
        <v>0.2</v>
      </c>
      <c r="AH10" s="2112">
        <v>7438200</v>
      </c>
      <c r="AI10" s="2112">
        <v>40051700</v>
      </c>
      <c r="AJ10" s="2113">
        <v>18.600000000000001</v>
      </c>
      <c r="AK10" s="2113">
        <v>0.2</v>
      </c>
      <c r="AL10" s="2112">
        <v>7514500</v>
      </c>
      <c r="AM10" s="2112">
        <v>40302400</v>
      </c>
      <c r="AN10" s="2113">
        <v>18.600000000000001</v>
      </c>
      <c r="AO10" s="2113">
        <v>0.2</v>
      </c>
      <c r="AP10" s="2112">
        <v>7437500</v>
      </c>
      <c r="AQ10" s="2112">
        <v>40559100</v>
      </c>
      <c r="AR10" s="2113">
        <v>18.3</v>
      </c>
      <c r="AS10" s="2113">
        <v>0.2</v>
      </c>
      <c r="AT10" s="2112">
        <v>7582700</v>
      </c>
      <c r="AU10" s="2112">
        <v>40494900</v>
      </c>
      <c r="AV10" s="2113">
        <v>18.7</v>
      </c>
      <c r="AW10" s="2113">
        <v>0.2</v>
      </c>
      <c r="AX10" s="2112">
        <v>7700300</v>
      </c>
      <c r="AY10" s="2112">
        <v>40529800</v>
      </c>
      <c r="AZ10" s="2113">
        <v>19</v>
      </c>
      <c r="BA10" s="2113">
        <v>0.2</v>
      </c>
      <c r="BB10" s="2112">
        <v>7737700</v>
      </c>
      <c r="BC10" s="2112">
        <v>40651700</v>
      </c>
      <c r="BD10" s="2113">
        <v>19</v>
      </c>
      <c r="BE10" s="2113">
        <v>0.2</v>
      </c>
      <c r="BF10" s="2112">
        <v>7703500</v>
      </c>
      <c r="BG10" s="2112">
        <v>40853200</v>
      </c>
      <c r="BH10" s="2113">
        <v>18.899999999999999</v>
      </c>
      <c r="BI10" s="2113">
        <v>0.2</v>
      </c>
      <c r="BJ10" s="2112">
        <v>7432900</v>
      </c>
      <c r="BK10" s="2112">
        <v>41056500</v>
      </c>
      <c r="BL10" s="2113">
        <v>18.100000000000001</v>
      </c>
      <c r="BM10" s="2113">
        <v>0.2</v>
      </c>
      <c r="BN10" s="2112">
        <v>7432800</v>
      </c>
      <c r="BO10" s="2112">
        <v>41157900</v>
      </c>
      <c r="BP10" s="2113">
        <v>18.100000000000001</v>
      </c>
      <c r="BQ10" s="2113">
        <v>0.2</v>
      </c>
      <c r="BR10" s="2112">
        <v>7511400</v>
      </c>
      <c r="BS10" s="2112">
        <v>41250300</v>
      </c>
      <c r="BT10" s="2113">
        <v>18.2</v>
      </c>
      <c r="BU10" s="2113">
        <v>0.2</v>
      </c>
    </row>
    <row r="11" spans="1:73">
      <c r="A11" s="2092">
        <v>2006</v>
      </c>
      <c r="B11" s="2099">
        <f>V60</f>
        <v>1014400</v>
      </c>
      <c r="C11" s="2100">
        <f>X60</f>
        <v>19.600000000000001</v>
      </c>
      <c r="D11" s="2100">
        <f>Y60</f>
        <v>0.6</v>
      </c>
      <c r="E11" s="2102">
        <f>V10</f>
        <v>8130200</v>
      </c>
      <c r="F11" s="2100">
        <f>X10</f>
        <v>20.8</v>
      </c>
      <c r="G11" s="2100">
        <f>Y10</f>
        <v>0.2</v>
      </c>
      <c r="H11" s="2093"/>
      <c r="I11" s="2093"/>
      <c r="M11" s="2111" t="s">
        <v>1340</v>
      </c>
      <c r="N11" s="2112">
        <v>6753400</v>
      </c>
      <c r="O11" s="2112">
        <v>31590200</v>
      </c>
      <c r="P11" s="2113">
        <v>21.4</v>
      </c>
      <c r="Q11" s="2113">
        <v>0.2</v>
      </c>
      <c r="R11" s="2112">
        <v>6815100</v>
      </c>
      <c r="S11" s="2112">
        <v>31832800</v>
      </c>
      <c r="T11" s="2113">
        <v>21.4</v>
      </c>
      <c r="U11" s="2113">
        <v>0.2</v>
      </c>
      <c r="V11" s="2112">
        <v>6689400</v>
      </c>
      <c r="W11" s="2112">
        <v>32115400</v>
      </c>
      <c r="X11" s="2113">
        <v>20.8</v>
      </c>
      <c r="Y11" s="2113">
        <v>0.2</v>
      </c>
      <c r="Z11" s="2112">
        <v>6465100</v>
      </c>
      <c r="AA11" s="2112">
        <v>32376300</v>
      </c>
      <c r="AB11" s="2113">
        <v>20</v>
      </c>
      <c r="AC11" s="2113">
        <v>0.2</v>
      </c>
      <c r="AD11" s="2112">
        <v>6416200</v>
      </c>
      <c r="AE11" s="2112">
        <v>32613600</v>
      </c>
      <c r="AF11" s="2113">
        <v>19.7</v>
      </c>
      <c r="AG11" s="2113">
        <v>0.2</v>
      </c>
      <c r="AH11" s="2112">
        <v>6268500</v>
      </c>
      <c r="AI11" s="2112">
        <v>32799100</v>
      </c>
      <c r="AJ11" s="2113">
        <v>19.100000000000001</v>
      </c>
      <c r="AK11" s="2113">
        <v>0.2</v>
      </c>
      <c r="AL11" s="2112">
        <v>6396500</v>
      </c>
      <c r="AM11" s="2112">
        <v>32991100</v>
      </c>
      <c r="AN11" s="2113">
        <v>19.399999999999999</v>
      </c>
      <c r="AO11" s="2113">
        <v>0.2</v>
      </c>
      <c r="AP11" s="2112">
        <v>6309200</v>
      </c>
      <c r="AQ11" s="2112">
        <v>33186400</v>
      </c>
      <c r="AR11" s="2113">
        <v>19</v>
      </c>
      <c r="AS11" s="2113">
        <v>0.2</v>
      </c>
      <c r="AT11" s="2112">
        <v>6473600</v>
      </c>
      <c r="AU11" s="2112">
        <v>33140200</v>
      </c>
      <c r="AV11" s="2113">
        <v>19.5</v>
      </c>
      <c r="AW11" s="2113">
        <v>0.2</v>
      </c>
      <c r="AX11" s="2112">
        <v>6591900</v>
      </c>
      <c r="AY11" s="2112">
        <v>33216700</v>
      </c>
      <c r="AZ11" s="2113">
        <v>19.8</v>
      </c>
      <c r="BA11" s="2113">
        <v>0.2</v>
      </c>
      <c r="BB11" s="2112">
        <v>6598400</v>
      </c>
      <c r="BC11" s="2112">
        <v>33365600</v>
      </c>
      <c r="BD11" s="2113">
        <v>19.8</v>
      </c>
      <c r="BE11" s="2113">
        <v>0.2</v>
      </c>
      <c r="BF11" s="2112">
        <v>6531800</v>
      </c>
      <c r="BG11" s="2112">
        <v>33593200</v>
      </c>
      <c r="BH11" s="2113">
        <v>19.399999999999999</v>
      </c>
      <c r="BI11" s="2113">
        <v>0.2</v>
      </c>
      <c r="BJ11" s="2112">
        <v>6349800</v>
      </c>
      <c r="BK11" s="2112">
        <v>33867200</v>
      </c>
      <c r="BL11" s="2113">
        <v>18.7</v>
      </c>
      <c r="BM11" s="2113">
        <v>0.2</v>
      </c>
      <c r="BN11" s="2112">
        <v>6346300</v>
      </c>
      <c r="BO11" s="2112">
        <v>34072100</v>
      </c>
      <c r="BP11" s="2113">
        <v>18.600000000000001</v>
      </c>
      <c r="BQ11" s="2113">
        <v>0.2</v>
      </c>
      <c r="BR11" s="2112">
        <v>6446300</v>
      </c>
      <c r="BS11" s="2112">
        <v>34257200</v>
      </c>
      <c r="BT11" s="2113">
        <v>18.8</v>
      </c>
      <c r="BU11" s="2113">
        <v>0.2</v>
      </c>
    </row>
    <row r="12" spans="1:73">
      <c r="A12" s="2092">
        <v>2007</v>
      </c>
      <c r="B12" s="2099">
        <f>Z60</f>
        <v>970400</v>
      </c>
      <c r="C12" s="2100">
        <f>AB60</f>
        <v>18.399999999999999</v>
      </c>
      <c r="D12" s="2100">
        <f>AC60</f>
        <v>0.6</v>
      </c>
      <c r="E12" s="2102">
        <f>Z10</f>
        <v>7795200</v>
      </c>
      <c r="F12" s="2100">
        <f>AB10</f>
        <v>19.7</v>
      </c>
      <c r="G12" s="2100">
        <f>AC10</f>
        <v>0.2</v>
      </c>
      <c r="H12" s="2093"/>
      <c r="I12" s="2093"/>
      <c r="M12" s="2111" t="s">
        <v>1341</v>
      </c>
      <c r="N12" s="2112">
        <v>8152200</v>
      </c>
      <c r="O12" s="2112">
        <v>27607800</v>
      </c>
      <c r="P12" s="2113">
        <v>29.5</v>
      </c>
      <c r="Q12" s="2113">
        <v>0.2</v>
      </c>
      <c r="R12" s="2112">
        <v>8213800</v>
      </c>
      <c r="S12" s="2112">
        <v>27941300</v>
      </c>
      <c r="T12" s="2113">
        <v>29.4</v>
      </c>
      <c r="U12" s="2113">
        <v>0.2</v>
      </c>
      <c r="V12" s="2112">
        <v>8081400</v>
      </c>
      <c r="W12" s="2112">
        <v>28181700</v>
      </c>
      <c r="X12" s="2113">
        <v>28.7</v>
      </c>
      <c r="Y12" s="2113">
        <v>0.2</v>
      </c>
      <c r="Z12" s="2112">
        <v>7742600</v>
      </c>
      <c r="AA12" s="2112">
        <v>28445100</v>
      </c>
      <c r="AB12" s="2113">
        <v>27.2</v>
      </c>
      <c r="AC12" s="2113">
        <v>0.2</v>
      </c>
      <c r="AD12" s="2112">
        <v>7687800</v>
      </c>
      <c r="AE12" s="2112">
        <v>28551500</v>
      </c>
      <c r="AF12" s="2113">
        <v>26.9</v>
      </c>
      <c r="AG12" s="2113">
        <v>0.2</v>
      </c>
      <c r="AH12" s="2112">
        <v>7404500</v>
      </c>
      <c r="AI12" s="2112">
        <v>28086600</v>
      </c>
      <c r="AJ12" s="2113">
        <v>26.4</v>
      </c>
      <c r="AK12" s="2113">
        <v>0.2</v>
      </c>
      <c r="AL12" s="2112">
        <v>7480200</v>
      </c>
      <c r="AM12" s="2112">
        <v>28059100</v>
      </c>
      <c r="AN12" s="2113">
        <v>26.7</v>
      </c>
      <c r="AO12" s="2113">
        <v>0.2</v>
      </c>
      <c r="AP12" s="2112">
        <v>7411400</v>
      </c>
      <c r="AQ12" s="2112">
        <v>28162700</v>
      </c>
      <c r="AR12" s="2113">
        <v>26.3</v>
      </c>
      <c r="AS12" s="2113">
        <v>0.2</v>
      </c>
      <c r="AT12" s="2112">
        <v>7560300</v>
      </c>
      <c r="AU12" s="2112">
        <v>28318700</v>
      </c>
      <c r="AV12" s="2113">
        <v>26.7</v>
      </c>
      <c r="AW12" s="2113">
        <v>0.2</v>
      </c>
      <c r="AX12" s="2112">
        <v>7674100</v>
      </c>
      <c r="AY12" s="2112">
        <v>28613400</v>
      </c>
      <c r="AZ12" s="2113">
        <v>26.8</v>
      </c>
      <c r="BA12" s="2113">
        <v>0.2</v>
      </c>
      <c r="BB12" s="2112">
        <v>7712500</v>
      </c>
      <c r="BC12" s="2112">
        <v>29181400</v>
      </c>
      <c r="BD12" s="2113">
        <v>26.4</v>
      </c>
      <c r="BE12" s="2113">
        <v>0.2</v>
      </c>
      <c r="BF12" s="2112">
        <v>7681100</v>
      </c>
      <c r="BG12" s="2112">
        <v>29838100</v>
      </c>
      <c r="BH12" s="2113">
        <v>25.7</v>
      </c>
      <c r="BI12" s="2113">
        <v>0.2</v>
      </c>
      <c r="BJ12" s="2112">
        <v>7408800</v>
      </c>
      <c r="BK12" s="2112">
        <v>30160500</v>
      </c>
      <c r="BL12" s="2113">
        <v>24.6</v>
      </c>
      <c r="BM12" s="2113">
        <v>0.2</v>
      </c>
      <c r="BN12" s="2112">
        <v>7411400</v>
      </c>
      <c r="BO12" s="2112">
        <v>30619400</v>
      </c>
      <c r="BP12" s="2113">
        <v>24.2</v>
      </c>
      <c r="BQ12" s="2113">
        <v>0.2</v>
      </c>
      <c r="BR12" s="2112">
        <v>7491500</v>
      </c>
      <c r="BS12" s="2112">
        <v>30810100</v>
      </c>
      <c r="BT12" s="2113">
        <v>24.3</v>
      </c>
      <c r="BU12" s="2113">
        <v>0.2</v>
      </c>
    </row>
    <row r="13" spans="1:73">
      <c r="A13" s="2092">
        <v>2008</v>
      </c>
      <c r="B13" s="2099">
        <f>AD60</f>
        <v>956700</v>
      </c>
      <c r="C13" s="2100">
        <f>AF60</f>
        <v>17.899999999999999</v>
      </c>
      <c r="D13" s="2100">
        <f>AG60</f>
        <v>0.5</v>
      </c>
      <c r="E13" s="2102">
        <f>AD10</f>
        <v>7725800</v>
      </c>
      <c r="F13" s="2100">
        <f>AF10</f>
        <v>19.399999999999999</v>
      </c>
      <c r="G13" s="2100">
        <f>AG10</f>
        <v>0.2</v>
      </c>
      <c r="H13" s="2093"/>
      <c r="I13" s="2093"/>
      <c r="M13" s="2111" t="s">
        <v>1342</v>
      </c>
      <c r="N13" s="2112" t="s">
        <v>1343</v>
      </c>
      <c r="O13" s="2112" t="s">
        <v>1343</v>
      </c>
      <c r="P13" s="2112" t="s">
        <v>1343</v>
      </c>
      <c r="Q13" s="2112" t="s">
        <v>442</v>
      </c>
      <c r="R13" s="2112" t="s">
        <v>1343</v>
      </c>
      <c r="S13" s="2112" t="s">
        <v>1343</v>
      </c>
      <c r="T13" s="2112" t="s">
        <v>1343</v>
      </c>
      <c r="U13" s="2112" t="s">
        <v>442</v>
      </c>
      <c r="V13" s="2112" t="s">
        <v>1343</v>
      </c>
      <c r="W13" s="2112" t="s">
        <v>1343</v>
      </c>
      <c r="X13" s="2112" t="s">
        <v>1343</v>
      </c>
      <c r="Y13" s="2112" t="s">
        <v>442</v>
      </c>
      <c r="Z13" s="2112" t="s">
        <v>1343</v>
      </c>
      <c r="AA13" s="2112" t="s">
        <v>1343</v>
      </c>
      <c r="AB13" s="2112" t="s">
        <v>1343</v>
      </c>
      <c r="AC13" s="2112" t="s">
        <v>442</v>
      </c>
      <c r="AD13" s="2112" t="s">
        <v>1343</v>
      </c>
      <c r="AE13" s="2112" t="s">
        <v>1343</v>
      </c>
      <c r="AF13" s="2112" t="s">
        <v>1343</v>
      </c>
      <c r="AG13" s="2112" t="s">
        <v>442</v>
      </c>
      <c r="AH13" s="2112" t="s">
        <v>1343</v>
      </c>
      <c r="AI13" s="2112" t="s">
        <v>1343</v>
      </c>
      <c r="AJ13" s="2112" t="s">
        <v>1343</v>
      </c>
      <c r="AK13" s="2112" t="s">
        <v>442</v>
      </c>
      <c r="AL13" s="2112" t="s">
        <v>1343</v>
      </c>
      <c r="AM13" s="2112" t="s">
        <v>1343</v>
      </c>
      <c r="AN13" s="2112" t="s">
        <v>1343</v>
      </c>
      <c r="AO13" s="2112" t="s">
        <v>442</v>
      </c>
      <c r="AP13" s="2112">
        <v>4041800</v>
      </c>
      <c r="AQ13" s="2112">
        <v>12165300</v>
      </c>
      <c r="AR13" s="2113">
        <v>33.200000000000003</v>
      </c>
      <c r="AS13" s="2113">
        <v>0.4</v>
      </c>
      <c r="AT13" s="2112">
        <v>4105300</v>
      </c>
      <c r="AU13" s="2112">
        <v>12403600</v>
      </c>
      <c r="AV13" s="2113">
        <v>33.1</v>
      </c>
      <c r="AW13" s="2113">
        <v>0.4</v>
      </c>
      <c r="AX13" s="2112">
        <v>4151900</v>
      </c>
      <c r="AY13" s="2112">
        <v>12583400</v>
      </c>
      <c r="AZ13" s="2113">
        <v>33</v>
      </c>
      <c r="BA13" s="2113">
        <v>0.4</v>
      </c>
      <c r="BB13" s="2112">
        <v>4247100</v>
      </c>
      <c r="BC13" s="2112">
        <v>12885600</v>
      </c>
      <c r="BD13" s="2113">
        <v>33</v>
      </c>
      <c r="BE13" s="2113">
        <v>0.4</v>
      </c>
      <c r="BF13" s="2112">
        <v>4180400</v>
      </c>
      <c r="BG13" s="2112">
        <v>13222400</v>
      </c>
      <c r="BH13" s="2113">
        <v>31.6</v>
      </c>
      <c r="BI13" s="2113">
        <v>0.4</v>
      </c>
      <c r="BJ13" s="2112">
        <v>4152300</v>
      </c>
      <c r="BK13" s="2112">
        <v>13634100</v>
      </c>
      <c r="BL13" s="2113">
        <v>30.5</v>
      </c>
      <c r="BM13" s="2113">
        <v>0.4</v>
      </c>
      <c r="BN13" s="2112">
        <v>4077400</v>
      </c>
      <c r="BO13" s="2112">
        <v>13921400</v>
      </c>
      <c r="BP13" s="2113">
        <v>29.3</v>
      </c>
      <c r="BQ13" s="2113">
        <v>0.4</v>
      </c>
      <c r="BR13" s="2112">
        <v>4232300</v>
      </c>
      <c r="BS13" s="2112">
        <v>14258300</v>
      </c>
      <c r="BT13" s="2113">
        <v>29.7</v>
      </c>
      <c r="BU13" s="2113">
        <v>0.4</v>
      </c>
    </row>
    <row r="14" spans="1:73">
      <c r="A14" s="2092">
        <v>2009</v>
      </c>
      <c r="B14" s="2099">
        <f>AH60</f>
        <v>978600</v>
      </c>
      <c r="C14" s="2100">
        <f>AJ60</f>
        <v>18</v>
      </c>
      <c r="D14" s="2100">
        <f>AK60</f>
        <v>0.6</v>
      </c>
      <c r="E14" s="2102">
        <f>AH10</f>
        <v>7438200</v>
      </c>
      <c r="F14" s="2100">
        <f>AJ10</f>
        <v>18.600000000000001</v>
      </c>
      <c r="G14" s="2100">
        <f>AK10</f>
        <v>0.2</v>
      </c>
      <c r="H14" s="2093"/>
      <c r="I14" s="2093"/>
      <c r="M14" s="2111" t="s">
        <v>1344</v>
      </c>
      <c r="N14" s="2112">
        <v>5226400</v>
      </c>
      <c r="O14" s="2112">
        <v>20963000</v>
      </c>
      <c r="P14" s="2113">
        <v>24.9</v>
      </c>
      <c r="Q14" s="2113">
        <v>0.2</v>
      </c>
      <c r="R14" s="2112">
        <v>5322500</v>
      </c>
      <c r="S14" s="2112">
        <v>21342800</v>
      </c>
      <c r="T14" s="2113">
        <v>24.9</v>
      </c>
      <c r="U14" s="2113">
        <v>0.2</v>
      </c>
      <c r="V14" s="2112">
        <v>6704400</v>
      </c>
      <c r="W14" s="2112">
        <v>21536100</v>
      </c>
      <c r="X14" s="2113">
        <v>31.1</v>
      </c>
      <c r="Y14" s="2113">
        <v>0.3</v>
      </c>
      <c r="Z14" s="2112">
        <v>6403200</v>
      </c>
      <c r="AA14" s="2112">
        <v>21758700</v>
      </c>
      <c r="AB14" s="2113">
        <v>29.4</v>
      </c>
      <c r="AC14" s="2113">
        <v>0.3</v>
      </c>
      <c r="AD14" s="2112">
        <v>6387900</v>
      </c>
      <c r="AE14" s="2112">
        <v>21960000</v>
      </c>
      <c r="AF14" s="2113">
        <v>29.1</v>
      </c>
      <c r="AG14" s="2113">
        <v>0.3</v>
      </c>
      <c r="AH14" s="2112">
        <v>6339500</v>
      </c>
      <c r="AI14" s="2112">
        <v>22237000</v>
      </c>
      <c r="AJ14" s="2113">
        <v>28.5</v>
      </c>
      <c r="AK14" s="2113">
        <v>0.3</v>
      </c>
      <c r="AL14" s="2112">
        <v>6414300</v>
      </c>
      <c r="AM14" s="2112">
        <v>22329000</v>
      </c>
      <c r="AN14" s="2113">
        <v>28.7</v>
      </c>
      <c r="AO14" s="2113">
        <v>0.3</v>
      </c>
      <c r="AP14" s="2112">
        <v>6331400</v>
      </c>
      <c r="AQ14" s="2112">
        <v>22425800</v>
      </c>
      <c r="AR14" s="2113">
        <v>28.2</v>
      </c>
      <c r="AS14" s="2113">
        <v>0.3</v>
      </c>
      <c r="AT14" s="2112">
        <v>6504700</v>
      </c>
      <c r="AU14" s="2112">
        <v>22612100</v>
      </c>
      <c r="AV14" s="2113">
        <v>28.8</v>
      </c>
      <c r="AW14" s="2113">
        <v>0.3</v>
      </c>
      <c r="AX14" s="2112">
        <v>6575000</v>
      </c>
      <c r="AY14" s="2112">
        <v>22885200</v>
      </c>
      <c r="AZ14" s="2113">
        <v>28.7</v>
      </c>
      <c r="BA14" s="2113">
        <v>0.3</v>
      </c>
      <c r="BB14" s="2112">
        <v>6586500</v>
      </c>
      <c r="BC14" s="2112">
        <v>23330500</v>
      </c>
      <c r="BD14" s="2113">
        <v>28.2</v>
      </c>
      <c r="BE14" s="2113">
        <v>0.3</v>
      </c>
      <c r="BF14" s="2112">
        <v>6569200</v>
      </c>
      <c r="BG14" s="2112">
        <v>23943800</v>
      </c>
      <c r="BH14" s="2113">
        <v>27.4</v>
      </c>
      <c r="BI14" s="2113">
        <v>0.3</v>
      </c>
      <c r="BJ14" s="2112">
        <v>6381200</v>
      </c>
      <c r="BK14" s="2112">
        <v>24327400</v>
      </c>
      <c r="BL14" s="2113">
        <v>26.2</v>
      </c>
      <c r="BM14" s="2113">
        <v>0.3</v>
      </c>
      <c r="BN14" s="2112">
        <v>6308000</v>
      </c>
      <c r="BO14" s="2112">
        <v>24605900</v>
      </c>
      <c r="BP14" s="2113">
        <v>25.6</v>
      </c>
      <c r="BQ14" s="2113">
        <v>0.3</v>
      </c>
      <c r="BR14" s="2112">
        <v>6421100</v>
      </c>
      <c r="BS14" s="2112">
        <v>24865000</v>
      </c>
      <c r="BT14" s="2113">
        <v>25.8</v>
      </c>
      <c r="BU14" s="2113">
        <v>0.3</v>
      </c>
    </row>
    <row r="15" spans="1:73">
      <c r="A15" s="2092">
        <v>2010</v>
      </c>
      <c r="B15" s="2099">
        <f>AL60</f>
        <v>1041800</v>
      </c>
      <c r="C15" s="2100">
        <f>AN60</f>
        <v>18.899999999999999</v>
      </c>
      <c r="D15" s="2100">
        <f>AO60</f>
        <v>0.6</v>
      </c>
      <c r="E15" s="2102">
        <f>AL10</f>
        <v>7514500</v>
      </c>
      <c r="F15" s="2100">
        <f>AN10</f>
        <v>18.600000000000001</v>
      </c>
      <c r="G15" s="2100">
        <f>AO10</f>
        <v>0.2</v>
      </c>
      <c r="H15" s="2093"/>
      <c r="I15" s="2093"/>
      <c r="M15" s="2111" t="s">
        <v>1345</v>
      </c>
      <c r="N15" s="2112">
        <v>2527600</v>
      </c>
      <c r="O15" s="2112">
        <v>13271100</v>
      </c>
      <c r="P15" s="2113">
        <v>19</v>
      </c>
      <c r="Q15" s="2113">
        <v>0.2</v>
      </c>
      <c r="R15" s="2112">
        <v>2538200</v>
      </c>
      <c r="S15" s="2112">
        <v>13382600</v>
      </c>
      <c r="T15" s="2113">
        <v>19</v>
      </c>
      <c r="U15" s="2113">
        <v>0.2</v>
      </c>
      <c r="V15" s="2112">
        <v>3118600</v>
      </c>
      <c r="W15" s="2112">
        <v>13436700</v>
      </c>
      <c r="X15" s="2113">
        <v>23.2</v>
      </c>
      <c r="Y15" s="2113">
        <v>0.3</v>
      </c>
      <c r="Z15" s="2112">
        <v>2978600</v>
      </c>
      <c r="AA15" s="2112">
        <v>13669700</v>
      </c>
      <c r="AB15" s="2113">
        <v>21.8</v>
      </c>
      <c r="AC15" s="2113">
        <v>0.3</v>
      </c>
      <c r="AD15" s="2112">
        <v>2940800</v>
      </c>
      <c r="AE15" s="2112">
        <v>13745800</v>
      </c>
      <c r="AF15" s="2113">
        <v>21.4</v>
      </c>
      <c r="AG15" s="2113">
        <v>0.3</v>
      </c>
      <c r="AH15" s="2112">
        <v>2828800</v>
      </c>
      <c r="AI15" s="2112">
        <v>13728600</v>
      </c>
      <c r="AJ15" s="2113">
        <v>20.6</v>
      </c>
      <c r="AK15" s="2113">
        <v>0.3</v>
      </c>
      <c r="AL15" s="2112">
        <v>2817800</v>
      </c>
      <c r="AM15" s="2112">
        <v>13638200</v>
      </c>
      <c r="AN15" s="2113">
        <v>20.7</v>
      </c>
      <c r="AO15" s="2113">
        <v>0.3</v>
      </c>
      <c r="AP15" s="2112">
        <v>2931200</v>
      </c>
      <c r="AQ15" s="2112">
        <v>13822700</v>
      </c>
      <c r="AR15" s="2113">
        <v>21.2</v>
      </c>
      <c r="AS15" s="2113">
        <v>0.3</v>
      </c>
      <c r="AT15" s="2112">
        <v>2981500</v>
      </c>
      <c r="AU15" s="2112">
        <v>13969100</v>
      </c>
      <c r="AV15" s="2113">
        <v>21.3</v>
      </c>
      <c r="AW15" s="2113">
        <v>0.3</v>
      </c>
      <c r="AX15" s="2112">
        <v>3027100</v>
      </c>
      <c r="AY15" s="2112">
        <v>14183500</v>
      </c>
      <c r="AZ15" s="2113">
        <v>21.3</v>
      </c>
      <c r="BA15" s="2113">
        <v>0.3</v>
      </c>
      <c r="BB15" s="2112">
        <v>3052100</v>
      </c>
      <c r="BC15" s="2112">
        <v>14524100</v>
      </c>
      <c r="BD15" s="2113">
        <v>21</v>
      </c>
      <c r="BE15" s="2113">
        <v>0.3</v>
      </c>
      <c r="BF15" s="2112">
        <v>2997700</v>
      </c>
      <c r="BG15" s="2112">
        <v>14945900</v>
      </c>
      <c r="BH15" s="2113">
        <v>20.100000000000001</v>
      </c>
      <c r="BI15" s="2113">
        <v>0.3</v>
      </c>
      <c r="BJ15" s="2112">
        <v>2960300</v>
      </c>
      <c r="BK15" s="2112">
        <v>15267400</v>
      </c>
      <c r="BL15" s="2113">
        <v>19.399999999999999</v>
      </c>
      <c r="BM15" s="2113">
        <v>0.3</v>
      </c>
      <c r="BN15" s="2112">
        <v>2935300</v>
      </c>
      <c r="BO15" s="2112">
        <v>15484300</v>
      </c>
      <c r="BP15" s="2113">
        <v>19</v>
      </c>
      <c r="BQ15" s="2113">
        <v>0.3</v>
      </c>
      <c r="BR15" s="2112">
        <v>2957800</v>
      </c>
      <c r="BS15" s="2112">
        <v>15554300</v>
      </c>
      <c r="BT15" s="2113">
        <v>19</v>
      </c>
      <c r="BU15" s="2113">
        <v>0.3</v>
      </c>
    </row>
    <row r="16" spans="1:73">
      <c r="A16" s="2092">
        <v>2011</v>
      </c>
      <c r="B16" s="2099">
        <f>AP60</f>
        <v>1005500</v>
      </c>
      <c r="C16" s="2100">
        <f>AR60</f>
        <v>17.899999999999999</v>
      </c>
      <c r="D16" s="2100">
        <f>AS60</f>
        <v>0.6</v>
      </c>
      <c r="E16" s="2102">
        <f>AP10</f>
        <v>7437500</v>
      </c>
      <c r="F16" s="2100">
        <f>AR10</f>
        <v>18.3</v>
      </c>
      <c r="G16" s="2100">
        <f>AS10</f>
        <v>0.2</v>
      </c>
      <c r="H16" s="2093"/>
      <c r="I16" s="2093"/>
      <c r="M16" s="2111" t="s">
        <v>1346</v>
      </c>
      <c r="N16" s="2112">
        <v>661000</v>
      </c>
      <c r="O16" s="2112">
        <v>4054800</v>
      </c>
      <c r="P16" s="2113">
        <v>16.3</v>
      </c>
      <c r="Q16" s="2113">
        <v>0.4</v>
      </c>
      <c r="R16" s="2112">
        <v>629900</v>
      </c>
      <c r="S16" s="2112">
        <v>3954400</v>
      </c>
      <c r="T16" s="2113">
        <v>15.9</v>
      </c>
      <c r="U16" s="2113">
        <v>0.4</v>
      </c>
      <c r="V16" s="2112">
        <v>834800</v>
      </c>
      <c r="W16" s="2112">
        <v>3923000</v>
      </c>
      <c r="X16" s="2113">
        <v>21.3</v>
      </c>
      <c r="Y16" s="2113">
        <v>0.5</v>
      </c>
      <c r="Z16" s="2112">
        <v>820000</v>
      </c>
      <c r="AA16" s="2112">
        <v>3947700</v>
      </c>
      <c r="AB16" s="2113">
        <v>20.8</v>
      </c>
      <c r="AC16" s="2113">
        <v>0.5</v>
      </c>
      <c r="AD16" s="2112">
        <v>754700</v>
      </c>
      <c r="AE16" s="2112">
        <v>3785600</v>
      </c>
      <c r="AF16" s="2113">
        <v>19.899999999999999</v>
      </c>
      <c r="AG16" s="2113">
        <v>0.5</v>
      </c>
      <c r="AH16" s="2112">
        <v>615100</v>
      </c>
      <c r="AI16" s="2112">
        <v>3261500</v>
      </c>
      <c r="AJ16" s="2113">
        <v>18.899999999999999</v>
      </c>
      <c r="AK16" s="2113">
        <v>0.6</v>
      </c>
      <c r="AL16" s="2112">
        <v>646500</v>
      </c>
      <c r="AM16" s="2112">
        <v>3278800</v>
      </c>
      <c r="AN16" s="2113">
        <v>19.7</v>
      </c>
      <c r="AO16" s="2113">
        <v>0.6</v>
      </c>
      <c r="AP16" s="2112">
        <v>661800</v>
      </c>
      <c r="AQ16" s="2112">
        <v>3311100</v>
      </c>
      <c r="AR16" s="2113">
        <v>20</v>
      </c>
      <c r="AS16" s="2113">
        <v>0.6</v>
      </c>
      <c r="AT16" s="2112">
        <v>672100</v>
      </c>
      <c r="AU16" s="2112">
        <v>3322600</v>
      </c>
      <c r="AV16" s="2113">
        <v>20.2</v>
      </c>
      <c r="AW16" s="2113">
        <v>0.6</v>
      </c>
      <c r="AX16" s="2112">
        <v>704300</v>
      </c>
      <c r="AY16" s="2112">
        <v>3342500</v>
      </c>
      <c r="AZ16" s="2113">
        <v>21.1</v>
      </c>
      <c r="BA16" s="2113">
        <v>0.6</v>
      </c>
      <c r="BB16" s="2112">
        <v>710900</v>
      </c>
      <c r="BC16" s="2112">
        <v>3387400</v>
      </c>
      <c r="BD16" s="2113">
        <v>21</v>
      </c>
      <c r="BE16" s="2113">
        <v>0.6</v>
      </c>
      <c r="BF16" s="2112">
        <v>681200</v>
      </c>
      <c r="BG16" s="2112">
        <v>3411100</v>
      </c>
      <c r="BH16" s="2113">
        <v>20</v>
      </c>
      <c r="BI16" s="2113">
        <v>0.6</v>
      </c>
      <c r="BJ16" s="2112">
        <v>643000</v>
      </c>
      <c r="BK16" s="2112">
        <v>3347200</v>
      </c>
      <c r="BL16" s="2113">
        <v>19.2</v>
      </c>
      <c r="BM16" s="2113">
        <v>0.6</v>
      </c>
      <c r="BN16" s="2112">
        <v>683200</v>
      </c>
      <c r="BO16" s="2112">
        <v>3396900</v>
      </c>
      <c r="BP16" s="2113">
        <v>20.100000000000001</v>
      </c>
      <c r="BQ16" s="2113">
        <v>0.7</v>
      </c>
      <c r="BR16" s="2112">
        <v>653400</v>
      </c>
      <c r="BS16" s="2112">
        <v>3335700</v>
      </c>
      <c r="BT16" s="2113">
        <v>19.600000000000001</v>
      </c>
      <c r="BU16" s="2113">
        <v>0.7</v>
      </c>
    </row>
    <row r="17" spans="1:73" s="1126" customFormat="1">
      <c r="A17" s="2092">
        <v>2012</v>
      </c>
      <c r="B17" s="2099">
        <f>AT60</f>
        <v>1045300</v>
      </c>
      <c r="C17" s="2100">
        <f>AV60</f>
        <v>18.399999999999999</v>
      </c>
      <c r="D17" s="2100">
        <f>AW60</f>
        <v>0.6</v>
      </c>
      <c r="E17" s="2102">
        <f>AT10</f>
        <v>7582700</v>
      </c>
      <c r="F17" s="2100">
        <f>AV10</f>
        <v>18.7</v>
      </c>
      <c r="G17" s="2100">
        <f>AW10</f>
        <v>0.2</v>
      </c>
      <c r="H17" s="2093"/>
      <c r="I17" s="2093"/>
      <c r="M17" s="2111" t="s">
        <v>1347</v>
      </c>
      <c r="N17" s="2112">
        <v>2698700</v>
      </c>
      <c r="O17" s="2112">
        <v>7691800</v>
      </c>
      <c r="P17" s="2113">
        <v>35.1</v>
      </c>
      <c r="Q17" s="2113">
        <v>0.4</v>
      </c>
      <c r="R17" s="2112">
        <v>2784300</v>
      </c>
      <c r="S17" s="2112">
        <v>7960200</v>
      </c>
      <c r="T17" s="2113">
        <v>35</v>
      </c>
      <c r="U17" s="2113">
        <v>0.4</v>
      </c>
      <c r="V17" s="2112">
        <v>3585800</v>
      </c>
      <c r="W17" s="2112">
        <v>8099400</v>
      </c>
      <c r="X17" s="2113">
        <v>44.3</v>
      </c>
      <c r="Y17" s="2113">
        <v>0.4</v>
      </c>
      <c r="Z17" s="2112">
        <v>3424600</v>
      </c>
      <c r="AA17" s="2112">
        <v>8089000</v>
      </c>
      <c r="AB17" s="2113">
        <v>42.3</v>
      </c>
      <c r="AC17" s="2113">
        <v>0.4</v>
      </c>
      <c r="AD17" s="2112">
        <v>3447200</v>
      </c>
      <c r="AE17" s="2112">
        <v>8214200</v>
      </c>
      <c r="AF17" s="2113">
        <v>42</v>
      </c>
      <c r="AG17" s="2113">
        <v>0.5</v>
      </c>
      <c r="AH17" s="2112">
        <v>3510700</v>
      </c>
      <c r="AI17" s="2112">
        <v>8508400</v>
      </c>
      <c r="AJ17" s="2113">
        <v>41.3</v>
      </c>
      <c r="AK17" s="2113">
        <v>0.5</v>
      </c>
      <c r="AL17" s="2112">
        <v>3596500</v>
      </c>
      <c r="AM17" s="2112">
        <v>8690800</v>
      </c>
      <c r="AN17" s="2113">
        <v>41.4</v>
      </c>
      <c r="AO17" s="2113">
        <v>0.5</v>
      </c>
      <c r="AP17" s="2112">
        <v>3400200</v>
      </c>
      <c r="AQ17" s="2112">
        <v>8603100</v>
      </c>
      <c r="AR17" s="2113">
        <v>39.5</v>
      </c>
      <c r="AS17" s="2113">
        <v>0.5</v>
      </c>
      <c r="AT17" s="2112">
        <v>3523100</v>
      </c>
      <c r="AU17" s="2112">
        <v>8643000</v>
      </c>
      <c r="AV17" s="2113">
        <v>40.799999999999997</v>
      </c>
      <c r="AW17" s="2113">
        <v>0.5</v>
      </c>
      <c r="AX17" s="2112">
        <v>3547900</v>
      </c>
      <c r="AY17" s="2112">
        <v>8701700</v>
      </c>
      <c r="AZ17" s="2113">
        <v>40.799999999999997</v>
      </c>
      <c r="BA17" s="2113">
        <v>0.5</v>
      </c>
      <c r="BB17" s="2112">
        <v>3534400</v>
      </c>
      <c r="BC17" s="2112">
        <v>8806500</v>
      </c>
      <c r="BD17" s="2113">
        <v>40.1</v>
      </c>
      <c r="BE17" s="2113">
        <v>0.5</v>
      </c>
      <c r="BF17" s="2112">
        <v>3571500</v>
      </c>
      <c r="BG17" s="2112">
        <v>8998000</v>
      </c>
      <c r="BH17" s="2113">
        <v>39.700000000000003</v>
      </c>
      <c r="BI17" s="2113">
        <v>0.5</v>
      </c>
      <c r="BJ17" s="2112">
        <v>3420900</v>
      </c>
      <c r="BK17" s="2112">
        <v>9060000</v>
      </c>
      <c r="BL17" s="2113">
        <v>37.799999999999997</v>
      </c>
      <c r="BM17" s="2113">
        <v>0.5</v>
      </c>
      <c r="BN17" s="2112">
        <v>3372700</v>
      </c>
      <c r="BO17" s="2112">
        <v>9121600</v>
      </c>
      <c r="BP17" s="2113">
        <v>37</v>
      </c>
      <c r="BQ17" s="2113">
        <v>0.5</v>
      </c>
      <c r="BR17" s="2112">
        <v>3463300</v>
      </c>
      <c r="BS17" s="2112">
        <v>9310700</v>
      </c>
      <c r="BT17" s="2113">
        <v>37.200000000000003</v>
      </c>
      <c r="BU17" s="2113">
        <v>0.5</v>
      </c>
    </row>
    <row r="18" spans="1:73" s="1126" customFormat="1">
      <c r="A18" s="2092">
        <v>2013</v>
      </c>
      <c r="B18" s="2099">
        <f>AX60</f>
        <v>1125600</v>
      </c>
      <c r="C18" s="2100">
        <f>AZ60</f>
        <v>19.7</v>
      </c>
      <c r="D18" s="2100">
        <f>BA60</f>
        <v>0.6</v>
      </c>
      <c r="E18" s="2102">
        <f>AX10</f>
        <v>7700300</v>
      </c>
      <c r="F18" s="2100">
        <f>AZ10</f>
        <v>19</v>
      </c>
      <c r="G18" s="2100">
        <f>BA10</f>
        <v>0.2</v>
      </c>
      <c r="H18" s="2093"/>
      <c r="I18" s="2093"/>
      <c r="M18" s="2111" t="s">
        <v>1348</v>
      </c>
      <c r="N18" s="2112">
        <v>3505800</v>
      </c>
      <c r="O18" s="2112">
        <v>8412600</v>
      </c>
      <c r="P18" s="2113">
        <v>41.7</v>
      </c>
      <c r="Q18" s="2113">
        <v>0.4</v>
      </c>
      <c r="R18" s="2112">
        <v>3525300</v>
      </c>
      <c r="S18" s="2112">
        <v>8667700</v>
      </c>
      <c r="T18" s="2113">
        <v>40.700000000000003</v>
      </c>
      <c r="U18" s="2113">
        <v>0.4</v>
      </c>
      <c r="V18" s="2112">
        <v>3553300</v>
      </c>
      <c r="W18" s="2112">
        <v>9028600</v>
      </c>
      <c r="X18" s="2113">
        <v>39.4</v>
      </c>
      <c r="Y18" s="2113">
        <v>0.4</v>
      </c>
      <c r="Z18" s="2112">
        <v>3560900</v>
      </c>
      <c r="AA18" s="2112">
        <v>9485800</v>
      </c>
      <c r="AB18" s="2113">
        <v>37.5</v>
      </c>
      <c r="AC18" s="2113">
        <v>0.4</v>
      </c>
      <c r="AD18" s="2112">
        <v>3558800</v>
      </c>
      <c r="AE18" s="2112">
        <v>9634800</v>
      </c>
      <c r="AF18" s="2113">
        <v>36.9</v>
      </c>
      <c r="AG18" s="2113">
        <v>0.4</v>
      </c>
      <c r="AH18" s="2112">
        <v>3562900</v>
      </c>
      <c r="AI18" s="2112">
        <v>9960300</v>
      </c>
      <c r="AJ18" s="2113">
        <v>35.799999999999997</v>
      </c>
      <c r="AK18" s="2113">
        <v>0.4</v>
      </c>
      <c r="AL18" s="2112">
        <v>3743100</v>
      </c>
      <c r="AM18" s="2112">
        <v>10492900</v>
      </c>
      <c r="AN18" s="2113">
        <v>35.700000000000003</v>
      </c>
      <c r="AO18" s="2113">
        <v>0.4</v>
      </c>
      <c r="AP18" s="2112">
        <v>3744800</v>
      </c>
      <c r="AQ18" s="2112">
        <v>10780900</v>
      </c>
      <c r="AR18" s="2113">
        <v>34.700000000000003</v>
      </c>
      <c r="AS18" s="2113">
        <v>0.4</v>
      </c>
      <c r="AT18" s="2112">
        <v>3918300</v>
      </c>
      <c r="AU18" s="2112">
        <v>11380400</v>
      </c>
      <c r="AV18" s="2113">
        <v>34.4</v>
      </c>
      <c r="AW18" s="2113">
        <v>0.4</v>
      </c>
      <c r="AX18" s="2112">
        <v>4052600</v>
      </c>
      <c r="AY18" s="2112">
        <v>11764800</v>
      </c>
      <c r="AZ18" s="2113">
        <v>34.4</v>
      </c>
      <c r="BA18" s="2113">
        <v>0.4</v>
      </c>
      <c r="BB18" s="2112">
        <v>4160400</v>
      </c>
      <c r="BC18" s="2112">
        <v>12181300</v>
      </c>
      <c r="BD18" s="2113">
        <v>34.200000000000003</v>
      </c>
      <c r="BE18" s="2113">
        <v>0.4</v>
      </c>
      <c r="BF18" s="2112">
        <v>4171700</v>
      </c>
      <c r="BG18" s="2112">
        <v>12700100</v>
      </c>
      <c r="BH18" s="2113">
        <v>32.799999999999997</v>
      </c>
      <c r="BI18" s="2113">
        <v>0.4</v>
      </c>
      <c r="BJ18" s="2112">
        <v>4105600</v>
      </c>
      <c r="BK18" s="2112">
        <v>13142400</v>
      </c>
      <c r="BL18" s="2113">
        <v>31.2</v>
      </c>
      <c r="BM18" s="2113">
        <v>0.4</v>
      </c>
      <c r="BN18" s="2112">
        <v>4013800</v>
      </c>
      <c r="BO18" s="2112">
        <v>13306400</v>
      </c>
      <c r="BP18" s="2113">
        <v>30.2</v>
      </c>
      <c r="BQ18" s="2113">
        <v>0.4</v>
      </c>
      <c r="BR18" s="2112">
        <v>4141300</v>
      </c>
      <c r="BS18" s="2112">
        <v>13697100</v>
      </c>
      <c r="BT18" s="2113">
        <v>30.2</v>
      </c>
      <c r="BU18" s="2113">
        <v>0.4</v>
      </c>
    </row>
    <row r="19" spans="1:73">
      <c r="A19" s="2092">
        <v>2014</v>
      </c>
      <c r="B19" s="2099">
        <f>BB60</f>
        <v>1152300</v>
      </c>
      <c r="C19" s="2100">
        <f>BD60</f>
        <v>19.899999999999999</v>
      </c>
      <c r="D19" s="2100">
        <f>BE60</f>
        <v>0.6</v>
      </c>
      <c r="E19" s="2102">
        <f>BB10</f>
        <v>7737700</v>
      </c>
      <c r="F19" s="2100">
        <f>BD10</f>
        <v>19</v>
      </c>
      <c r="G19" s="2100">
        <f>BE10</f>
        <v>0.2</v>
      </c>
      <c r="H19" s="2093"/>
      <c r="I19" s="2093"/>
      <c r="M19" s="2111" t="s">
        <v>1349</v>
      </c>
      <c r="N19" s="2112">
        <v>4697000</v>
      </c>
      <c r="O19" s="2112">
        <v>19354800</v>
      </c>
      <c r="P19" s="2113">
        <v>24.3</v>
      </c>
      <c r="Q19" s="2113">
        <v>0.2</v>
      </c>
      <c r="R19" s="2112">
        <v>4735400</v>
      </c>
      <c r="S19" s="2112">
        <v>19433000</v>
      </c>
      <c r="T19" s="2113">
        <v>24.4</v>
      </c>
      <c r="U19" s="2113">
        <v>0.2</v>
      </c>
      <c r="V19" s="2112">
        <v>4576900</v>
      </c>
      <c r="W19" s="2112">
        <v>19312300</v>
      </c>
      <c r="X19" s="2113">
        <v>23.7</v>
      </c>
      <c r="Y19" s="2113">
        <v>0.3</v>
      </c>
      <c r="Z19" s="2112">
        <v>4234300</v>
      </c>
      <c r="AA19" s="2112">
        <v>19141900</v>
      </c>
      <c r="AB19" s="2113">
        <v>22.1</v>
      </c>
      <c r="AC19" s="2113">
        <v>0.3</v>
      </c>
      <c r="AD19" s="2112">
        <v>4167000</v>
      </c>
      <c r="AE19" s="2112">
        <v>19100900</v>
      </c>
      <c r="AF19" s="2113">
        <v>21.8</v>
      </c>
      <c r="AG19" s="2113">
        <v>0.3</v>
      </c>
      <c r="AH19" s="2112">
        <v>3875300</v>
      </c>
      <c r="AI19" s="2112">
        <v>18298600</v>
      </c>
      <c r="AJ19" s="2113">
        <v>21.2</v>
      </c>
      <c r="AK19" s="2113">
        <v>0.3</v>
      </c>
      <c r="AL19" s="2112">
        <v>3771200</v>
      </c>
      <c r="AM19" s="2112">
        <v>17751400</v>
      </c>
      <c r="AN19" s="2113">
        <v>21.2</v>
      </c>
      <c r="AO19" s="2113">
        <v>0.3</v>
      </c>
      <c r="AP19" s="2112">
        <v>3683600</v>
      </c>
      <c r="AQ19" s="2112">
        <v>17404500</v>
      </c>
      <c r="AR19" s="2113">
        <v>21.2</v>
      </c>
      <c r="AS19" s="2113">
        <v>0.3</v>
      </c>
      <c r="AT19" s="2112">
        <v>3654100</v>
      </c>
      <c r="AU19" s="2112">
        <v>17080600</v>
      </c>
      <c r="AV19" s="2113">
        <v>21.4</v>
      </c>
      <c r="AW19" s="2113">
        <v>0.3</v>
      </c>
      <c r="AX19" s="2112">
        <v>3640900</v>
      </c>
      <c r="AY19" s="2112">
        <v>17023700</v>
      </c>
      <c r="AZ19" s="2113">
        <v>21.4</v>
      </c>
      <c r="BA19" s="2113">
        <v>0.3</v>
      </c>
      <c r="BB19" s="2112">
        <v>3567200</v>
      </c>
      <c r="BC19" s="2112">
        <v>17126500</v>
      </c>
      <c r="BD19" s="2113">
        <v>20.8</v>
      </c>
      <c r="BE19" s="2113">
        <v>0.3</v>
      </c>
      <c r="BF19" s="2112">
        <v>3518900</v>
      </c>
      <c r="BG19" s="2112">
        <v>17227500</v>
      </c>
      <c r="BH19" s="2113">
        <v>20.399999999999999</v>
      </c>
      <c r="BI19" s="2113">
        <v>0.3</v>
      </c>
      <c r="BJ19" s="2112">
        <v>3319400</v>
      </c>
      <c r="BK19" s="2112">
        <v>17109300</v>
      </c>
      <c r="BL19" s="2113">
        <v>19.399999999999999</v>
      </c>
      <c r="BM19" s="2113">
        <v>0.3</v>
      </c>
      <c r="BN19" s="2112">
        <v>3408000</v>
      </c>
      <c r="BO19" s="2112">
        <v>17381600</v>
      </c>
      <c r="BP19" s="2113">
        <v>19.600000000000001</v>
      </c>
      <c r="BQ19" s="2113">
        <v>0.3</v>
      </c>
      <c r="BR19" s="2112">
        <v>3361800</v>
      </c>
      <c r="BS19" s="2112">
        <v>17173200</v>
      </c>
      <c r="BT19" s="2113">
        <v>19.600000000000001</v>
      </c>
      <c r="BU19" s="2113">
        <v>0.3</v>
      </c>
    </row>
    <row r="20" spans="1:73">
      <c r="A20" s="2092">
        <v>2015</v>
      </c>
      <c r="B20" s="2099">
        <f>BF60</f>
        <v>1154300</v>
      </c>
      <c r="C20" s="2100">
        <f>BH60</f>
        <v>19.7</v>
      </c>
      <c r="D20" s="2100">
        <f>BI60</f>
        <v>0.6</v>
      </c>
      <c r="E20" s="2102">
        <f>BF10</f>
        <v>7703500</v>
      </c>
      <c r="F20" s="2100">
        <f>BH10</f>
        <v>18.899999999999999</v>
      </c>
      <c r="G20" s="2100">
        <f>BI10</f>
        <v>0.2</v>
      </c>
      <c r="H20" s="2093"/>
      <c r="I20" s="2093"/>
      <c r="M20" s="2111" t="s">
        <v>1350</v>
      </c>
      <c r="N20" s="2112">
        <v>6354400</v>
      </c>
      <c r="O20" s="2112">
        <v>20901000</v>
      </c>
      <c r="P20" s="2113">
        <v>30.4</v>
      </c>
      <c r="Q20" s="2113">
        <v>0.2</v>
      </c>
      <c r="R20" s="2112">
        <v>6440600</v>
      </c>
      <c r="S20" s="2112">
        <v>21260600</v>
      </c>
      <c r="T20" s="2113">
        <v>30.3</v>
      </c>
      <c r="U20" s="2113">
        <v>0.2</v>
      </c>
      <c r="V20" s="2112">
        <v>6314400</v>
      </c>
      <c r="W20" s="2112">
        <v>21419900</v>
      </c>
      <c r="X20" s="2113">
        <v>29.5</v>
      </c>
      <c r="Y20" s="2113">
        <v>0.3</v>
      </c>
      <c r="Z20" s="2112">
        <v>6097500</v>
      </c>
      <c r="AA20" s="2112">
        <v>21622200</v>
      </c>
      <c r="AB20" s="2113">
        <v>28.2</v>
      </c>
      <c r="AC20" s="2113">
        <v>0.3</v>
      </c>
      <c r="AD20" s="2112">
        <v>5991000</v>
      </c>
      <c r="AE20" s="2112">
        <v>21674700</v>
      </c>
      <c r="AF20" s="2113">
        <v>27.6</v>
      </c>
      <c r="AG20" s="2113">
        <v>0.3</v>
      </c>
      <c r="AH20" s="2112">
        <v>5702000</v>
      </c>
      <c r="AI20" s="2112">
        <v>21066600</v>
      </c>
      <c r="AJ20" s="2113">
        <v>27.1</v>
      </c>
      <c r="AK20" s="2113">
        <v>0.3</v>
      </c>
      <c r="AL20" s="2112">
        <v>5706700</v>
      </c>
      <c r="AM20" s="2112">
        <v>20920000</v>
      </c>
      <c r="AN20" s="2113">
        <v>27.3</v>
      </c>
      <c r="AO20" s="2113">
        <v>0.3</v>
      </c>
      <c r="AP20" s="2112">
        <v>5710600</v>
      </c>
      <c r="AQ20" s="2112">
        <v>20964700</v>
      </c>
      <c r="AR20" s="2113">
        <v>27.2</v>
      </c>
      <c r="AS20" s="2113">
        <v>0.3</v>
      </c>
      <c r="AT20" s="2112">
        <v>5819500</v>
      </c>
      <c r="AU20" s="2112">
        <v>21021800</v>
      </c>
      <c r="AV20" s="2113">
        <v>27.7</v>
      </c>
      <c r="AW20" s="2113">
        <v>0.3</v>
      </c>
      <c r="AX20" s="2112">
        <v>5904900</v>
      </c>
      <c r="AY20" s="2112">
        <v>21314600</v>
      </c>
      <c r="AZ20" s="2113">
        <v>27.7</v>
      </c>
      <c r="BA20" s="2113">
        <v>0.3</v>
      </c>
      <c r="BB20" s="2112">
        <v>5978800</v>
      </c>
      <c r="BC20" s="2112">
        <v>21777100</v>
      </c>
      <c r="BD20" s="2113">
        <v>27.5</v>
      </c>
      <c r="BE20" s="2113">
        <v>0.3</v>
      </c>
      <c r="BF20" s="2112">
        <v>5933100</v>
      </c>
      <c r="BG20" s="2112">
        <v>22277900</v>
      </c>
      <c r="BH20" s="2113">
        <v>26.6</v>
      </c>
      <c r="BI20" s="2113">
        <v>0.3</v>
      </c>
      <c r="BJ20" s="2112">
        <v>5739200</v>
      </c>
      <c r="BK20" s="2112">
        <v>22613100</v>
      </c>
      <c r="BL20" s="2113">
        <v>25.4</v>
      </c>
      <c r="BM20" s="2113">
        <v>0.3</v>
      </c>
      <c r="BN20" s="2112">
        <v>5769700</v>
      </c>
      <c r="BO20" s="2112">
        <v>22982800</v>
      </c>
      <c r="BP20" s="2113">
        <v>25.1</v>
      </c>
      <c r="BQ20" s="2113">
        <v>0.3</v>
      </c>
      <c r="BR20" s="2112">
        <v>5822300</v>
      </c>
      <c r="BS20" s="2112">
        <v>23191800</v>
      </c>
      <c r="BT20" s="2113">
        <v>25.1</v>
      </c>
      <c r="BU20" s="2113">
        <v>0.3</v>
      </c>
    </row>
    <row r="21" spans="1:73">
      <c r="A21" s="2092">
        <v>2016</v>
      </c>
      <c r="B21" s="2099">
        <f>BJ60</f>
        <v>1110000</v>
      </c>
      <c r="C21" s="2100">
        <f>BL60</f>
        <v>18.7</v>
      </c>
      <c r="D21" s="2100">
        <f>BM60</f>
        <v>0.6</v>
      </c>
      <c r="E21" s="2102">
        <f>BJ10</f>
        <v>7432900</v>
      </c>
      <c r="F21" s="2100">
        <f>BL10</f>
        <v>18.100000000000001</v>
      </c>
      <c r="G21" s="2100">
        <f>BM10</f>
        <v>0.2</v>
      </c>
      <c r="H21" s="2093"/>
      <c r="I21" s="2093"/>
      <c r="M21" s="2111" t="s">
        <v>1351</v>
      </c>
      <c r="N21" s="2112">
        <v>1855900</v>
      </c>
      <c r="O21" s="2112">
        <v>6880000</v>
      </c>
      <c r="P21" s="2113">
        <v>27</v>
      </c>
      <c r="Q21" s="2113">
        <v>0.4</v>
      </c>
      <c r="R21" s="2112">
        <v>1830300</v>
      </c>
      <c r="S21" s="2112">
        <v>6850700</v>
      </c>
      <c r="T21" s="2113">
        <v>26.7</v>
      </c>
      <c r="U21" s="2113">
        <v>0.4</v>
      </c>
      <c r="V21" s="2112">
        <v>1814000</v>
      </c>
      <c r="W21" s="2112">
        <v>6908400</v>
      </c>
      <c r="X21" s="2113">
        <v>26.3</v>
      </c>
      <c r="Y21" s="2113">
        <v>0.4</v>
      </c>
      <c r="Z21" s="2112">
        <v>1696100</v>
      </c>
      <c r="AA21" s="2112">
        <v>6987900</v>
      </c>
      <c r="AB21" s="2113">
        <v>24.3</v>
      </c>
      <c r="AC21" s="2113">
        <v>0.4</v>
      </c>
      <c r="AD21" s="2112">
        <v>1732900</v>
      </c>
      <c r="AE21" s="2112">
        <v>7018800</v>
      </c>
      <c r="AF21" s="2113">
        <v>24.7</v>
      </c>
      <c r="AG21" s="2113">
        <v>0.4</v>
      </c>
      <c r="AH21" s="2112">
        <v>1734700</v>
      </c>
      <c r="AI21" s="2112">
        <v>7145800</v>
      </c>
      <c r="AJ21" s="2113">
        <v>24.3</v>
      </c>
      <c r="AK21" s="2113">
        <v>0.4</v>
      </c>
      <c r="AL21" s="2112">
        <v>1805900</v>
      </c>
      <c r="AM21" s="2112">
        <v>7275200</v>
      </c>
      <c r="AN21" s="2113">
        <v>24.8</v>
      </c>
      <c r="AO21" s="2113">
        <v>0.4</v>
      </c>
      <c r="AP21" s="2112">
        <v>1724200</v>
      </c>
      <c r="AQ21" s="2112">
        <v>7308500</v>
      </c>
      <c r="AR21" s="2113">
        <v>23.6</v>
      </c>
      <c r="AS21" s="2113">
        <v>0.4</v>
      </c>
      <c r="AT21" s="2112">
        <v>1759600</v>
      </c>
      <c r="AU21" s="2112">
        <v>7378700</v>
      </c>
      <c r="AV21" s="2113">
        <v>23.8</v>
      </c>
      <c r="AW21" s="2113">
        <v>0.4</v>
      </c>
      <c r="AX21" s="2112">
        <v>1791900</v>
      </c>
      <c r="AY21" s="2112">
        <v>7389400</v>
      </c>
      <c r="AZ21" s="2113">
        <v>24.3</v>
      </c>
      <c r="BA21" s="2113">
        <v>0.4</v>
      </c>
      <c r="BB21" s="2112">
        <v>1754700</v>
      </c>
      <c r="BC21" s="2112">
        <v>7486800</v>
      </c>
      <c r="BD21" s="2113">
        <v>23.4</v>
      </c>
      <c r="BE21" s="2113">
        <v>0.4</v>
      </c>
      <c r="BF21" s="2112">
        <v>1763100</v>
      </c>
      <c r="BG21" s="2112">
        <v>7626500</v>
      </c>
      <c r="BH21" s="2113">
        <v>23.1</v>
      </c>
      <c r="BI21" s="2113">
        <v>0.4</v>
      </c>
      <c r="BJ21" s="2112">
        <v>1689700</v>
      </c>
      <c r="BK21" s="2112">
        <v>7622800</v>
      </c>
      <c r="BL21" s="2113">
        <v>22.2</v>
      </c>
      <c r="BM21" s="2113">
        <v>0.5</v>
      </c>
      <c r="BN21" s="2112">
        <v>1657200</v>
      </c>
      <c r="BO21" s="2112">
        <v>7699400</v>
      </c>
      <c r="BP21" s="2113">
        <v>21.5</v>
      </c>
      <c r="BQ21" s="2113">
        <v>0.4</v>
      </c>
      <c r="BR21" s="2112">
        <v>1685000</v>
      </c>
      <c r="BS21" s="2112">
        <v>7681400</v>
      </c>
      <c r="BT21" s="2113">
        <v>21.9</v>
      </c>
      <c r="BU21" s="2113">
        <v>0.5</v>
      </c>
    </row>
    <row r="22" spans="1:73">
      <c r="A22" s="2092">
        <v>2017</v>
      </c>
      <c r="B22" s="2099">
        <f>BN60</f>
        <v>1059000</v>
      </c>
      <c r="C22" s="2100">
        <f>BP60</f>
        <v>17.8</v>
      </c>
      <c r="D22" s="2100">
        <f>BQ60</f>
        <v>0.6</v>
      </c>
      <c r="E22" s="2102">
        <f>BN10</f>
        <v>7432800</v>
      </c>
      <c r="F22" s="2100">
        <f>BP10</f>
        <v>18.100000000000001</v>
      </c>
      <c r="G22" s="2100">
        <f>BQ10</f>
        <v>0.2</v>
      </c>
      <c r="H22" s="2093"/>
      <c r="I22" s="2093"/>
      <c r="M22" s="2111" t="s">
        <v>1352</v>
      </c>
      <c r="N22" s="2112">
        <v>3961000</v>
      </c>
      <c r="O22" s="2112">
        <v>18990900</v>
      </c>
      <c r="P22" s="2113">
        <v>20.9</v>
      </c>
      <c r="Q22" s="2113">
        <v>0.2</v>
      </c>
      <c r="R22" s="2112">
        <v>3972400</v>
      </c>
      <c r="S22" s="2112">
        <v>19189400</v>
      </c>
      <c r="T22" s="2113">
        <v>20.7</v>
      </c>
      <c r="U22" s="2113">
        <v>0.2</v>
      </c>
      <c r="V22" s="2112">
        <v>3901700</v>
      </c>
      <c r="W22" s="2112">
        <v>19380300</v>
      </c>
      <c r="X22" s="2113">
        <v>20.100000000000001</v>
      </c>
      <c r="Y22" s="2113">
        <v>0.2</v>
      </c>
      <c r="Z22" s="2112">
        <v>3726700</v>
      </c>
      <c r="AA22" s="2112">
        <v>19577900</v>
      </c>
      <c r="AB22" s="2113">
        <v>19</v>
      </c>
      <c r="AC22" s="2113">
        <v>0.2</v>
      </c>
      <c r="AD22" s="2112">
        <v>3686100</v>
      </c>
      <c r="AE22" s="2112">
        <v>19736400</v>
      </c>
      <c r="AF22" s="2113">
        <v>18.7</v>
      </c>
      <c r="AG22" s="2113">
        <v>0.2</v>
      </c>
      <c r="AH22" s="2112">
        <v>3502000</v>
      </c>
      <c r="AI22" s="2112">
        <v>19833000</v>
      </c>
      <c r="AJ22" s="2113">
        <v>17.7</v>
      </c>
      <c r="AK22" s="2113">
        <v>0.2</v>
      </c>
      <c r="AL22" s="2112">
        <v>3554900</v>
      </c>
      <c r="AM22" s="2112">
        <v>19964200</v>
      </c>
      <c r="AN22" s="2113">
        <v>17.8</v>
      </c>
      <c r="AO22" s="2113">
        <v>0.2</v>
      </c>
      <c r="AP22" s="2112">
        <v>3547900</v>
      </c>
      <c r="AQ22" s="2112">
        <v>20105700</v>
      </c>
      <c r="AR22" s="2113">
        <v>17.600000000000001</v>
      </c>
      <c r="AS22" s="2113">
        <v>0.2</v>
      </c>
      <c r="AT22" s="2112">
        <v>3649300</v>
      </c>
      <c r="AU22" s="2112">
        <v>20072100</v>
      </c>
      <c r="AV22" s="2113">
        <v>18.2</v>
      </c>
      <c r="AW22" s="2113">
        <v>0.2</v>
      </c>
      <c r="AX22" s="2112">
        <v>3669700</v>
      </c>
      <c r="AY22" s="2112">
        <v>20094000</v>
      </c>
      <c r="AZ22" s="2113">
        <v>18.3</v>
      </c>
      <c r="BA22" s="2113">
        <v>0.3</v>
      </c>
      <c r="BB22" s="2112">
        <v>3692900</v>
      </c>
      <c r="BC22" s="2112">
        <v>20162200</v>
      </c>
      <c r="BD22" s="2113">
        <v>18.3</v>
      </c>
      <c r="BE22" s="2113">
        <v>0.3</v>
      </c>
      <c r="BF22" s="2112">
        <v>3672600</v>
      </c>
      <c r="BG22" s="2112">
        <v>20274800</v>
      </c>
      <c r="BH22" s="2113">
        <v>18.100000000000001</v>
      </c>
      <c r="BI22" s="2113">
        <v>0.3</v>
      </c>
      <c r="BJ22" s="2112">
        <v>3554900</v>
      </c>
      <c r="BK22" s="2112">
        <v>20400400</v>
      </c>
      <c r="BL22" s="2113">
        <v>17.399999999999999</v>
      </c>
      <c r="BM22" s="2113">
        <v>0.3</v>
      </c>
      <c r="BN22" s="2112">
        <v>3543400</v>
      </c>
      <c r="BO22" s="2112">
        <v>20450200</v>
      </c>
      <c r="BP22" s="2113">
        <v>17.3</v>
      </c>
      <c r="BQ22" s="2113">
        <v>0.3</v>
      </c>
      <c r="BR22" s="2112">
        <v>3560700</v>
      </c>
      <c r="BS22" s="2112">
        <v>20513300</v>
      </c>
      <c r="BT22" s="2113">
        <v>17.399999999999999</v>
      </c>
      <c r="BU22" s="2113">
        <v>0.3</v>
      </c>
    </row>
    <row r="23" spans="1:73">
      <c r="A23" s="2092">
        <v>2018</v>
      </c>
      <c r="B23" s="2099">
        <f>BR60</f>
        <v>1063600</v>
      </c>
      <c r="C23" s="2100">
        <f>BT60</f>
        <v>17.7</v>
      </c>
      <c r="D23" s="2100">
        <f>BU60</f>
        <v>0.6</v>
      </c>
      <c r="E23" s="2102">
        <f>BR10</f>
        <v>7511400</v>
      </c>
      <c r="F23" s="2100">
        <f>BT10</f>
        <v>18.2</v>
      </c>
      <c r="G23" s="2100">
        <f>BU10</f>
        <v>0.2</v>
      </c>
      <c r="H23" s="2093"/>
      <c r="I23" s="2093"/>
      <c r="M23" s="2111" t="s">
        <v>1353</v>
      </c>
      <c r="N23" s="2112">
        <v>3218900</v>
      </c>
      <c r="O23" s="2112">
        <v>15600600</v>
      </c>
      <c r="P23" s="2113">
        <v>20.6</v>
      </c>
      <c r="Q23" s="2113">
        <v>0.2</v>
      </c>
      <c r="R23" s="2112">
        <v>3246200</v>
      </c>
      <c r="S23" s="2112">
        <v>15744700</v>
      </c>
      <c r="T23" s="2113">
        <v>20.6</v>
      </c>
      <c r="U23" s="2113">
        <v>0.2</v>
      </c>
      <c r="V23" s="2112">
        <v>3175000</v>
      </c>
      <c r="W23" s="2112">
        <v>15862800</v>
      </c>
      <c r="X23" s="2113">
        <v>20</v>
      </c>
      <c r="Y23" s="2113">
        <v>0.3</v>
      </c>
      <c r="Z23" s="2112">
        <v>3065700</v>
      </c>
      <c r="AA23" s="2112">
        <v>15984800</v>
      </c>
      <c r="AB23" s="2113">
        <v>19.2</v>
      </c>
      <c r="AC23" s="2113">
        <v>0.3</v>
      </c>
      <c r="AD23" s="2112">
        <v>3035300</v>
      </c>
      <c r="AE23" s="2112">
        <v>16115900</v>
      </c>
      <c r="AF23" s="2113">
        <v>18.8</v>
      </c>
      <c r="AG23" s="2113">
        <v>0.3</v>
      </c>
      <c r="AH23" s="2112">
        <v>2936800</v>
      </c>
      <c r="AI23" s="2112">
        <v>16206500</v>
      </c>
      <c r="AJ23" s="2113">
        <v>18.100000000000001</v>
      </c>
      <c r="AK23" s="2113">
        <v>0.3</v>
      </c>
      <c r="AL23" s="2112">
        <v>2992100</v>
      </c>
      <c r="AM23" s="2112">
        <v>16290700</v>
      </c>
      <c r="AN23" s="2113">
        <v>18.399999999999999</v>
      </c>
      <c r="AO23" s="2113">
        <v>0.3</v>
      </c>
      <c r="AP23" s="2112">
        <v>2999500</v>
      </c>
      <c r="AQ23" s="2112">
        <v>16388700</v>
      </c>
      <c r="AR23" s="2113">
        <v>18.3</v>
      </c>
      <c r="AS23" s="2113">
        <v>0.3</v>
      </c>
      <c r="AT23" s="2112">
        <v>3092500</v>
      </c>
      <c r="AU23" s="2112">
        <v>16351600</v>
      </c>
      <c r="AV23" s="2113">
        <v>18.899999999999999</v>
      </c>
      <c r="AW23" s="2113">
        <v>0.3</v>
      </c>
      <c r="AX23" s="2112">
        <v>3131700</v>
      </c>
      <c r="AY23" s="2112">
        <v>16387400</v>
      </c>
      <c r="AZ23" s="2113">
        <v>19.100000000000001</v>
      </c>
      <c r="BA23" s="2113">
        <v>0.3</v>
      </c>
      <c r="BB23" s="2112">
        <v>3140000</v>
      </c>
      <c r="BC23" s="2112">
        <v>16461500</v>
      </c>
      <c r="BD23" s="2113">
        <v>19.100000000000001</v>
      </c>
      <c r="BE23" s="2113">
        <v>0.3</v>
      </c>
      <c r="BF23" s="2112">
        <v>3075400</v>
      </c>
      <c r="BG23" s="2112">
        <v>16583700</v>
      </c>
      <c r="BH23" s="2113">
        <v>18.5</v>
      </c>
      <c r="BI23" s="2113">
        <v>0.3</v>
      </c>
      <c r="BJ23" s="2112">
        <v>2998400</v>
      </c>
      <c r="BK23" s="2112">
        <v>16736200</v>
      </c>
      <c r="BL23" s="2113">
        <v>17.899999999999999</v>
      </c>
      <c r="BM23" s="2113">
        <v>0.3</v>
      </c>
      <c r="BN23" s="2112">
        <v>2991800</v>
      </c>
      <c r="BO23" s="2112">
        <v>16833400</v>
      </c>
      <c r="BP23" s="2113">
        <v>17.8</v>
      </c>
      <c r="BQ23" s="2113">
        <v>0.3</v>
      </c>
      <c r="BR23" s="2112">
        <v>3020700</v>
      </c>
      <c r="BS23" s="2112">
        <v>16940000</v>
      </c>
      <c r="BT23" s="2113">
        <v>17.8</v>
      </c>
      <c r="BU23" s="2113">
        <v>0.3</v>
      </c>
    </row>
    <row r="24" spans="1:73">
      <c r="A24" s="2093"/>
      <c r="B24" s="2093"/>
      <c r="C24" s="2093"/>
      <c r="D24" s="2093"/>
      <c r="E24" s="2093"/>
      <c r="F24" s="2093"/>
      <c r="G24" s="2093"/>
      <c r="H24" s="2093"/>
      <c r="I24" s="2093"/>
      <c r="M24" s="2111" t="s">
        <v>1354</v>
      </c>
      <c r="N24" s="2112">
        <v>3929200</v>
      </c>
      <c r="O24" s="2112">
        <v>14921600</v>
      </c>
      <c r="P24" s="2113">
        <v>26.3</v>
      </c>
      <c r="Q24" s="2113">
        <v>0.2</v>
      </c>
      <c r="R24" s="2112">
        <v>3940600</v>
      </c>
      <c r="S24" s="2112">
        <v>15022600</v>
      </c>
      <c r="T24" s="2113">
        <v>26.2</v>
      </c>
      <c r="U24" s="2113">
        <v>0.3</v>
      </c>
      <c r="V24" s="2112">
        <v>3873900</v>
      </c>
      <c r="W24" s="2112">
        <v>15135500</v>
      </c>
      <c r="X24" s="2113">
        <v>25.6</v>
      </c>
      <c r="Y24" s="2113">
        <v>0.3</v>
      </c>
      <c r="Z24" s="2112">
        <v>3697800</v>
      </c>
      <c r="AA24" s="2112">
        <v>15301000</v>
      </c>
      <c r="AB24" s="2113">
        <v>24.2</v>
      </c>
      <c r="AC24" s="2113">
        <v>0.3</v>
      </c>
      <c r="AD24" s="2112">
        <v>3663400</v>
      </c>
      <c r="AE24" s="2112">
        <v>15305300</v>
      </c>
      <c r="AF24" s="2113">
        <v>23.9</v>
      </c>
      <c r="AG24" s="2113">
        <v>0.3</v>
      </c>
      <c r="AH24" s="2112">
        <v>3485200</v>
      </c>
      <c r="AI24" s="2112">
        <v>14935400</v>
      </c>
      <c r="AJ24" s="2113">
        <v>23.3</v>
      </c>
      <c r="AK24" s="2113">
        <v>0.3</v>
      </c>
      <c r="AL24" s="2112">
        <v>3536200</v>
      </c>
      <c r="AM24" s="2112">
        <v>14922900</v>
      </c>
      <c r="AN24" s="2113">
        <v>23.7</v>
      </c>
      <c r="AO24" s="2113">
        <v>0.3</v>
      </c>
      <c r="AP24" s="2112">
        <v>3534100</v>
      </c>
      <c r="AQ24" s="2112">
        <v>15002500</v>
      </c>
      <c r="AR24" s="2113">
        <v>23.6</v>
      </c>
      <c r="AS24" s="2113">
        <v>0.3</v>
      </c>
      <c r="AT24" s="2112">
        <v>3638900</v>
      </c>
      <c r="AU24" s="2112">
        <v>15067800</v>
      </c>
      <c r="AV24" s="2113">
        <v>24.1</v>
      </c>
      <c r="AW24" s="2113">
        <v>0.3</v>
      </c>
      <c r="AX24" s="2112">
        <v>3657400</v>
      </c>
      <c r="AY24" s="2112">
        <v>15182400</v>
      </c>
      <c r="AZ24" s="2113">
        <v>24.1</v>
      </c>
      <c r="BA24" s="2113">
        <v>0.3</v>
      </c>
      <c r="BB24" s="2112">
        <v>3680700</v>
      </c>
      <c r="BC24" s="2112">
        <v>15469000</v>
      </c>
      <c r="BD24" s="2113">
        <v>23.8</v>
      </c>
      <c r="BE24" s="2113">
        <v>0.3</v>
      </c>
      <c r="BF24" s="2112">
        <v>3661500</v>
      </c>
      <c r="BG24" s="2112">
        <v>15826500</v>
      </c>
      <c r="BH24" s="2113">
        <v>23.1</v>
      </c>
      <c r="BI24" s="2113">
        <v>0.3</v>
      </c>
      <c r="BJ24" s="2112">
        <v>3542200</v>
      </c>
      <c r="BK24" s="2112">
        <v>15997200</v>
      </c>
      <c r="BL24" s="2113">
        <v>22.1</v>
      </c>
      <c r="BM24" s="2113">
        <v>0.3</v>
      </c>
      <c r="BN24" s="2112">
        <v>3533500</v>
      </c>
      <c r="BO24" s="2112">
        <v>16171900</v>
      </c>
      <c r="BP24" s="2113">
        <v>21.8</v>
      </c>
      <c r="BQ24" s="2113">
        <v>0.3</v>
      </c>
      <c r="BR24" s="2112">
        <v>3551200</v>
      </c>
      <c r="BS24" s="2112">
        <v>16259500</v>
      </c>
      <c r="BT24" s="2113">
        <v>21.8</v>
      </c>
      <c r="BU24" s="2113">
        <v>0.3</v>
      </c>
    </row>
    <row r="25" spans="1:73">
      <c r="A25" s="2092"/>
      <c r="M25" s="2111" t="s">
        <v>1355</v>
      </c>
      <c r="N25" s="2112" t="s">
        <v>1343</v>
      </c>
      <c r="O25" s="2112" t="s">
        <v>1343</v>
      </c>
      <c r="P25" s="2112" t="s">
        <v>1343</v>
      </c>
      <c r="Q25" s="2112" t="s">
        <v>442</v>
      </c>
      <c r="R25" s="2112" t="s">
        <v>1343</v>
      </c>
      <c r="S25" s="2112" t="s">
        <v>1343</v>
      </c>
      <c r="T25" s="2112" t="s">
        <v>1343</v>
      </c>
      <c r="U25" s="2112" t="s">
        <v>442</v>
      </c>
      <c r="V25" s="2112" t="s">
        <v>1343</v>
      </c>
      <c r="W25" s="2112" t="s">
        <v>1343</v>
      </c>
      <c r="X25" s="2112" t="s">
        <v>1343</v>
      </c>
      <c r="Y25" s="2112" t="s">
        <v>442</v>
      </c>
      <c r="Z25" s="2112" t="s">
        <v>1343</v>
      </c>
      <c r="AA25" s="2112" t="s">
        <v>1343</v>
      </c>
      <c r="AB25" s="2112" t="s">
        <v>1343</v>
      </c>
      <c r="AC25" s="2112" t="s">
        <v>442</v>
      </c>
      <c r="AD25" s="2112" t="s">
        <v>1343</v>
      </c>
      <c r="AE25" s="2112" t="s">
        <v>1343</v>
      </c>
      <c r="AF25" s="2112" t="s">
        <v>1343</v>
      </c>
      <c r="AG25" s="2112" t="s">
        <v>442</v>
      </c>
      <c r="AH25" s="2112" t="s">
        <v>1343</v>
      </c>
      <c r="AI25" s="2112" t="s">
        <v>1343</v>
      </c>
      <c r="AJ25" s="2112" t="s">
        <v>1343</v>
      </c>
      <c r="AK25" s="2112" t="s">
        <v>442</v>
      </c>
      <c r="AL25" s="2112" t="s">
        <v>1343</v>
      </c>
      <c r="AM25" s="2112" t="s">
        <v>1343</v>
      </c>
      <c r="AN25" s="2112" t="s">
        <v>1343</v>
      </c>
      <c r="AO25" s="2112" t="s">
        <v>442</v>
      </c>
      <c r="AP25" s="2112">
        <v>2025600</v>
      </c>
      <c r="AQ25" s="2112">
        <v>6905100</v>
      </c>
      <c r="AR25" s="2113">
        <v>29.3</v>
      </c>
      <c r="AS25" s="2113">
        <v>0.5</v>
      </c>
      <c r="AT25" s="2112">
        <v>2083600</v>
      </c>
      <c r="AU25" s="2112">
        <v>7061100</v>
      </c>
      <c r="AV25" s="2113">
        <v>29.5</v>
      </c>
      <c r="AW25" s="2113">
        <v>0.5</v>
      </c>
      <c r="AX25" s="2112">
        <v>2081300</v>
      </c>
      <c r="AY25" s="2112">
        <v>7101000</v>
      </c>
      <c r="AZ25" s="2113">
        <v>29.3</v>
      </c>
      <c r="BA25" s="2113">
        <v>0.5</v>
      </c>
      <c r="BB25" s="2112">
        <v>2132300</v>
      </c>
      <c r="BC25" s="2112">
        <v>7226100</v>
      </c>
      <c r="BD25" s="2113">
        <v>29.5</v>
      </c>
      <c r="BE25" s="2113">
        <v>0.5</v>
      </c>
      <c r="BF25" s="2112">
        <v>2105800</v>
      </c>
      <c r="BG25" s="2112">
        <v>7389300</v>
      </c>
      <c r="BH25" s="2113">
        <v>28.5</v>
      </c>
      <c r="BI25" s="2113">
        <v>0.5</v>
      </c>
      <c r="BJ25" s="2112">
        <v>2078700</v>
      </c>
      <c r="BK25" s="2112">
        <v>7590500</v>
      </c>
      <c r="BL25" s="2113">
        <v>27.4</v>
      </c>
      <c r="BM25" s="2113">
        <v>0.5</v>
      </c>
      <c r="BN25" s="2112">
        <v>2008200</v>
      </c>
      <c r="BO25" s="2112">
        <v>7653600</v>
      </c>
      <c r="BP25" s="2113">
        <v>26.2</v>
      </c>
      <c r="BQ25" s="2113">
        <v>0.5</v>
      </c>
      <c r="BR25" s="2112">
        <v>2094300</v>
      </c>
      <c r="BS25" s="2112">
        <v>7823300</v>
      </c>
      <c r="BT25" s="2113">
        <v>26.8</v>
      </c>
      <c r="BU25" s="2113">
        <v>0.5</v>
      </c>
    </row>
    <row r="26" spans="1:73">
      <c r="B26" s="449"/>
      <c r="C26" s="449"/>
      <c r="D26" s="450"/>
      <c r="E26" s="450"/>
      <c r="F26" s="449"/>
      <c r="G26" s="449"/>
      <c r="H26" s="450"/>
      <c r="I26" s="450"/>
      <c r="M26" s="2111" t="s">
        <v>1356</v>
      </c>
      <c r="N26" s="2112">
        <v>2188400</v>
      </c>
      <c r="O26" s="2112">
        <v>9589000</v>
      </c>
      <c r="P26" s="2113">
        <v>22.8</v>
      </c>
      <c r="Q26" s="2113">
        <v>0.3</v>
      </c>
      <c r="R26" s="2112">
        <v>2229700</v>
      </c>
      <c r="S26" s="2112">
        <v>9723800</v>
      </c>
      <c r="T26" s="2113">
        <v>22.9</v>
      </c>
      <c r="U26" s="2113">
        <v>0.3</v>
      </c>
      <c r="V26" s="2112">
        <v>2768700</v>
      </c>
      <c r="W26" s="2112">
        <v>9809800</v>
      </c>
      <c r="X26" s="2113">
        <v>28.2</v>
      </c>
      <c r="Y26" s="2113">
        <v>0.4</v>
      </c>
      <c r="Z26" s="2112">
        <v>2642800</v>
      </c>
      <c r="AA26" s="2112">
        <v>9972500</v>
      </c>
      <c r="AB26" s="2113">
        <v>26.5</v>
      </c>
      <c r="AC26" s="2113">
        <v>0.4</v>
      </c>
      <c r="AD26" s="2112">
        <v>2632400</v>
      </c>
      <c r="AE26" s="2112">
        <v>10048100</v>
      </c>
      <c r="AF26" s="2113">
        <v>26.2</v>
      </c>
      <c r="AG26" s="2113">
        <v>0.4</v>
      </c>
      <c r="AH26" s="2112">
        <v>2615600</v>
      </c>
      <c r="AI26" s="2112">
        <v>10184000</v>
      </c>
      <c r="AJ26" s="2113">
        <v>25.7</v>
      </c>
      <c r="AK26" s="2113">
        <v>0.4</v>
      </c>
      <c r="AL26" s="2112">
        <v>2654200</v>
      </c>
      <c r="AM26" s="2112">
        <v>10252100</v>
      </c>
      <c r="AN26" s="2113">
        <v>25.9</v>
      </c>
      <c r="AO26" s="2113">
        <v>0.4</v>
      </c>
      <c r="AP26" s="2112">
        <v>2644000</v>
      </c>
      <c r="AQ26" s="2112">
        <v>10333800</v>
      </c>
      <c r="AR26" s="2113">
        <v>25.6</v>
      </c>
      <c r="AS26" s="2113">
        <v>0.4</v>
      </c>
      <c r="AT26" s="2112">
        <v>2767300</v>
      </c>
      <c r="AU26" s="2112">
        <v>10456900</v>
      </c>
      <c r="AV26" s="2113">
        <v>26.5</v>
      </c>
      <c r="AW26" s="2113">
        <v>0.4</v>
      </c>
      <c r="AX26" s="2112">
        <v>2772200</v>
      </c>
      <c r="AY26" s="2112">
        <v>10573900</v>
      </c>
      <c r="AZ26" s="2113">
        <v>26.2</v>
      </c>
      <c r="BA26" s="2113">
        <v>0.4</v>
      </c>
      <c r="BB26" s="2112">
        <v>2764300</v>
      </c>
      <c r="BC26" s="2112">
        <v>10771800</v>
      </c>
      <c r="BD26" s="2113">
        <v>25.7</v>
      </c>
      <c r="BE26" s="2113">
        <v>0.4</v>
      </c>
      <c r="BF26" s="2112">
        <v>2749500</v>
      </c>
      <c r="BG26" s="2112">
        <v>11083200</v>
      </c>
      <c r="BH26" s="2113">
        <v>24.8</v>
      </c>
      <c r="BI26" s="2113">
        <v>0.4</v>
      </c>
      <c r="BJ26" s="2112">
        <v>2709900</v>
      </c>
      <c r="BK26" s="2112">
        <v>11308400</v>
      </c>
      <c r="BL26" s="2113">
        <v>24</v>
      </c>
      <c r="BM26" s="2113">
        <v>0.4</v>
      </c>
      <c r="BN26" s="2112">
        <v>2648200</v>
      </c>
      <c r="BO26" s="2112">
        <v>11384300</v>
      </c>
      <c r="BP26" s="2113">
        <v>23.3</v>
      </c>
      <c r="BQ26" s="2113">
        <v>0.4</v>
      </c>
      <c r="BR26" s="2112">
        <v>2685700</v>
      </c>
      <c r="BS26" s="2112">
        <v>11503600</v>
      </c>
      <c r="BT26" s="2113">
        <v>23.3</v>
      </c>
      <c r="BU26" s="2113">
        <v>0.4</v>
      </c>
    </row>
    <row r="27" spans="1:73">
      <c r="A27" s="1024"/>
      <c r="B27" s="449"/>
      <c r="C27" s="449"/>
      <c r="D27" s="450"/>
      <c r="E27" s="450"/>
      <c r="F27" s="449"/>
      <c r="G27" s="449"/>
      <c r="H27" s="450"/>
      <c r="I27" s="450"/>
      <c r="M27" s="2111" t="s">
        <v>1357</v>
      </c>
      <c r="N27" s="2112">
        <v>1377000</v>
      </c>
      <c r="O27" s="2112">
        <v>7273500</v>
      </c>
      <c r="P27" s="2113">
        <v>18.899999999999999</v>
      </c>
      <c r="Q27" s="2113">
        <v>0.3</v>
      </c>
      <c r="R27" s="2112">
        <v>1389300</v>
      </c>
      <c r="S27" s="2112">
        <v>7321600</v>
      </c>
      <c r="T27" s="2113">
        <v>19</v>
      </c>
      <c r="U27" s="2113">
        <v>0.3</v>
      </c>
      <c r="V27" s="2112">
        <v>1710700</v>
      </c>
      <c r="W27" s="2112">
        <v>7378400</v>
      </c>
      <c r="X27" s="2113">
        <v>23.2</v>
      </c>
      <c r="Y27" s="2113">
        <v>0.4</v>
      </c>
      <c r="Z27" s="2112">
        <v>1622200</v>
      </c>
      <c r="AA27" s="2112">
        <v>7545800</v>
      </c>
      <c r="AB27" s="2113">
        <v>21.5</v>
      </c>
      <c r="AC27" s="2113">
        <v>0.4</v>
      </c>
      <c r="AD27" s="2112">
        <v>1605900</v>
      </c>
      <c r="AE27" s="2112">
        <v>7590500</v>
      </c>
      <c r="AF27" s="2113">
        <v>21.2</v>
      </c>
      <c r="AG27" s="2113">
        <v>0.4</v>
      </c>
      <c r="AH27" s="2112">
        <v>1578000</v>
      </c>
      <c r="AI27" s="2112">
        <v>7645400</v>
      </c>
      <c r="AJ27" s="2113">
        <v>20.6</v>
      </c>
      <c r="AK27" s="2113">
        <v>0.4</v>
      </c>
      <c r="AL27" s="2112">
        <v>1578200</v>
      </c>
      <c r="AM27" s="2112">
        <v>7666900</v>
      </c>
      <c r="AN27" s="2113">
        <v>20.6</v>
      </c>
      <c r="AO27" s="2113">
        <v>0.4</v>
      </c>
      <c r="AP27" s="2112">
        <v>1646700</v>
      </c>
      <c r="AQ27" s="2112">
        <v>7792800</v>
      </c>
      <c r="AR27" s="2113">
        <v>21.1</v>
      </c>
      <c r="AS27" s="2113">
        <v>0.4</v>
      </c>
      <c r="AT27" s="2112">
        <v>1724800</v>
      </c>
      <c r="AU27" s="2112">
        <v>7885600</v>
      </c>
      <c r="AV27" s="2113">
        <v>21.9</v>
      </c>
      <c r="AW27" s="2113">
        <v>0.4</v>
      </c>
      <c r="AX27" s="2112">
        <v>1744800</v>
      </c>
      <c r="AY27" s="2112">
        <v>8016400</v>
      </c>
      <c r="AZ27" s="2113">
        <v>21.8</v>
      </c>
      <c r="BA27" s="2113">
        <v>0.4</v>
      </c>
      <c r="BB27" s="2112">
        <v>1744900</v>
      </c>
      <c r="BC27" s="2112">
        <v>8185600</v>
      </c>
      <c r="BD27" s="2113">
        <v>21.3</v>
      </c>
      <c r="BE27" s="2113">
        <v>0.4</v>
      </c>
      <c r="BF27" s="2112">
        <v>1721300</v>
      </c>
      <c r="BG27" s="2112">
        <v>8410600</v>
      </c>
      <c r="BH27" s="2113">
        <v>20.5</v>
      </c>
      <c r="BI27" s="2113">
        <v>0.4</v>
      </c>
      <c r="BJ27" s="2112">
        <v>1703300</v>
      </c>
      <c r="BK27" s="2112">
        <v>8613700</v>
      </c>
      <c r="BL27" s="2113">
        <v>19.8</v>
      </c>
      <c r="BM27" s="2113">
        <v>0.4</v>
      </c>
      <c r="BN27" s="2112">
        <v>1676300</v>
      </c>
      <c r="BO27" s="2112">
        <v>8708400</v>
      </c>
      <c r="BP27" s="2113">
        <v>19.2</v>
      </c>
      <c r="BQ27" s="2113">
        <v>0.4</v>
      </c>
      <c r="BR27" s="2112">
        <v>1670900</v>
      </c>
      <c r="BS27" s="2112">
        <v>8763500</v>
      </c>
      <c r="BT27" s="2113">
        <v>19.100000000000001</v>
      </c>
      <c r="BU27" s="2113">
        <v>0.4</v>
      </c>
    </row>
    <row r="28" spans="1:73">
      <c r="A28" s="1024"/>
      <c r="B28" s="449"/>
      <c r="C28" s="449"/>
      <c r="D28" s="450"/>
      <c r="E28" s="450"/>
      <c r="F28" s="449"/>
      <c r="G28" s="449"/>
      <c r="H28" s="450"/>
      <c r="I28" s="450"/>
      <c r="M28" s="2111" t="s">
        <v>1358</v>
      </c>
      <c r="N28" s="2112">
        <v>514500</v>
      </c>
      <c r="O28" s="2112">
        <v>3091600</v>
      </c>
      <c r="P28" s="2113">
        <v>16.600000000000001</v>
      </c>
      <c r="Q28" s="2113">
        <v>0.4</v>
      </c>
      <c r="R28" s="2112">
        <v>497700</v>
      </c>
      <c r="S28" s="2112">
        <v>3019000</v>
      </c>
      <c r="T28" s="2113">
        <v>16.5</v>
      </c>
      <c r="U28" s="2113">
        <v>0.5</v>
      </c>
      <c r="V28" s="2112">
        <v>647500</v>
      </c>
      <c r="W28" s="2112">
        <v>2979600</v>
      </c>
      <c r="X28" s="2113">
        <v>21.7</v>
      </c>
      <c r="Y28" s="2113">
        <v>0.6</v>
      </c>
      <c r="Z28" s="2112">
        <v>623200</v>
      </c>
      <c r="AA28" s="2112">
        <v>2975000</v>
      </c>
      <c r="AB28" s="2113">
        <v>20.9</v>
      </c>
      <c r="AC28" s="2113">
        <v>0.6</v>
      </c>
      <c r="AD28" s="2112">
        <v>581300</v>
      </c>
      <c r="AE28" s="2112">
        <v>2856700</v>
      </c>
      <c r="AF28" s="2113">
        <v>20.3</v>
      </c>
      <c r="AG28" s="2113">
        <v>0.6</v>
      </c>
      <c r="AH28" s="2112">
        <v>484100</v>
      </c>
      <c r="AI28" s="2112">
        <v>2491300</v>
      </c>
      <c r="AJ28" s="2113">
        <v>19.399999999999999</v>
      </c>
      <c r="AK28" s="2113">
        <v>0.7</v>
      </c>
      <c r="AL28" s="2112">
        <v>516600</v>
      </c>
      <c r="AM28" s="2112">
        <v>2519900</v>
      </c>
      <c r="AN28" s="2113">
        <v>20.5</v>
      </c>
      <c r="AO28" s="2113">
        <v>0.7</v>
      </c>
      <c r="AP28" s="2112">
        <v>525100</v>
      </c>
      <c r="AQ28" s="2112">
        <v>2547400</v>
      </c>
      <c r="AR28" s="2113">
        <v>20.6</v>
      </c>
      <c r="AS28" s="2113">
        <v>0.7</v>
      </c>
      <c r="AT28" s="2112">
        <v>536200</v>
      </c>
      <c r="AU28" s="2112">
        <v>2535200</v>
      </c>
      <c r="AV28" s="2113">
        <v>21.1</v>
      </c>
      <c r="AW28" s="2113">
        <v>0.7</v>
      </c>
      <c r="AX28" s="2112">
        <v>548500</v>
      </c>
      <c r="AY28" s="2112">
        <v>2539400</v>
      </c>
      <c r="AZ28" s="2113">
        <v>21.6</v>
      </c>
      <c r="BA28" s="2113">
        <v>0.7</v>
      </c>
      <c r="BB28" s="2112">
        <v>562500</v>
      </c>
      <c r="BC28" s="2112">
        <v>2578900</v>
      </c>
      <c r="BD28" s="2113">
        <v>21.8</v>
      </c>
      <c r="BE28" s="2113">
        <v>0.7</v>
      </c>
      <c r="BF28" s="2112">
        <v>537100</v>
      </c>
      <c r="BG28" s="2112">
        <v>2590600</v>
      </c>
      <c r="BH28" s="2113">
        <v>20.7</v>
      </c>
      <c r="BI28" s="2113">
        <v>0.7</v>
      </c>
      <c r="BJ28" s="2112">
        <v>502800</v>
      </c>
      <c r="BK28" s="2112">
        <v>2543500</v>
      </c>
      <c r="BL28" s="2113">
        <v>19.8</v>
      </c>
      <c r="BM28" s="2113">
        <v>0.8</v>
      </c>
      <c r="BN28" s="2112">
        <v>528800</v>
      </c>
      <c r="BO28" s="2112">
        <v>2560100</v>
      </c>
      <c r="BP28" s="2113">
        <v>20.7</v>
      </c>
      <c r="BQ28" s="2113">
        <v>0.8</v>
      </c>
      <c r="BR28" s="2112">
        <v>511000</v>
      </c>
      <c r="BS28" s="2112">
        <v>2536000</v>
      </c>
      <c r="BT28" s="2113">
        <v>20.100000000000001</v>
      </c>
      <c r="BU28" s="2113">
        <v>0.8</v>
      </c>
    </row>
    <row r="29" spans="1:73">
      <c r="A29" s="1024"/>
      <c r="B29" s="449"/>
      <c r="C29" s="449"/>
      <c r="D29" s="450"/>
      <c r="E29" s="450"/>
      <c r="F29" s="449"/>
      <c r="G29" s="449"/>
      <c r="H29" s="450"/>
      <c r="I29" s="450"/>
      <c r="M29" s="2111" t="s">
        <v>1359</v>
      </c>
      <c r="N29" s="2112">
        <v>811300</v>
      </c>
      <c r="O29" s="2112">
        <v>2315500</v>
      </c>
      <c r="P29" s="2113">
        <v>35</v>
      </c>
      <c r="Q29" s="2113">
        <v>0.7</v>
      </c>
      <c r="R29" s="2112">
        <v>840400</v>
      </c>
      <c r="S29" s="2112">
        <v>2402200</v>
      </c>
      <c r="T29" s="2113">
        <v>35</v>
      </c>
      <c r="U29" s="2113">
        <v>0.7</v>
      </c>
      <c r="V29" s="2112">
        <v>1058000</v>
      </c>
      <c r="W29" s="2112">
        <v>2431400</v>
      </c>
      <c r="X29" s="2113">
        <v>43.5</v>
      </c>
      <c r="Y29" s="2113">
        <v>0.8</v>
      </c>
      <c r="Z29" s="2112">
        <v>1020600</v>
      </c>
      <c r="AA29" s="2112">
        <v>2426700</v>
      </c>
      <c r="AB29" s="2113">
        <v>42.1</v>
      </c>
      <c r="AC29" s="2113">
        <v>0.8</v>
      </c>
      <c r="AD29" s="2112">
        <v>1026500</v>
      </c>
      <c r="AE29" s="2112">
        <v>2457600</v>
      </c>
      <c r="AF29" s="2113">
        <v>41.8</v>
      </c>
      <c r="AG29" s="2113">
        <v>0.9</v>
      </c>
      <c r="AH29" s="2112">
        <v>1037700</v>
      </c>
      <c r="AI29" s="2112">
        <v>2538500</v>
      </c>
      <c r="AJ29" s="2113">
        <v>40.9</v>
      </c>
      <c r="AK29" s="2113">
        <v>0.9</v>
      </c>
      <c r="AL29" s="2112">
        <v>1076000</v>
      </c>
      <c r="AM29" s="2112">
        <v>2585300</v>
      </c>
      <c r="AN29" s="2113">
        <v>41.6</v>
      </c>
      <c r="AO29" s="2113">
        <v>0.9</v>
      </c>
      <c r="AP29" s="2112">
        <v>997300</v>
      </c>
      <c r="AQ29" s="2112">
        <v>2541000</v>
      </c>
      <c r="AR29" s="2113">
        <v>39.200000000000003</v>
      </c>
      <c r="AS29" s="2113">
        <v>0.9</v>
      </c>
      <c r="AT29" s="2112">
        <v>1042400</v>
      </c>
      <c r="AU29" s="2112">
        <v>2571300</v>
      </c>
      <c r="AV29" s="2113">
        <v>40.5</v>
      </c>
      <c r="AW29" s="2113">
        <v>0.9</v>
      </c>
      <c r="AX29" s="2112">
        <v>1027400</v>
      </c>
      <c r="AY29" s="2112">
        <v>2557400</v>
      </c>
      <c r="AZ29" s="2113">
        <v>40.200000000000003</v>
      </c>
      <c r="BA29" s="2113">
        <v>0.9</v>
      </c>
      <c r="BB29" s="2112">
        <v>1019300</v>
      </c>
      <c r="BC29" s="2112">
        <v>2586200</v>
      </c>
      <c r="BD29" s="2113">
        <v>39.4</v>
      </c>
      <c r="BE29" s="2113">
        <v>0.9</v>
      </c>
      <c r="BF29" s="2112">
        <v>1028200</v>
      </c>
      <c r="BG29" s="2112">
        <v>2672600</v>
      </c>
      <c r="BH29" s="2113">
        <v>38.5</v>
      </c>
      <c r="BI29" s="2113">
        <v>0.9</v>
      </c>
      <c r="BJ29" s="2112">
        <v>1006600</v>
      </c>
      <c r="BK29" s="2112">
        <v>2694700</v>
      </c>
      <c r="BL29" s="2113">
        <v>37.4</v>
      </c>
      <c r="BM29" s="2113">
        <v>0.9</v>
      </c>
      <c r="BN29" s="2112">
        <v>971900</v>
      </c>
      <c r="BO29" s="2112">
        <v>2675900</v>
      </c>
      <c r="BP29" s="2113">
        <v>36.299999999999997</v>
      </c>
      <c r="BQ29" s="2113">
        <v>0.9</v>
      </c>
      <c r="BR29" s="2112">
        <v>1014800</v>
      </c>
      <c r="BS29" s="2112">
        <v>2740200</v>
      </c>
      <c r="BT29" s="2113">
        <v>37</v>
      </c>
      <c r="BU29" s="2113">
        <v>0.9</v>
      </c>
    </row>
    <row r="30" spans="1:73">
      <c r="A30" s="1024"/>
      <c r="B30" s="449"/>
      <c r="C30" s="449"/>
      <c r="D30" s="450"/>
      <c r="E30" s="450"/>
      <c r="F30" s="449"/>
      <c r="G30" s="449"/>
      <c r="H30" s="450"/>
      <c r="I30" s="450"/>
      <c r="M30" s="2111" t="s">
        <v>1360</v>
      </c>
      <c r="N30" s="2112">
        <v>1638600</v>
      </c>
      <c r="O30" s="2112">
        <v>4418600</v>
      </c>
      <c r="P30" s="2113">
        <v>37.1</v>
      </c>
      <c r="Q30" s="2113">
        <v>0.6</v>
      </c>
      <c r="R30" s="2112">
        <v>1618600</v>
      </c>
      <c r="S30" s="2112">
        <v>4495700</v>
      </c>
      <c r="T30" s="2113">
        <v>36</v>
      </c>
      <c r="U30" s="2113">
        <v>0.5</v>
      </c>
      <c r="V30" s="2112">
        <v>1604400</v>
      </c>
      <c r="W30" s="2112">
        <v>4643800</v>
      </c>
      <c r="X30" s="2113">
        <v>34.5</v>
      </c>
      <c r="Y30" s="2113">
        <v>0.6</v>
      </c>
      <c r="Z30" s="2112">
        <v>1606400</v>
      </c>
      <c r="AA30" s="2112">
        <v>4836900</v>
      </c>
      <c r="AB30" s="2113">
        <v>33.200000000000003</v>
      </c>
      <c r="AC30" s="2113">
        <v>0.6</v>
      </c>
      <c r="AD30" s="2112">
        <v>1594600</v>
      </c>
      <c r="AE30" s="2112">
        <v>4886600</v>
      </c>
      <c r="AF30" s="2113">
        <v>32.6</v>
      </c>
      <c r="AG30" s="2113">
        <v>0.6</v>
      </c>
      <c r="AH30" s="2112">
        <v>1592900</v>
      </c>
      <c r="AI30" s="2112">
        <v>5010500</v>
      </c>
      <c r="AJ30" s="2113">
        <v>31.8</v>
      </c>
      <c r="AK30" s="2113">
        <v>0.6</v>
      </c>
      <c r="AL30" s="2112">
        <v>1662700</v>
      </c>
      <c r="AM30" s="2112">
        <v>5283200</v>
      </c>
      <c r="AN30" s="2113">
        <v>31.5</v>
      </c>
      <c r="AO30" s="2113">
        <v>0.6</v>
      </c>
      <c r="AP30" s="2112">
        <v>1684400</v>
      </c>
      <c r="AQ30" s="2112">
        <v>5450900</v>
      </c>
      <c r="AR30" s="2113">
        <v>30.9</v>
      </c>
      <c r="AS30" s="2113">
        <v>0.6</v>
      </c>
      <c r="AT30" s="2112">
        <v>1766300</v>
      </c>
      <c r="AU30" s="2112">
        <v>5713100</v>
      </c>
      <c r="AV30" s="2113">
        <v>30.9</v>
      </c>
      <c r="AW30" s="2113">
        <v>0.6</v>
      </c>
      <c r="AX30" s="2112">
        <v>1806400</v>
      </c>
      <c r="AY30" s="2112">
        <v>5866000</v>
      </c>
      <c r="AZ30" s="2113">
        <v>30.8</v>
      </c>
      <c r="BA30" s="2113">
        <v>0.6</v>
      </c>
      <c r="BB30" s="2112">
        <v>1878400</v>
      </c>
      <c r="BC30" s="2112">
        <v>6077100</v>
      </c>
      <c r="BD30" s="2113">
        <v>30.9</v>
      </c>
      <c r="BE30" s="2113">
        <v>0.6</v>
      </c>
      <c r="BF30" s="2112">
        <v>1864600</v>
      </c>
      <c r="BG30" s="2112">
        <v>6290100</v>
      </c>
      <c r="BH30" s="2113">
        <v>29.6</v>
      </c>
      <c r="BI30" s="2113">
        <v>0.6</v>
      </c>
      <c r="BJ30" s="2112">
        <v>1835700</v>
      </c>
      <c r="BK30" s="2112">
        <v>6543400</v>
      </c>
      <c r="BL30" s="2113">
        <v>28.1</v>
      </c>
      <c r="BM30" s="2113">
        <v>0.6</v>
      </c>
      <c r="BN30" s="2112">
        <v>1788000</v>
      </c>
      <c r="BO30" s="2112">
        <v>6553800</v>
      </c>
      <c r="BP30" s="2113">
        <v>27.3</v>
      </c>
      <c r="BQ30" s="2113">
        <v>0.6</v>
      </c>
      <c r="BR30" s="2112">
        <v>1832700</v>
      </c>
      <c r="BS30" s="2112">
        <v>6680900</v>
      </c>
      <c r="BT30" s="2113">
        <v>27.4</v>
      </c>
      <c r="BU30" s="2113">
        <v>0.6</v>
      </c>
    </row>
    <row r="31" spans="1:73">
      <c r="A31" s="1024"/>
      <c r="B31" s="449"/>
      <c r="C31" s="449"/>
      <c r="D31" s="450"/>
      <c r="E31" s="450"/>
      <c r="F31" s="449"/>
      <c r="G31" s="449"/>
      <c r="H31" s="450"/>
      <c r="I31" s="450"/>
      <c r="M31" s="2111" t="s">
        <v>1361</v>
      </c>
      <c r="N31" s="2112">
        <v>2318900</v>
      </c>
      <c r="O31" s="2112">
        <v>10577500</v>
      </c>
      <c r="P31" s="2113">
        <v>21.9</v>
      </c>
      <c r="Q31" s="2113">
        <v>0.3</v>
      </c>
      <c r="R31" s="2112">
        <v>2350500</v>
      </c>
      <c r="S31" s="2112">
        <v>10606800</v>
      </c>
      <c r="T31" s="2113">
        <v>22.2</v>
      </c>
      <c r="U31" s="2113">
        <v>0.3</v>
      </c>
      <c r="V31" s="2112">
        <v>2297200</v>
      </c>
      <c r="W31" s="2112">
        <v>10570500</v>
      </c>
      <c r="X31" s="2113">
        <v>21.7</v>
      </c>
      <c r="Y31" s="2113">
        <v>0.3</v>
      </c>
      <c r="Z31" s="2112">
        <v>2120300</v>
      </c>
      <c r="AA31" s="2112">
        <v>10550500</v>
      </c>
      <c r="AB31" s="2113">
        <v>20.100000000000001</v>
      </c>
      <c r="AC31" s="2113">
        <v>0.3</v>
      </c>
      <c r="AD31" s="2112">
        <v>2091500</v>
      </c>
      <c r="AE31" s="2112">
        <v>10510900</v>
      </c>
      <c r="AF31" s="2113">
        <v>19.899999999999999</v>
      </c>
      <c r="AG31" s="2113">
        <v>0.3</v>
      </c>
      <c r="AH31" s="2112">
        <v>1909000</v>
      </c>
      <c r="AI31" s="2112">
        <v>10008300</v>
      </c>
      <c r="AJ31" s="2113">
        <v>19.100000000000001</v>
      </c>
      <c r="AK31" s="2113">
        <v>0.3</v>
      </c>
      <c r="AL31" s="2112">
        <v>1892200</v>
      </c>
      <c r="AM31" s="2112">
        <v>9734500</v>
      </c>
      <c r="AN31" s="2113">
        <v>19.399999999999999</v>
      </c>
      <c r="AO31" s="2113">
        <v>0.4</v>
      </c>
      <c r="AP31" s="2112">
        <v>1856900</v>
      </c>
      <c r="AQ31" s="2112">
        <v>9548800</v>
      </c>
      <c r="AR31" s="2113">
        <v>19.399999999999999</v>
      </c>
      <c r="AS31" s="2113">
        <v>0.4</v>
      </c>
      <c r="AT31" s="2112">
        <v>1878900</v>
      </c>
      <c r="AU31" s="2112">
        <v>9426000</v>
      </c>
      <c r="AV31" s="2113">
        <v>19.899999999999999</v>
      </c>
      <c r="AW31" s="2113">
        <v>0.4</v>
      </c>
      <c r="AX31" s="2112">
        <v>1859800</v>
      </c>
      <c r="AY31" s="2112">
        <v>9411900</v>
      </c>
      <c r="AZ31" s="2113">
        <v>19.8</v>
      </c>
      <c r="BA31" s="2113">
        <v>0.4</v>
      </c>
      <c r="BB31" s="2112">
        <v>1809900</v>
      </c>
      <c r="BC31" s="2112">
        <v>9451300</v>
      </c>
      <c r="BD31" s="2113">
        <v>19.100000000000001</v>
      </c>
      <c r="BE31" s="2113">
        <v>0.4</v>
      </c>
      <c r="BF31" s="2112">
        <v>1800000</v>
      </c>
      <c r="BG31" s="2112">
        <v>9569900</v>
      </c>
      <c r="BH31" s="2113">
        <v>18.8</v>
      </c>
      <c r="BI31" s="2113">
        <v>0.4</v>
      </c>
      <c r="BJ31" s="2112">
        <v>1713700</v>
      </c>
      <c r="BK31" s="2112">
        <v>9490900</v>
      </c>
      <c r="BL31" s="2113">
        <v>18.100000000000001</v>
      </c>
      <c r="BM31" s="2113">
        <v>0.4</v>
      </c>
      <c r="BN31" s="2112">
        <v>1748100</v>
      </c>
      <c r="BO31" s="2112">
        <v>9639800</v>
      </c>
      <c r="BP31" s="2113">
        <v>18.100000000000001</v>
      </c>
      <c r="BQ31" s="2113">
        <v>0.4</v>
      </c>
      <c r="BR31" s="2112">
        <v>1722100</v>
      </c>
      <c r="BS31" s="2112">
        <v>9598400</v>
      </c>
      <c r="BT31" s="2113">
        <v>17.899999999999999</v>
      </c>
      <c r="BU31" s="2113">
        <v>0.4</v>
      </c>
    </row>
    <row r="32" spans="1:73">
      <c r="M32" s="2111" t="s">
        <v>1362</v>
      </c>
      <c r="N32" s="2112">
        <v>3608100</v>
      </c>
      <c r="O32" s="2112">
        <v>13617200</v>
      </c>
      <c r="P32" s="2113">
        <v>26.5</v>
      </c>
      <c r="Q32" s="2113">
        <v>0.3</v>
      </c>
      <c r="R32" s="2112">
        <v>3622500</v>
      </c>
      <c r="S32" s="2112">
        <v>13713500</v>
      </c>
      <c r="T32" s="2113">
        <v>26.4</v>
      </c>
      <c r="U32" s="2113">
        <v>0.3</v>
      </c>
      <c r="V32" s="2112">
        <v>3571700</v>
      </c>
      <c r="W32" s="2112">
        <v>13811700</v>
      </c>
      <c r="X32" s="2113">
        <v>25.9</v>
      </c>
      <c r="Y32" s="2113">
        <v>0.3</v>
      </c>
      <c r="Z32" s="2112">
        <v>3416500</v>
      </c>
      <c r="AA32" s="2112">
        <v>13901200</v>
      </c>
      <c r="AB32" s="2113">
        <v>24.6</v>
      </c>
      <c r="AC32" s="2113">
        <v>0.3</v>
      </c>
      <c r="AD32" s="2112">
        <v>3351800</v>
      </c>
      <c r="AE32" s="2112">
        <v>13883400</v>
      </c>
      <c r="AF32" s="2113">
        <v>24.1</v>
      </c>
      <c r="AG32" s="2113">
        <v>0.3</v>
      </c>
      <c r="AH32" s="2112">
        <v>3164000</v>
      </c>
      <c r="AI32" s="2112">
        <v>13420600</v>
      </c>
      <c r="AJ32" s="2113">
        <v>23.6</v>
      </c>
      <c r="AK32" s="2113">
        <v>0.3</v>
      </c>
      <c r="AL32" s="2112">
        <v>3178400</v>
      </c>
      <c r="AM32" s="2112">
        <v>13284000</v>
      </c>
      <c r="AN32" s="2113">
        <v>23.9</v>
      </c>
      <c r="AO32" s="2113">
        <v>0.3</v>
      </c>
      <c r="AP32" s="2112">
        <v>3197700</v>
      </c>
      <c r="AQ32" s="2112">
        <v>13338100</v>
      </c>
      <c r="AR32" s="2113">
        <v>24</v>
      </c>
      <c r="AS32" s="2113">
        <v>0.3</v>
      </c>
      <c r="AT32" s="2112">
        <v>3279600</v>
      </c>
      <c r="AU32" s="2112">
        <v>13353800</v>
      </c>
      <c r="AV32" s="2113">
        <v>24.6</v>
      </c>
      <c r="AW32" s="2113">
        <v>0.3</v>
      </c>
      <c r="AX32" s="2112">
        <v>3300300</v>
      </c>
      <c r="AY32" s="2112">
        <v>13482200</v>
      </c>
      <c r="AZ32" s="2113">
        <v>24.5</v>
      </c>
      <c r="BA32" s="2113">
        <v>0.3</v>
      </c>
      <c r="BB32" s="2112">
        <v>3355100</v>
      </c>
      <c r="BC32" s="2112">
        <v>13775100</v>
      </c>
      <c r="BD32" s="2113">
        <v>24.4</v>
      </c>
      <c r="BE32" s="2113">
        <v>0.3</v>
      </c>
      <c r="BF32" s="2112">
        <v>3320800</v>
      </c>
      <c r="BG32" s="2112">
        <v>14031600</v>
      </c>
      <c r="BH32" s="2113">
        <v>23.7</v>
      </c>
      <c r="BI32" s="2113">
        <v>0.3</v>
      </c>
      <c r="BJ32" s="2112">
        <v>3219900</v>
      </c>
      <c r="BK32" s="2112">
        <v>14223600</v>
      </c>
      <c r="BL32" s="2113">
        <v>22.6</v>
      </c>
      <c r="BM32" s="2113">
        <v>0.3</v>
      </c>
      <c r="BN32" s="2112">
        <v>3195800</v>
      </c>
      <c r="BO32" s="2112">
        <v>14382200</v>
      </c>
      <c r="BP32" s="2113">
        <v>22.2</v>
      </c>
      <c r="BQ32" s="2113">
        <v>0.3</v>
      </c>
      <c r="BR32" s="2112">
        <v>3236200</v>
      </c>
      <c r="BS32" s="2112">
        <v>14465400</v>
      </c>
      <c r="BT32" s="2113">
        <v>22.4</v>
      </c>
      <c r="BU32" s="2113">
        <v>0.3</v>
      </c>
    </row>
    <row r="33" spans="1:73" ht="18.75">
      <c r="A33" s="451" t="s">
        <v>1148</v>
      </c>
      <c r="B33" s="1126"/>
      <c r="C33" s="1126"/>
      <c r="D33" s="1126"/>
      <c r="E33" s="1126"/>
      <c r="F33" s="1126"/>
      <c r="G33" s="1126"/>
      <c r="H33" s="1126"/>
      <c r="I33" s="1126"/>
      <c r="M33" s="2111" t="s">
        <v>1363</v>
      </c>
      <c r="N33" s="2112">
        <v>352000</v>
      </c>
      <c r="O33" s="2112">
        <v>1382100</v>
      </c>
      <c r="P33" s="2113">
        <v>25.5</v>
      </c>
      <c r="Q33" s="2113">
        <v>0.8</v>
      </c>
      <c r="R33" s="2112">
        <v>349600</v>
      </c>
      <c r="S33" s="2112">
        <v>1389200</v>
      </c>
      <c r="T33" s="2113">
        <v>25.2</v>
      </c>
      <c r="U33" s="2113">
        <v>0.8</v>
      </c>
      <c r="V33" s="2112">
        <v>329400</v>
      </c>
      <c r="W33" s="2112">
        <v>1396300</v>
      </c>
      <c r="X33" s="2113">
        <v>23.6</v>
      </c>
      <c r="Y33" s="2113">
        <v>1</v>
      </c>
      <c r="Z33" s="2112">
        <v>309400</v>
      </c>
      <c r="AA33" s="2112">
        <v>1476500</v>
      </c>
      <c r="AB33" s="2113">
        <v>21</v>
      </c>
      <c r="AC33" s="2113">
        <v>0.9</v>
      </c>
      <c r="AD33" s="2112">
        <v>333200</v>
      </c>
      <c r="AE33" s="2112">
        <v>1489600</v>
      </c>
      <c r="AF33" s="2113">
        <v>22.4</v>
      </c>
      <c r="AG33" s="2113">
        <v>0.9</v>
      </c>
      <c r="AH33" s="2112">
        <v>337100</v>
      </c>
      <c r="AI33" s="2112">
        <v>1569100</v>
      </c>
      <c r="AJ33" s="2113">
        <v>21.5</v>
      </c>
      <c r="AK33" s="2113">
        <v>0.9</v>
      </c>
      <c r="AL33" s="2112">
        <v>375900</v>
      </c>
      <c r="AM33" s="2112">
        <v>1704000</v>
      </c>
      <c r="AN33" s="2113">
        <v>22.1</v>
      </c>
      <c r="AO33" s="2113">
        <v>0.9</v>
      </c>
      <c r="AP33" s="2112">
        <v>349400</v>
      </c>
      <c r="AQ33" s="2112">
        <v>1710400</v>
      </c>
      <c r="AR33" s="2113">
        <v>20.399999999999999</v>
      </c>
      <c r="AS33" s="2113">
        <v>0.9</v>
      </c>
      <c r="AT33" s="2112">
        <v>368300</v>
      </c>
      <c r="AU33" s="2112">
        <v>1738400</v>
      </c>
      <c r="AV33" s="2113">
        <v>21.2</v>
      </c>
      <c r="AW33" s="2113">
        <v>0.9</v>
      </c>
      <c r="AX33" s="2112">
        <v>367300</v>
      </c>
      <c r="AY33" s="2112">
        <v>1737800</v>
      </c>
      <c r="AZ33" s="2113">
        <v>21.1</v>
      </c>
      <c r="BA33" s="2113">
        <v>0.9</v>
      </c>
      <c r="BB33" s="2112">
        <v>335300</v>
      </c>
      <c r="BC33" s="2112">
        <v>1724300</v>
      </c>
      <c r="BD33" s="2113">
        <v>19.399999999999999</v>
      </c>
      <c r="BE33" s="2113">
        <v>0.9</v>
      </c>
      <c r="BF33" s="2112">
        <v>347200</v>
      </c>
      <c r="BG33" s="2112">
        <v>1817800</v>
      </c>
      <c r="BH33" s="2113">
        <v>19.100000000000001</v>
      </c>
      <c r="BI33" s="2113">
        <v>0.9</v>
      </c>
      <c r="BJ33" s="2112">
        <v>332800</v>
      </c>
      <c r="BK33" s="2112">
        <v>1804400</v>
      </c>
      <c r="BL33" s="2113">
        <v>18.399999999999999</v>
      </c>
      <c r="BM33" s="2113">
        <v>0.9</v>
      </c>
      <c r="BN33" s="2112">
        <v>345600</v>
      </c>
      <c r="BO33" s="2112">
        <v>1812900</v>
      </c>
      <c r="BP33" s="2113">
        <v>19.100000000000001</v>
      </c>
      <c r="BQ33" s="2113">
        <v>0.9</v>
      </c>
      <c r="BR33" s="2112">
        <v>323600</v>
      </c>
      <c r="BS33" s="2112">
        <v>1817200</v>
      </c>
      <c r="BT33" s="2113">
        <v>17.8</v>
      </c>
      <c r="BU33" s="2113">
        <v>0.9</v>
      </c>
    </row>
    <row r="34" spans="1:73">
      <c r="A34" s="1126"/>
      <c r="B34" s="1126"/>
      <c r="C34" s="1126"/>
      <c r="D34" s="1126"/>
      <c r="E34" s="1126"/>
      <c r="F34" s="1126"/>
      <c r="G34" s="1126"/>
      <c r="H34" s="1126"/>
      <c r="I34" s="1126"/>
      <c r="M34" s="2111" t="s">
        <v>1364</v>
      </c>
      <c r="N34" s="2112">
        <v>4251200</v>
      </c>
      <c r="O34" s="2112">
        <v>19350200</v>
      </c>
      <c r="P34" s="2113">
        <v>22</v>
      </c>
      <c r="Q34" s="2113">
        <v>0.2</v>
      </c>
      <c r="R34" s="2112">
        <v>4299900</v>
      </c>
      <c r="S34" s="2112">
        <v>19558500</v>
      </c>
      <c r="T34" s="2113">
        <v>22</v>
      </c>
      <c r="U34" s="2113">
        <v>0.2</v>
      </c>
      <c r="V34" s="2112">
        <v>4228500</v>
      </c>
      <c r="W34" s="2112">
        <v>19759500</v>
      </c>
      <c r="X34" s="2113">
        <v>21.4</v>
      </c>
      <c r="Y34" s="2113">
        <v>0.2</v>
      </c>
      <c r="Z34" s="2112">
        <v>4068600</v>
      </c>
      <c r="AA34" s="2112">
        <v>19952500</v>
      </c>
      <c r="AB34" s="2113">
        <v>20.399999999999999</v>
      </c>
      <c r="AC34" s="2113">
        <v>0.2</v>
      </c>
      <c r="AD34" s="2112">
        <v>4039700</v>
      </c>
      <c r="AE34" s="2112">
        <v>20108100</v>
      </c>
      <c r="AF34" s="2113">
        <v>20.100000000000001</v>
      </c>
      <c r="AG34" s="2113">
        <v>0.2</v>
      </c>
      <c r="AH34" s="2112">
        <v>3936200</v>
      </c>
      <c r="AI34" s="2112">
        <v>20218700</v>
      </c>
      <c r="AJ34" s="2113">
        <v>19.5</v>
      </c>
      <c r="AK34" s="2113">
        <v>0.2</v>
      </c>
      <c r="AL34" s="2112">
        <v>3959600</v>
      </c>
      <c r="AM34" s="2112">
        <v>20338200</v>
      </c>
      <c r="AN34" s="2113">
        <v>19.5</v>
      </c>
      <c r="AO34" s="2113">
        <v>0.2</v>
      </c>
      <c r="AP34" s="2112">
        <v>3889500</v>
      </c>
      <c r="AQ34" s="2112">
        <v>20453400</v>
      </c>
      <c r="AR34" s="2113">
        <v>19</v>
      </c>
      <c r="AS34" s="2113">
        <v>0.2</v>
      </c>
      <c r="AT34" s="2112">
        <v>3933400</v>
      </c>
      <c r="AU34" s="2112">
        <v>20422800</v>
      </c>
      <c r="AV34" s="2113">
        <v>19.3</v>
      </c>
      <c r="AW34" s="2113">
        <v>0.2</v>
      </c>
      <c r="AX34" s="2112">
        <v>4030600</v>
      </c>
      <c r="AY34" s="2112">
        <v>20435800</v>
      </c>
      <c r="AZ34" s="2113">
        <v>19.7</v>
      </c>
      <c r="BA34" s="2113">
        <v>0.2</v>
      </c>
      <c r="BB34" s="2112">
        <v>4044800</v>
      </c>
      <c r="BC34" s="2112">
        <v>20489400</v>
      </c>
      <c r="BD34" s="2113">
        <v>19.7</v>
      </c>
      <c r="BE34" s="2113">
        <v>0.2</v>
      </c>
      <c r="BF34" s="2112">
        <v>4030900</v>
      </c>
      <c r="BG34" s="2112">
        <v>20578400</v>
      </c>
      <c r="BH34" s="2113">
        <v>19.600000000000001</v>
      </c>
      <c r="BI34" s="2113">
        <v>0.2</v>
      </c>
      <c r="BJ34" s="2112">
        <v>3878100</v>
      </c>
      <c r="BK34" s="2112">
        <v>20656100</v>
      </c>
      <c r="BL34" s="2113">
        <v>18.8</v>
      </c>
      <c r="BM34" s="2113">
        <v>0.3</v>
      </c>
      <c r="BN34" s="2112">
        <v>3889400</v>
      </c>
      <c r="BO34" s="2112">
        <v>20707600</v>
      </c>
      <c r="BP34" s="2113">
        <v>18.8</v>
      </c>
      <c r="BQ34" s="2113">
        <v>0.3</v>
      </c>
      <c r="BR34" s="2112">
        <v>3950800</v>
      </c>
      <c r="BS34" s="2112">
        <v>20737000</v>
      </c>
      <c r="BT34" s="2113">
        <v>19.100000000000001</v>
      </c>
      <c r="BU34" s="2113">
        <v>0.3</v>
      </c>
    </row>
    <row r="35" spans="1:73">
      <c r="A35" s="479" t="s">
        <v>367</v>
      </c>
      <c r="M35" s="2111" t="s">
        <v>1365</v>
      </c>
      <c r="N35" s="2112">
        <v>3534500</v>
      </c>
      <c r="O35" s="2112">
        <v>15989600</v>
      </c>
      <c r="P35" s="2113">
        <v>22.1</v>
      </c>
      <c r="Q35" s="2113">
        <v>0.2</v>
      </c>
      <c r="R35" s="2112">
        <v>3569000</v>
      </c>
      <c r="S35" s="2112">
        <v>16088100</v>
      </c>
      <c r="T35" s="2113">
        <v>22.2</v>
      </c>
      <c r="U35" s="2113">
        <v>0.2</v>
      </c>
      <c r="V35" s="2112">
        <v>3514400</v>
      </c>
      <c r="W35" s="2112">
        <v>16252500</v>
      </c>
      <c r="X35" s="2113">
        <v>21.6</v>
      </c>
      <c r="Y35" s="2113">
        <v>0.3</v>
      </c>
      <c r="Z35" s="2112">
        <v>3399400</v>
      </c>
      <c r="AA35" s="2112">
        <v>16391500</v>
      </c>
      <c r="AB35" s="2113">
        <v>20.7</v>
      </c>
      <c r="AC35" s="2113">
        <v>0.3</v>
      </c>
      <c r="AD35" s="2112">
        <v>3380900</v>
      </c>
      <c r="AE35" s="2112">
        <v>16497700</v>
      </c>
      <c r="AF35" s="2113">
        <v>20.5</v>
      </c>
      <c r="AG35" s="2113">
        <v>0.3</v>
      </c>
      <c r="AH35" s="2112">
        <v>3331700</v>
      </c>
      <c r="AI35" s="2112">
        <v>16592600</v>
      </c>
      <c r="AJ35" s="2113">
        <v>20.100000000000001</v>
      </c>
      <c r="AK35" s="2113">
        <v>0.3</v>
      </c>
      <c r="AL35" s="2112">
        <v>3404500</v>
      </c>
      <c r="AM35" s="2112">
        <v>16700400</v>
      </c>
      <c r="AN35" s="2113">
        <v>20.399999999999999</v>
      </c>
      <c r="AO35" s="2113">
        <v>0.3</v>
      </c>
      <c r="AP35" s="2112">
        <v>3309700</v>
      </c>
      <c r="AQ35" s="2112">
        <v>16797700</v>
      </c>
      <c r="AR35" s="2113">
        <v>19.7</v>
      </c>
      <c r="AS35" s="2113">
        <v>0.3</v>
      </c>
      <c r="AT35" s="2112">
        <v>3381200</v>
      </c>
      <c r="AU35" s="2112">
        <v>16788600</v>
      </c>
      <c r="AV35" s="2113">
        <v>20.100000000000001</v>
      </c>
      <c r="AW35" s="2113">
        <v>0.3</v>
      </c>
      <c r="AX35" s="2112">
        <v>3460300</v>
      </c>
      <c r="AY35" s="2112">
        <v>16829300</v>
      </c>
      <c r="AZ35" s="2113">
        <v>20.6</v>
      </c>
      <c r="BA35" s="2113">
        <v>0.3</v>
      </c>
      <c r="BB35" s="2112">
        <v>3458500</v>
      </c>
      <c r="BC35" s="2112">
        <v>16904100</v>
      </c>
      <c r="BD35" s="2113">
        <v>20.5</v>
      </c>
      <c r="BE35" s="2113">
        <v>0.3</v>
      </c>
      <c r="BF35" s="2112">
        <v>3456400</v>
      </c>
      <c r="BG35" s="2112">
        <v>17009500</v>
      </c>
      <c r="BH35" s="2113">
        <v>20.3</v>
      </c>
      <c r="BI35" s="2113">
        <v>0.3</v>
      </c>
      <c r="BJ35" s="2112">
        <v>3351400</v>
      </c>
      <c r="BK35" s="2112">
        <v>17131000</v>
      </c>
      <c r="BL35" s="2113">
        <v>19.600000000000001</v>
      </c>
      <c r="BM35" s="2113">
        <v>0.3</v>
      </c>
      <c r="BN35" s="2112">
        <v>3354500</v>
      </c>
      <c r="BO35" s="2112">
        <v>17238700</v>
      </c>
      <c r="BP35" s="2113">
        <v>19.5</v>
      </c>
      <c r="BQ35" s="2113">
        <v>0.3</v>
      </c>
      <c r="BR35" s="2112">
        <v>3425600</v>
      </c>
      <c r="BS35" s="2112">
        <v>17317200</v>
      </c>
      <c r="BT35" s="2113">
        <v>19.8</v>
      </c>
      <c r="BU35" s="2113">
        <v>0.3</v>
      </c>
    </row>
    <row r="36" spans="1:73">
      <c r="A36" s="479" t="s">
        <v>1128</v>
      </c>
      <c r="M36" s="2111" t="s">
        <v>1366</v>
      </c>
      <c r="N36" s="2112">
        <v>4223100</v>
      </c>
      <c r="O36" s="2112">
        <v>12686300</v>
      </c>
      <c r="P36" s="2113">
        <v>33.299999999999997</v>
      </c>
      <c r="Q36" s="2113">
        <v>0.3</v>
      </c>
      <c r="R36" s="2112">
        <v>4273200</v>
      </c>
      <c r="S36" s="2112">
        <v>12918600</v>
      </c>
      <c r="T36" s="2113">
        <v>33.1</v>
      </c>
      <c r="U36" s="2113">
        <v>0.3</v>
      </c>
      <c r="V36" s="2112">
        <v>4207500</v>
      </c>
      <c r="W36" s="2112">
        <v>13046200</v>
      </c>
      <c r="X36" s="2113">
        <v>32.299999999999997</v>
      </c>
      <c r="Y36" s="2113">
        <v>0.3</v>
      </c>
      <c r="Z36" s="2112">
        <v>4044800</v>
      </c>
      <c r="AA36" s="2112">
        <v>13144100</v>
      </c>
      <c r="AB36" s="2113">
        <v>30.8</v>
      </c>
      <c r="AC36" s="2113">
        <v>0.3</v>
      </c>
      <c r="AD36" s="2112">
        <v>4024400</v>
      </c>
      <c r="AE36" s="2112">
        <v>13246300</v>
      </c>
      <c r="AF36" s="2113">
        <v>30.4</v>
      </c>
      <c r="AG36" s="2113">
        <v>0.3</v>
      </c>
      <c r="AH36" s="2112">
        <v>3919300</v>
      </c>
      <c r="AI36" s="2112">
        <v>13151300</v>
      </c>
      <c r="AJ36" s="2113">
        <v>29.8</v>
      </c>
      <c r="AK36" s="2113">
        <v>0.3</v>
      </c>
      <c r="AL36" s="2112">
        <v>3944000</v>
      </c>
      <c r="AM36" s="2112">
        <v>13136200</v>
      </c>
      <c r="AN36" s="2113">
        <v>30</v>
      </c>
      <c r="AO36" s="2113">
        <v>0.3</v>
      </c>
      <c r="AP36" s="2112">
        <v>3877300</v>
      </c>
      <c r="AQ36" s="2112">
        <v>13160200</v>
      </c>
      <c r="AR36" s="2113">
        <v>29.5</v>
      </c>
      <c r="AS36" s="2113">
        <v>0.4</v>
      </c>
      <c r="AT36" s="2112">
        <v>3921400</v>
      </c>
      <c r="AU36" s="2112">
        <v>13250900</v>
      </c>
      <c r="AV36" s="2113">
        <v>29.6</v>
      </c>
      <c r="AW36" s="2113">
        <v>0.3</v>
      </c>
      <c r="AX36" s="2112">
        <v>4016600</v>
      </c>
      <c r="AY36" s="2112">
        <v>13431100</v>
      </c>
      <c r="AZ36" s="2113">
        <v>29.9</v>
      </c>
      <c r="BA36" s="2113">
        <v>0.3</v>
      </c>
      <c r="BB36" s="2112">
        <v>4031800</v>
      </c>
      <c r="BC36" s="2112">
        <v>13712400</v>
      </c>
      <c r="BD36" s="2113">
        <v>29.4</v>
      </c>
      <c r="BE36" s="2113">
        <v>0.3</v>
      </c>
      <c r="BF36" s="2112">
        <v>4019600</v>
      </c>
      <c r="BG36" s="2112">
        <v>14011600</v>
      </c>
      <c r="BH36" s="2113">
        <v>28.7</v>
      </c>
      <c r="BI36" s="2113">
        <v>0.3</v>
      </c>
      <c r="BJ36" s="2112">
        <v>3866600</v>
      </c>
      <c r="BK36" s="2112">
        <v>14163300</v>
      </c>
      <c r="BL36" s="2113">
        <v>27.3</v>
      </c>
      <c r="BM36" s="2113">
        <v>0.4</v>
      </c>
      <c r="BN36" s="2112">
        <v>3877900</v>
      </c>
      <c r="BO36" s="2112">
        <v>14447600</v>
      </c>
      <c r="BP36" s="2113">
        <v>26.8</v>
      </c>
      <c r="BQ36" s="2113">
        <v>0.3</v>
      </c>
      <c r="BR36" s="2112">
        <v>3940300</v>
      </c>
      <c r="BS36" s="2112">
        <v>14550600</v>
      </c>
      <c r="BT36" s="2113">
        <v>27.1</v>
      </c>
      <c r="BU36" s="2113">
        <v>0.4</v>
      </c>
    </row>
    <row r="37" spans="1:73">
      <c r="A37" s="1873" t="s">
        <v>1097</v>
      </c>
      <c r="M37" s="2111" t="s">
        <v>1367</v>
      </c>
      <c r="N37" s="2112" t="s">
        <v>1343</v>
      </c>
      <c r="O37" s="2112" t="s">
        <v>1343</v>
      </c>
      <c r="P37" s="2112" t="s">
        <v>1343</v>
      </c>
      <c r="Q37" s="2112" t="s">
        <v>442</v>
      </c>
      <c r="R37" s="2112" t="s">
        <v>1343</v>
      </c>
      <c r="S37" s="2112" t="s">
        <v>1343</v>
      </c>
      <c r="T37" s="2112" t="s">
        <v>1343</v>
      </c>
      <c r="U37" s="2112" t="s">
        <v>442</v>
      </c>
      <c r="V37" s="2112" t="s">
        <v>1343</v>
      </c>
      <c r="W37" s="2112" t="s">
        <v>1343</v>
      </c>
      <c r="X37" s="2112" t="s">
        <v>1343</v>
      </c>
      <c r="Y37" s="2112" t="s">
        <v>442</v>
      </c>
      <c r="Z37" s="2112" t="s">
        <v>1343</v>
      </c>
      <c r="AA37" s="2112" t="s">
        <v>1343</v>
      </c>
      <c r="AB37" s="2112" t="s">
        <v>1343</v>
      </c>
      <c r="AC37" s="2112" t="s">
        <v>442</v>
      </c>
      <c r="AD37" s="2112" t="s">
        <v>1343</v>
      </c>
      <c r="AE37" s="2112" t="s">
        <v>1343</v>
      </c>
      <c r="AF37" s="2112" t="s">
        <v>1343</v>
      </c>
      <c r="AG37" s="2112" t="s">
        <v>442</v>
      </c>
      <c r="AH37" s="2112" t="s">
        <v>1343</v>
      </c>
      <c r="AI37" s="2112" t="s">
        <v>1343</v>
      </c>
      <c r="AJ37" s="2112" t="s">
        <v>1343</v>
      </c>
      <c r="AK37" s="2112" t="s">
        <v>442</v>
      </c>
      <c r="AL37" s="2112" t="s">
        <v>1343</v>
      </c>
      <c r="AM37" s="2112" t="s">
        <v>1343</v>
      </c>
      <c r="AN37" s="2112" t="s">
        <v>1343</v>
      </c>
      <c r="AO37" s="2112" t="s">
        <v>442</v>
      </c>
      <c r="AP37" s="2112">
        <v>2016200</v>
      </c>
      <c r="AQ37" s="2112">
        <v>5260100</v>
      </c>
      <c r="AR37" s="2113">
        <v>38.299999999999997</v>
      </c>
      <c r="AS37" s="2113">
        <v>0.6</v>
      </c>
      <c r="AT37" s="2112">
        <v>2021700</v>
      </c>
      <c r="AU37" s="2112">
        <v>5342500</v>
      </c>
      <c r="AV37" s="2113">
        <v>37.799999999999997</v>
      </c>
      <c r="AW37" s="2113">
        <v>0.6</v>
      </c>
      <c r="AX37" s="2112">
        <v>2070600</v>
      </c>
      <c r="AY37" s="2112">
        <v>5482400</v>
      </c>
      <c r="AZ37" s="2113">
        <v>37.799999999999997</v>
      </c>
      <c r="BA37" s="2113">
        <v>0.6</v>
      </c>
      <c r="BB37" s="2112">
        <v>2114800</v>
      </c>
      <c r="BC37" s="2112">
        <v>5659500</v>
      </c>
      <c r="BD37" s="2113">
        <v>37.4</v>
      </c>
      <c r="BE37" s="2113">
        <v>0.6</v>
      </c>
      <c r="BF37" s="2112">
        <v>2074600</v>
      </c>
      <c r="BG37" s="2112">
        <v>5833100</v>
      </c>
      <c r="BH37" s="2113">
        <v>35.6</v>
      </c>
      <c r="BI37" s="2113">
        <v>0.6</v>
      </c>
      <c r="BJ37" s="2112">
        <v>2073600</v>
      </c>
      <c r="BK37" s="2112">
        <v>6043600</v>
      </c>
      <c r="BL37" s="2113">
        <v>34.299999999999997</v>
      </c>
      <c r="BM37" s="2113">
        <v>0.6</v>
      </c>
      <c r="BN37" s="2112">
        <v>2069100</v>
      </c>
      <c r="BO37" s="2112">
        <v>6267800</v>
      </c>
      <c r="BP37" s="2113">
        <v>33</v>
      </c>
      <c r="BQ37" s="2113">
        <v>0.6</v>
      </c>
      <c r="BR37" s="2112">
        <v>2137900</v>
      </c>
      <c r="BS37" s="2112">
        <v>6435000</v>
      </c>
      <c r="BT37" s="2113">
        <v>33.200000000000003</v>
      </c>
      <c r="BU37" s="2113">
        <v>0.6</v>
      </c>
    </row>
    <row r="38" spans="1:73">
      <c r="A38" s="479" t="s">
        <v>368</v>
      </c>
      <c r="M38" s="2111" t="s">
        <v>1368</v>
      </c>
      <c r="N38" s="2112">
        <v>3038000</v>
      </c>
      <c r="O38" s="2112">
        <v>11374000</v>
      </c>
      <c r="P38" s="2113">
        <v>26.7</v>
      </c>
      <c r="Q38" s="2113">
        <v>0.3</v>
      </c>
      <c r="R38" s="2112">
        <v>3092800</v>
      </c>
      <c r="S38" s="2112">
        <v>11619000</v>
      </c>
      <c r="T38" s="2113">
        <v>26.6</v>
      </c>
      <c r="U38" s="2113">
        <v>0.3</v>
      </c>
      <c r="V38" s="2112">
        <v>3935600</v>
      </c>
      <c r="W38" s="2112">
        <v>11726300</v>
      </c>
      <c r="X38" s="2113">
        <v>33.6</v>
      </c>
      <c r="Y38" s="2113">
        <v>0.4</v>
      </c>
      <c r="Z38" s="2112">
        <v>3760400</v>
      </c>
      <c r="AA38" s="2112">
        <v>11786200</v>
      </c>
      <c r="AB38" s="2113">
        <v>31.9</v>
      </c>
      <c r="AC38" s="2113">
        <v>0.4</v>
      </c>
      <c r="AD38" s="2112">
        <v>3755500</v>
      </c>
      <c r="AE38" s="2112">
        <v>11911800</v>
      </c>
      <c r="AF38" s="2113">
        <v>31.5</v>
      </c>
      <c r="AG38" s="2113">
        <v>0.4</v>
      </c>
      <c r="AH38" s="2112">
        <v>3723900</v>
      </c>
      <c r="AI38" s="2112">
        <v>12053000</v>
      </c>
      <c r="AJ38" s="2113">
        <v>30.9</v>
      </c>
      <c r="AK38" s="2113">
        <v>0.4</v>
      </c>
      <c r="AL38" s="2112">
        <v>3760000</v>
      </c>
      <c r="AM38" s="2112">
        <v>12076900</v>
      </c>
      <c r="AN38" s="2113">
        <v>31.1</v>
      </c>
      <c r="AO38" s="2113">
        <v>0.4</v>
      </c>
      <c r="AP38" s="2112">
        <v>3687400</v>
      </c>
      <c r="AQ38" s="2112">
        <v>12091900</v>
      </c>
      <c r="AR38" s="2113">
        <v>30.5</v>
      </c>
      <c r="AS38" s="2113">
        <v>0.4</v>
      </c>
      <c r="AT38" s="2112">
        <v>3737400</v>
      </c>
      <c r="AU38" s="2112">
        <v>12155300</v>
      </c>
      <c r="AV38" s="2113">
        <v>30.7</v>
      </c>
      <c r="AW38" s="2113">
        <v>0.4</v>
      </c>
      <c r="AX38" s="2112">
        <v>3802800</v>
      </c>
      <c r="AY38" s="2112">
        <v>12311300</v>
      </c>
      <c r="AZ38" s="2113">
        <v>30.9</v>
      </c>
      <c r="BA38" s="2113">
        <v>0.4</v>
      </c>
      <c r="BB38" s="2112">
        <v>3822200</v>
      </c>
      <c r="BC38" s="2112">
        <v>12558800</v>
      </c>
      <c r="BD38" s="2113">
        <v>30.4</v>
      </c>
      <c r="BE38" s="2113">
        <v>0.4</v>
      </c>
      <c r="BF38" s="2112">
        <v>3819700</v>
      </c>
      <c r="BG38" s="2112">
        <v>12860600</v>
      </c>
      <c r="BH38" s="2113">
        <v>29.7</v>
      </c>
      <c r="BI38" s="2113">
        <v>0.4</v>
      </c>
      <c r="BJ38" s="2112">
        <v>3671300</v>
      </c>
      <c r="BK38" s="2112">
        <v>13018900</v>
      </c>
      <c r="BL38" s="2113">
        <v>28.2</v>
      </c>
      <c r="BM38" s="2113">
        <v>0.4</v>
      </c>
      <c r="BN38" s="2112">
        <v>3659800</v>
      </c>
      <c r="BO38" s="2112">
        <v>13221600</v>
      </c>
      <c r="BP38" s="2113">
        <v>27.7</v>
      </c>
      <c r="BQ38" s="2113">
        <v>0.4</v>
      </c>
      <c r="BR38" s="2112">
        <v>3735400</v>
      </c>
      <c r="BS38" s="2112">
        <v>13361400</v>
      </c>
      <c r="BT38" s="2113">
        <v>28</v>
      </c>
      <c r="BU38" s="2113">
        <v>0.4</v>
      </c>
    </row>
    <row r="39" spans="1:73">
      <c r="M39" s="2111" t="s">
        <v>1369</v>
      </c>
      <c r="N39" s="2112">
        <v>1150600</v>
      </c>
      <c r="O39" s="2112">
        <v>5997600</v>
      </c>
      <c r="P39" s="2113">
        <v>19.2</v>
      </c>
      <c r="Q39" s="2113">
        <v>0.3</v>
      </c>
      <c r="R39" s="2112">
        <v>1148900</v>
      </c>
      <c r="S39" s="2112">
        <v>6061000</v>
      </c>
      <c r="T39" s="2113">
        <v>19</v>
      </c>
      <c r="U39" s="2113">
        <v>0.4</v>
      </c>
      <c r="V39" s="2112">
        <v>1407900</v>
      </c>
      <c r="W39" s="2112">
        <v>6058300</v>
      </c>
      <c r="X39" s="2113">
        <v>23.2</v>
      </c>
      <c r="Y39" s="2113">
        <v>0.4</v>
      </c>
      <c r="Z39" s="2112">
        <v>1356300</v>
      </c>
      <c r="AA39" s="2112">
        <v>6123900</v>
      </c>
      <c r="AB39" s="2113">
        <v>22.1</v>
      </c>
      <c r="AC39" s="2113">
        <v>0.4</v>
      </c>
      <c r="AD39" s="2112">
        <v>1334800</v>
      </c>
      <c r="AE39" s="2112">
        <v>6155300</v>
      </c>
      <c r="AF39" s="2113">
        <v>21.7</v>
      </c>
      <c r="AG39" s="2113">
        <v>0.4</v>
      </c>
      <c r="AH39" s="2112">
        <v>1250800</v>
      </c>
      <c r="AI39" s="2112">
        <v>6083200</v>
      </c>
      <c r="AJ39" s="2113">
        <v>20.6</v>
      </c>
      <c r="AK39" s="2113">
        <v>0.5</v>
      </c>
      <c r="AL39" s="2112">
        <v>1239500</v>
      </c>
      <c r="AM39" s="2112">
        <v>5971300</v>
      </c>
      <c r="AN39" s="2113">
        <v>20.8</v>
      </c>
      <c r="AO39" s="2113">
        <v>0.5</v>
      </c>
      <c r="AP39" s="2112">
        <v>1284500</v>
      </c>
      <c r="AQ39" s="2112">
        <v>6029800</v>
      </c>
      <c r="AR39" s="2113">
        <v>21.3</v>
      </c>
      <c r="AS39" s="2113">
        <v>0.5</v>
      </c>
      <c r="AT39" s="2112">
        <v>1256700</v>
      </c>
      <c r="AU39" s="2112">
        <v>6083500</v>
      </c>
      <c r="AV39" s="2113">
        <v>20.7</v>
      </c>
      <c r="AW39" s="2113">
        <v>0.5</v>
      </c>
      <c r="AX39" s="2112">
        <v>1282300</v>
      </c>
      <c r="AY39" s="2112">
        <v>6167000</v>
      </c>
      <c r="AZ39" s="2113">
        <v>20.8</v>
      </c>
      <c r="BA39" s="2113">
        <v>0.5</v>
      </c>
      <c r="BB39" s="2112">
        <v>1307100</v>
      </c>
      <c r="BC39" s="2112">
        <v>6338500</v>
      </c>
      <c r="BD39" s="2113">
        <v>20.6</v>
      </c>
      <c r="BE39" s="2113">
        <v>0.5</v>
      </c>
      <c r="BF39" s="2112">
        <v>1276400</v>
      </c>
      <c r="BG39" s="2112">
        <v>6535300</v>
      </c>
      <c r="BH39" s="2113">
        <v>19.5</v>
      </c>
      <c r="BI39" s="2113">
        <v>0.5</v>
      </c>
      <c r="BJ39" s="2112">
        <v>1257000</v>
      </c>
      <c r="BK39" s="2112">
        <v>6653600</v>
      </c>
      <c r="BL39" s="2113">
        <v>18.899999999999999</v>
      </c>
      <c r="BM39" s="2113">
        <v>0.5</v>
      </c>
      <c r="BN39" s="2112">
        <v>1259000</v>
      </c>
      <c r="BO39" s="2112">
        <v>6775900</v>
      </c>
      <c r="BP39" s="2113">
        <v>18.600000000000001</v>
      </c>
      <c r="BQ39" s="2113">
        <v>0.5</v>
      </c>
      <c r="BR39" s="2112">
        <v>1286900</v>
      </c>
      <c r="BS39" s="2112">
        <v>6790900</v>
      </c>
      <c r="BT39" s="2113">
        <v>19</v>
      </c>
      <c r="BU39" s="2113">
        <v>0.5</v>
      </c>
    </row>
    <row r="40" spans="1:73">
      <c r="A40" s="93" t="s">
        <v>369</v>
      </c>
      <c r="M40" s="2111" t="s">
        <v>1370</v>
      </c>
      <c r="N40" s="2112">
        <v>146500</v>
      </c>
      <c r="O40" s="2112">
        <v>963200</v>
      </c>
      <c r="P40" s="2113">
        <v>15.2</v>
      </c>
      <c r="Q40" s="2113">
        <v>0.8</v>
      </c>
      <c r="R40" s="2112">
        <v>132200</v>
      </c>
      <c r="S40" s="2112">
        <v>935500</v>
      </c>
      <c r="T40" s="2113">
        <v>14.1</v>
      </c>
      <c r="U40" s="2113">
        <v>0.8</v>
      </c>
      <c r="V40" s="2112">
        <v>187300</v>
      </c>
      <c r="W40" s="2112">
        <v>943400</v>
      </c>
      <c r="X40" s="2113">
        <v>19.899999999999999</v>
      </c>
      <c r="Y40" s="2113">
        <v>1</v>
      </c>
      <c r="Z40" s="2112">
        <v>196800</v>
      </c>
      <c r="AA40" s="2112">
        <v>972700</v>
      </c>
      <c r="AB40" s="2113">
        <v>20.2</v>
      </c>
      <c r="AC40" s="2113">
        <v>1.1000000000000001</v>
      </c>
      <c r="AD40" s="2112">
        <v>173400</v>
      </c>
      <c r="AE40" s="2112">
        <v>929000</v>
      </c>
      <c r="AF40" s="2113">
        <v>18.7</v>
      </c>
      <c r="AG40" s="2113">
        <v>1.1000000000000001</v>
      </c>
      <c r="AH40" s="2112">
        <v>131000</v>
      </c>
      <c r="AI40" s="2112">
        <v>770200</v>
      </c>
      <c r="AJ40" s="2113">
        <v>17</v>
      </c>
      <c r="AK40" s="2113">
        <v>1.2</v>
      </c>
      <c r="AL40" s="2112">
        <v>129800</v>
      </c>
      <c r="AM40" s="2112">
        <v>758900</v>
      </c>
      <c r="AN40" s="2113">
        <v>17.100000000000001</v>
      </c>
      <c r="AO40" s="2113">
        <v>1.2</v>
      </c>
      <c r="AP40" s="2112">
        <v>136700</v>
      </c>
      <c r="AQ40" s="2112">
        <v>763700</v>
      </c>
      <c r="AR40" s="2113">
        <v>17.899999999999999</v>
      </c>
      <c r="AS40" s="2113">
        <v>1.2</v>
      </c>
      <c r="AT40" s="2112">
        <v>136000</v>
      </c>
      <c r="AU40" s="2112">
        <v>787300</v>
      </c>
      <c r="AV40" s="2113">
        <v>17.3</v>
      </c>
      <c r="AW40" s="2113">
        <v>1.2</v>
      </c>
      <c r="AX40" s="2112">
        <v>155800</v>
      </c>
      <c r="AY40" s="2112">
        <v>803100</v>
      </c>
      <c r="AZ40" s="2113">
        <v>19.399999999999999</v>
      </c>
      <c r="BA40" s="2113">
        <v>1.2</v>
      </c>
      <c r="BB40" s="2112">
        <v>148400</v>
      </c>
      <c r="BC40" s="2112">
        <v>808500</v>
      </c>
      <c r="BD40" s="2113">
        <v>18.399999999999999</v>
      </c>
      <c r="BE40" s="2113">
        <v>1.2</v>
      </c>
      <c r="BF40" s="2112">
        <v>144100</v>
      </c>
      <c r="BG40" s="2112">
        <v>820600</v>
      </c>
      <c r="BH40" s="2113">
        <v>17.600000000000001</v>
      </c>
      <c r="BI40" s="2113">
        <v>1.2</v>
      </c>
      <c r="BJ40" s="2112">
        <v>140100</v>
      </c>
      <c r="BK40" s="2112">
        <v>803700</v>
      </c>
      <c r="BL40" s="2113">
        <v>17.399999999999999</v>
      </c>
      <c r="BM40" s="2113">
        <v>1.3</v>
      </c>
      <c r="BN40" s="2112">
        <v>154400</v>
      </c>
      <c r="BO40" s="2112">
        <v>836800</v>
      </c>
      <c r="BP40" s="2113">
        <v>18.399999999999999</v>
      </c>
      <c r="BQ40" s="2113">
        <v>1.3</v>
      </c>
      <c r="BR40" s="2112">
        <v>142400</v>
      </c>
      <c r="BS40" s="2112">
        <v>799700</v>
      </c>
      <c r="BT40" s="2113">
        <v>17.8</v>
      </c>
      <c r="BU40" s="2113">
        <v>1.3</v>
      </c>
    </row>
    <row r="41" spans="1:73">
      <c r="A41" s="171" t="s">
        <v>1091</v>
      </c>
      <c r="B41" s="172"/>
      <c r="C41" s="24"/>
      <c r="D41" s="24"/>
      <c r="E41" s="24"/>
      <c r="F41" s="24"/>
      <c r="G41" s="24"/>
      <c r="H41" s="24"/>
      <c r="M41" s="2111" t="s">
        <v>1371</v>
      </c>
      <c r="N41" s="2112">
        <v>1887400</v>
      </c>
      <c r="O41" s="2112">
        <v>5376300</v>
      </c>
      <c r="P41" s="2113">
        <v>35.1</v>
      </c>
      <c r="Q41" s="2113">
        <v>0.4</v>
      </c>
      <c r="R41" s="2112">
        <v>1943900</v>
      </c>
      <c r="S41" s="2112">
        <v>5558000</v>
      </c>
      <c r="T41" s="2113">
        <v>35</v>
      </c>
      <c r="U41" s="2113">
        <v>0.4</v>
      </c>
      <c r="V41" s="2112">
        <v>2527700</v>
      </c>
      <c r="W41" s="2112">
        <v>5668000</v>
      </c>
      <c r="X41" s="2113">
        <v>44.6</v>
      </c>
      <c r="Y41" s="2113">
        <v>0.5</v>
      </c>
      <c r="Z41" s="2112">
        <v>2404100</v>
      </c>
      <c r="AA41" s="2112">
        <v>5662300</v>
      </c>
      <c r="AB41" s="2113">
        <v>42.5</v>
      </c>
      <c r="AC41" s="2113">
        <v>0.5</v>
      </c>
      <c r="AD41" s="2112">
        <v>2420700</v>
      </c>
      <c r="AE41" s="2112">
        <v>5756600</v>
      </c>
      <c r="AF41" s="2113">
        <v>42.1</v>
      </c>
      <c r="AG41" s="2113">
        <v>0.5</v>
      </c>
      <c r="AH41" s="2112">
        <v>2473100</v>
      </c>
      <c r="AI41" s="2112">
        <v>5969800</v>
      </c>
      <c r="AJ41" s="2113">
        <v>41.4</v>
      </c>
      <c r="AK41" s="2113">
        <v>0.5</v>
      </c>
      <c r="AL41" s="2112">
        <v>2520500</v>
      </c>
      <c r="AM41" s="2112">
        <v>6105600</v>
      </c>
      <c r="AN41" s="2113">
        <v>41.3</v>
      </c>
      <c r="AO41" s="2113">
        <v>0.5</v>
      </c>
      <c r="AP41" s="2112">
        <v>2402900</v>
      </c>
      <c r="AQ41" s="2112">
        <v>6062100</v>
      </c>
      <c r="AR41" s="2113">
        <v>39.6</v>
      </c>
      <c r="AS41" s="2113">
        <v>0.5</v>
      </c>
      <c r="AT41" s="2112">
        <v>2480700</v>
      </c>
      <c r="AU41" s="2112">
        <v>6071700</v>
      </c>
      <c r="AV41" s="2113">
        <v>40.9</v>
      </c>
      <c r="AW41" s="2113">
        <v>0.5</v>
      </c>
      <c r="AX41" s="2112">
        <v>2520500</v>
      </c>
      <c r="AY41" s="2112">
        <v>6144300</v>
      </c>
      <c r="AZ41" s="2113">
        <v>41</v>
      </c>
      <c r="BA41" s="2113">
        <v>0.5</v>
      </c>
      <c r="BB41" s="2112">
        <v>2515100</v>
      </c>
      <c r="BC41" s="2112">
        <v>6220300</v>
      </c>
      <c r="BD41" s="2113">
        <v>40.4</v>
      </c>
      <c r="BE41" s="2113">
        <v>0.5</v>
      </c>
      <c r="BF41" s="2112">
        <v>2543400</v>
      </c>
      <c r="BG41" s="2112">
        <v>6325400</v>
      </c>
      <c r="BH41" s="2113">
        <v>40.200000000000003</v>
      </c>
      <c r="BI41" s="2113">
        <v>0.6</v>
      </c>
      <c r="BJ41" s="2112">
        <v>2414300</v>
      </c>
      <c r="BK41" s="2112">
        <v>6365300</v>
      </c>
      <c r="BL41" s="2113">
        <v>37.9</v>
      </c>
      <c r="BM41" s="2113">
        <v>0.6</v>
      </c>
      <c r="BN41" s="2112">
        <v>2400800</v>
      </c>
      <c r="BO41" s="2112">
        <v>6445700</v>
      </c>
      <c r="BP41" s="2113">
        <v>37.200000000000003</v>
      </c>
      <c r="BQ41" s="2113">
        <v>0.6</v>
      </c>
      <c r="BR41" s="2112">
        <v>2448500</v>
      </c>
      <c r="BS41" s="2112">
        <v>6570500</v>
      </c>
      <c r="BT41" s="2113">
        <v>37.299999999999997</v>
      </c>
      <c r="BU41" s="2113">
        <v>0.6</v>
      </c>
    </row>
    <row r="42" spans="1:73" ht="15.75">
      <c r="A42" s="173" t="s">
        <v>1092</v>
      </c>
      <c r="B42" s="174"/>
      <c r="C42" s="24"/>
      <c r="D42" s="24"/>
      <c r="E42" s="24"/>
      <c r="F42" s="24"/>
      <c r="G42" s="24"/>
      <c r="H42" s="24"/>
      <c r="M42" s="2111" t="s">
        <v>1372</v>
      </c>
      <c r="N42" s="2112">
        <v>1867200</v>
      </c>
      <c r="O42" s="2112">
        <v>3994000</v>
      </c>
      <c r="P42" s="2113">
        <v>46.8</v>
      </c>
      <c r="Q42" s="2113">
        <v>0.6</v>
      </c>
      <c r="R42" s="2112">
        <v>1906600</v>
      </c>
      <c r="S42" s="2112">
        <v>4172000</v>
      </c>
      <c r="T42" s="2113">
        <v>45.7</v>
      </c>
      <c r="U42" s="2113">
        <v>0.5</v>
      </c>
      <c r="V42" s="2112">
        <v>1948900</v>
      </c>
      <c r="W42" s="2112">
        <v>4384800</v>
      </c>
      <c r="X42" s="2113">
        <v>44.4</v>
      </c>
      <c r="Y42" s="2113">
        <v>0.6</v>
      </c>
      <c r="Z42" s="2112">
        <v>1954600</v>
      </c>
      <c r="AA42" s="2112">
        <v>4648900</v>
      </c>
      <c r="AB42" s="2113">
        <v>42</v>
      </c>
      <c r="AC42" s="2113">
        <v>0.6</v>
      </c>
      <c r="AD42" s="2112">
        <v>1964200</v>
      </c>
      <c r="AE42" s="2112">
        <v>4748200</v>
      </c>
      <c r="AF42" s="2113">
        <v>41.4</v>
      </c>
      <c r="AG42" s="2113">
        <v>0.6</v>
      </c>
      <c r="AH42" s="2112">
        <v>1970000</v>
      </c>
      <c r="AI42" s="2112">
        <v>4949800</v>
      </c>
      <c r="AJ42" s="2113">
        <v>39.799999999999997</v>
      </c>
      <c r="AK42" s="2113">
        <v>0.6</v>
      </c>
      <c r="AL42" s="2112">
        <v>2080400</v>
      </c>
      <c r="AM42" s="2112">
        <v>5209700</v>
      </c>
      <c r="AN42" s="2113">
        <v>39.9</v>
      </c>
      <c r="AO42" s="2113">
        <v>0.6</v>
      </c>
      <c r="AP42" s="2112">
        <v>2060400</v>
      </c>
      <c r="AQ42" s="2112">
        <v>5330000</v>
      </c>
      <c r="AR42" s="2113">
        <v>38.700000000000003</v>
      </c>
      <c r="AS42" s="2113">
        <v>0.6</v>
      </c>
      <c r="AT42" s="2112">
        <v>2152000</v>
      </c>
      <c r="AU42" s="2112">
        <v>5667300</v>
      </c>
      <c r="AV42" s="2113">
        <v>38</v>
      </c>
      <c r="AW42" s="2113">
        <v>0.6</v>
      </c>
      <c r="AX42" s="2112">
        <v>2246200</v>
      </c>
      <c r="AY42" s="2112">
        <v>5898800</v>
      </c>
      <c r="AZ42" s="2113">
        <v>38.1</v>
      </c>
      <c r="BA42" s="2113">
        <v>0.6</v>
      </c>
      <c r="BB42" s="2112">
        <v>2282000</v>
      </c>
      <c r="BC42" s="2112">
        <v>6104100</v>
      </c>
      <c r="BD42" s="2113">
        <v>37.4</v>
      </c>
      <c r="BE42" s="2113">
        <v>0.6</v>
      </c>
      <c r="BF42" s="2112">
        <v>2307100</v>
      </c>
      <c r="BG42" s="2112">
        <v>6410000</v>
      </c>
      <c r="BH42" s="2113">
        <v>36</v>
      </c>
      <c r="BI42" s="2113">
        <v>0.6</v>
      </c>
      <c r="BJ42" s="2112">
        <v>2269900</v>
      </c>
      <c r="BK42" s="2112">
        <v>6599000</v>
      </c>
      <c r="BL42" s="2113">
        <v>34.4</v>
      </c>
      <c r="BM42" s="2113">
        <v>0.6</v>
      </c>
      <c r="BN42" s="2112">
        <v>2225700</v>
      </c>
      <c r="BO42" s="2112">
        <v>6752600</v>
      </c>
      <c r="BP42" s="2113">
        <v>33</v>
      </c>
      <c r="BQ42" s="2113">
        <v>0.5</v>
      </c>
      <c r="BR42" s="2112">
        <v>2308600</v>
      </c>
      <c r="BS42" s="2112">
        <v>7016200</v>
      </c>
      <c r="BT42" s="2113">
        <v>32.9</v>
      </c>
      <c r="BU42" s="2113">
        <v>0.5</v>
      </c>
    </row>
    <row r="43" spans="1:73">
      <c r="A43" s="175"/>
      <c r="B43" s="172"/>
      <c r="C43" s="24"/>
      <c r="D43" s="24"/>
      <c r="E43" s="24"/>
      <c r="F43" s="24"/>
      <c r="G43" s="24"/>
      <c r="H43" s="24"/>
      <c r="M43" s="2111" t="s">
        <v>1373</v>
      </c>
      <c r="N43" s="2112">
        <v>2378100</v>
      </c>
      <c r="O43" s="2112">
        <v>8777400</v>
      </c>
      <c r="P43" s="2113">
        <v>27.1</v>
      </c>
      <c r="Q43" s="2113">
        <v>0.4</v>
      </c>
      <c r="R43" s="2112">
        <v>2384900</v>
      </c>
      <c r="S43" s="2112">
        <v>8826200</v>
      </c>
      <c r="T43" s="2113">
        <v>27</v>
      </c>
      <c r="U43" s="2113">
        <v>0.3</v>
      </c>
      <c r="V43" s="2112">
        <v>2279600</v>
      </c>
      <c r="W43" s="2112">
        <v>8741800</v>
      </c>
      <c r="X43" s="2113">
        <v>26.1</v>
      </c>
      <c r="Y43" s="2113">
        <v>0.4</v>
      </c>
      <c r="Z43" s="2112">
        <v>2114000</v>
      </c>
      <c r="AA43" s="2112">
        <v>8591400</v>
      </c>
      <c r="AB43" s="2113">
        <v>24.6</v>
      </c>
      <c r="AC43" s="2113">
        <v>0.4</v>
      </c>
      <c r="AD43" s="2112">
        <v>2075500</v>
      </c>
      <c r="AE43" s="2112">
        <v>8590000</v>
      </c>
      <c r="AF43" s="2113">
        <v>24.2</v>
      </c>
      <c r="AG43" s="2113">
        <v>0.4</v>
      </c>
      <c r="AH43" s="2112">
        <v>1966300</v>
      </c>
      <c r="AI43" s="2112">
        <v>8290300</v>
      </c>
      <c r="AJ43" s="2113">
        <v>23.7</v>
      </c>
      <c r="AK43" s="2113">
        <v>0.4</v>
      </c>
      <c r="AL43" s="2112">
        <v>1879000</v>
      </c>
      <c r="AM43" s="2112">
        <v>8016900</v>
      </c>
      <c r="AN43" s="2113">
        <v>23.4</v>
      </c>
      <c r="AO43" s="2113">
        <v>0.4</v>
      </c>
      <c r="AP43" s="2112">
        <v>1826700</v>
      </c>
      <c r="AQ43" s="2112">
        <v>7855700</v>
      </c>
      <c r="AR43" s="2113">
        <v>23.3</v>
      </c>
      <c r="AS43" s="2113">
        <v>0.4</v>
      </c>
      <c r="AT43" s="2112">
        <v>1775200</v>
      </c>
      <c r="AU43" s="2112">
        <v>7654700</v>
      </c>
      <c r="AV43" s="2113">
        <v>23.2</v>
      </c>
      <c r="AW43" s="2113">
        <v>0.4</v>
      </c>
      <c r="AX43" s="2112">
        <v>1781100</v>
      </c>
      <c r="AY43" s="2112">
        <v>7611800</v>
      </c>
      <c r="AZ43" s="2113">
        <v>23.4</v>
      </c>
      <c r="BA43" s="2113">
        <v>0.4</v>
      </c>
      <c r="BB43" s="2112">
        <v>1757300</v>
      </c>
      <c r="BC43" s="2112">
        <v>7675200</v>
      </c>
      <c r="BD43" s="2113">
        <v>22.9</v>
      </c>
      <c r="BE43" s="2113">
        <v>0.4</v>
      </c>
      <c r="BF43" s="2112">
        <v>1718900</v>
      </c>
      <c r="BG43" s="2112">
        <v>7657600</v>
      </c>
      <c r="BH43" s="2113">
        <v>22.4</v>
      </c>
      <c r="BI43" s="2113">
        <v>0.4</v>
      </c>
      <c r="BJ43" s="2112">
        <v>1605700</v>
      </c>
      <c r="BK43" s="2112">
        <v>7618400</v>
      </c>
      <c r="BL43" s="2113">
        <v>21.1</v>
      </c>
      <c r="BM43" s="2113">
        <v>0.4</v>
      </c>
      <c r="BN43" s="2112">
        <v>1659900</v>
      </c>
      <c r="BO43" s="2112">
        <v>7741800</v>
      </c>
      <c r="BP43" s="2113">
        <v>21.4</v>
      </c>
      <c r="BQ43" s="2113">
        <v>0.4</v>
      </c>
      <c r="BR43" s="2112">
        <v>1639700</v>
      </c>
      <c r="BS43" s="2112">
        <v>7574800</v>
      </c>
      <c r="BT43" s="2113">
        <v>21.6</v>
      </c>
      <c r="BU43" s="2113">
        <v>0.4</v>
      </c>
    </row>
    <row r="44" spans="1:73">
      <c r="A44" s="175" t="s">
        <v>1093</v>
      </c>
      <c r="B44" s="176"/>
      <c r="C44" s="24"/>
      <c r="D44" s="24"/>
      <c r="E44" s="24"/>
      <c r="F44" s="24"/>
      <c r="G44" s="24"/>
      <c r="H44" s="24"/>
      <c r="M44" s="2111" t="s">
        <v>1374</v>
      </c>
      <c r="N44" s="2112">
        <v>2746300</v>
      </c>
      <c r="O44" s="2112">
        <v>7283700</v>
      </c>
      <c r="P44" s="2113">
        <v>37.700000000000003</v>
      </c>
      <c r="Q44" s="2113">
        <v>0.4</v>
      </c>
      <c r="R44" s="2112">
        <v>2818100</v>
      </c>
      <c r="S44" s="2112">
        <v>7547200</v>
      </c>
      <c r="T44" s="2113">
        <v>37.299999999999997</v>
      </c>
      <c r="U44" s="2113">
        <v>0.4</v>
      </c>
      <c r="V44" s="2112">
        <v>2742700</v>
      </c>
      <c r="W44" s="2112">
        <v>7608200</v>
      </c>
      <c r="X44" s="2113">
        <v>36</v>
      </c>
      <c r="Y44" s="2113">
        <v>0.4</v>
      </c>
      <c r="Z44" s="2112">
        <v>2681000</v>
      </c>
      <c r="AA44" s="2112">
        <v>7721000</v>
      </c>
      <c r="AB44" s="2113">
        <v>34.700000000000003</v>
      </c>
      <c r="AC44" s="2113">
        <v>0.4</v>
      </c>
      <c r="AD44" s="2112">
        <v>2639100</v>
      </c>
      <c r="AE44" s="2112">
        <v>7791200</v>
      </c>
      <c r="AF44" s="2113">
        <v>33.9</v>
      </c>
      <c r="AG44" s="2113">
        <v>0.5</v>
      </c>
      <c r="AH44" s="2112">
        <v>2538000</v>
      </c>
      <c r="AI44" s="2112">
        <v>7646000</v>
      </c>
      <c r="AJ44" s="2113">
        <v>33.200000000000003</v>
      </c>
      <c r="AK44" s="2113">
        <v>0.5</v>
      </c>
      <c r="AL44" s="2112">
        <v>2528300</v>
      </c>
      <c r="AM44" s="2112">
        <v>7636000</v>
      </c>
      <c r="AN44" s="2113">
        <v>33.1</v>
      </c>
      <c r="AO44" s="2113">
        <v>0.5</v>
      </c>
      <c r="AP44" s="2112">
        <v>2512900</v>
      </c>
      <c r="AQ44" s="2112">
        <v>7626600</v>
      </c>
      <c r="AR44" s="2113">
        <v>32.9</v>
      </c>
      <c r="AS44" s="2113">
        <v>0.5</v>
      </c>
      <c r="AT44" s="2112">
        <v>2540000</v>
      </c>
      <c r="AU44" s="2112">
        <v>7668000</v>
      </c>
      <c r="AV44" s="2113">
        <v>33.1</v>
      </c>
      <c r="AW44" s="2113">
        <v>0.5</v>
      </c>
      <c r="AX44" s="2112">
        <v>2604600</v>
      </c>
      <c r="AY44" s="2112">
        <v>7832500</v>
      </c>
      <c r="AZ44" s="2113">
        <v>33.299999999999997</v>
      </c>
      <c r="BA44" s="2113">
        <v>0.5</v>
      </c>
      <c r="BB44" s="2112">
        <v>2623700</v>
      </c>
      <c r="BC44" s="2112">
        <v>8002000</v>
      </c>
      <c r="BD44" s="2113">
        <v>32.799999999999997</v>
      </c>
      <c r="BE44" s="2113">
        <v>0.5</v>
      </c>
      <c r="BF44" s="2112">
        <v>2612300</v>
      </c>
      <c r="BG44" s="2112">
        <v>8246400</v>
      </c>
      <c r="BH44" s="2113">
        <v>31.7</v>
      </c>
      <c r="BI44" s="2113">
        <v>0.5</v>
      </c>
      <c r="BJ44" s="2112">
        <v>2519300</v>
      </c>
      <c r="BK44" s="2112">
        <v>8389500</v>
      </c>
      <c r="BL44" s="2113">
        <v>30</v>
      </c>
      <c r="BM44" s="2113">
        <v>0.5</v>
      </c>
      <c r="BN44" s="2112">
        <v>2573900</v>
      </c>
      <c r="BO44" s="2112">
        <v>8600600</v>
      </c>
      <c r="BP44" s="2113">
        <v>29.9</v>
      </c>
      <c r="BQ44" s="2113">
        <v>0.5</v>
      </c>
      <c r="BR44" s="2112">
        <v>2586100</v>
      </c>
      <c r="BS44" s="2112">
        <v>8726400</v>
      </c>
      <c r="BT44" s="2113">
        <v>29.6</v>
      </c>
      <c r="BU44" s="2113">
        <v>0.5</v>
      </c>
    </row>
    <row r="45" spans="1:73">
      <c r="A45" s="175"/>
      <c r="B45" s="172"/>
      <c r="C45" s="24"/>
      <c r="D45" s="24"/>
      <c r="E45" s="24"/>
      <c r="F45" s="24"/>
      <c r="G45" s="24"/>
      <c r="H45" s="24"/>
      <c r="M45" s="2111" t="s">
        <v>1375</v>
      </c>
      <c r="N45" s="2112">
        <v>1503800</v>
      </c>
      <c r="O45" s="2112">
        <v>5498000</v>
      </c>
      <c r="P45" s="2113">
        <v>27.4</v>
      </c>
      <c r="Q45" s="2113">
        <v>0.4</v>
      </c>
      <c r="R45" s="2112">
        <v>1480700</v>
      </c>
      <c r="S45" s="2112">
        <v>5461500</v>
      </c>
      <c r="T45" s="2113">
        <v>27.1</v>
      </c>
      <c r="U45" s="2113">
        <v>0.4</v>
      </c>
      <c r="V45" s="2112">
        <v>1484600</v>
      </c>
      <c r="W45" s="2112">
        <v>5512100</v>
      </c>
      <c r="X45" s="2113">
        <v>26.9</v>
      </c>
      <c r="Y45" s="2113">
        <v>0.5</v>
      </c>
      <c r="Z45" s="2112">
        <v>1386700</v>
      </c>
      <c r="AA45" s="2112">
        <v>5511400</v>
      </c>
      <c r="AB45" s="2113">
        <v>25.2</v>
      </c>
      <c r="AC45" s="2113">
        <v>0.5</v>
      </c>
      <c r="AD45" s="2112">
        <v>1399700</v>
      </c>
      <c r="AE45" s="2112">
        <v>5529200</v>
      </c>
      <c r="AF45" s="2113">
        <v>25.3</v>
      </c>
      <c r="AG45" s="2113">
        <v>0.5</v>
      </c>
      <c r="AH45" s="2112">
        <v>1397500</v>
      </c>
      <c r="AI45" s="2112">
        <v>5576700</v>
      </c>
      <c r="AJ45" s="2113">
        <v>25.1</v>
      </c>
      <c r="AK45" s="2113">
        <v>0.5</v>
      </c>
      <c r="AL45" s="2112">
        <v>1430000</v>
      </c>
      <c r="AM45" s="2112">
        <v>5571200</v>
      </c>
      <c r="AN45" s="2113">
        <v>25.7</v>
      </c>
      <c r="AO45" s="2113">
        <v>0.5</v>
      </c>
      <c r="AP45" s="2112">
        <v>1374800</v>
      </c>
      <c r="AQ45" s="2112">
        <v>5598000</v>
      </c>
      <c r="AR45" s="2113">
        <v>24.6</v>
      </c>
      <c r="AS45" s="2113">
        <v>0.5</v>
      </c>
      <c r="AT45" s="2112">
        <v>1391300</v>
      </c>
      <c r="AU45" s="2112">
        <v>5640400</v>
      </c>
      <c r="AV45" s="2113">
        <v>24.7</v>
      </c>
      <c r="AW45" s="2113">
        <v>0.5</v>
      </c>
      <c r="AX45" s="2112">
        <v>1424600</v>
      </c>
      <c r="AY45" s="2112">
        <v>5651500</v>
      </c>
      <c r="AZ45" s="2113">
        <v>25.2</v>
      </c>
      <c r="BA45" s="2113">
        <v>0.5</v>
      </c>
      <c r="BB45" s="2112">
        <v>1419300</v>
      </c>
      <c r="BC45" s="2112">
        <v>5762500</v>
      </c>
      <c r="BD45" s="2113">
        <v>24.6</v>
      </c>
      <c r="BE45" s="2113">
        <v>0.5</v>
      </c>
      <c r="BF45" s="2112">
        <v>1416000</v>
      </c>
      <c r="BG45" s="2112">
        <v>5808700</v>
      </c>
      <c r="BH45" s="2113">
        <v>24.4</v>
      </c>
      <c r="BI45" s="2113">
        <v>0.5</v>
      </c>
      <c r="BJ45" s="2112">
        <v>1356900</v>
      </c>
      <c r="BK45" s="2112">
        <v>5818400</v>
      </c>
      <c r="BL45" s="2113">
        <v>23.3</v>
      </c>
      <c r="BM45" s="2113">
        <v>0.5</v>
      </c>
      <c r="BN45" s="2112">
        <v>1311600</v>
      </c>
      <c r="BO45" s="2112">
        <v>5886500</v>
      </c>
      <c r="BP45" s="2113">
        <v>22.3</v>
      </c>
      <c r="BQ45" s="2113">
        <v>0.5</v>
      </c>
      <c r="BR45" s="2112">
        <v>1361400</v>
      </c>
      <c r="BS45" s="2112">
        <v>5864200</v>
      </c>
      <c r="BT45" s="2113">
        <v>23.2</v>
      </c>
      <c r="BU45" s="2113">
        <v>0.5</v>
      </c>
    </row>
    <row r="46" spans="1:73">
      <c r="A46" s="177" t="s">
        <v>372</v>
      </c>
      <c r="B46" s="178"/>
      <c r="C46" s="24"/>
      <c r="D46" s="24"/>
      <c r="E46" s="24"/>
      <c r="F46" s="24"/>
      <c r="G46" s="24"/>
      <c r="H46" s="24"/>
    </row>
    <row r="47" spans="1:73">
      <c r="A47" s="175" t="s">
        <v>374</v>
      </c>
      <c r="B47" s="172"/>
      <c r="C47" s="24"/>
      <c r="D47" s="24"/>
      <c r="E47" s="24"/>
      <c r="F47" s="24"/>
      <c r="G47" s="24"/>
      <c r="H47" s="24"/>
      <c r="M47" s="2105" t="s">
        <v>1376</v>
      </c>
      <c r="N47" s="2104"/>
      <c r="O47" s="2104"/>
      <c r="P47" s="2104"/>
      <c r="Q47" s="2104"/>
      <c r="R47" s="2104"/>
      <c r="S47" s="2104"/>
      <c r="T47" s="2104"/>
      <c r="U47" s="2104"/>
      <c r="V47" s="2104"/>
      <c r="W47" s="2104"/>
      <c r="X47" s="2104"/>
      <c r="Y47" s="2104"/>
      <c r="Z47" s="2104"/>
      <c r="AA47" s="2104"/>
      <c r="AB47" s="2104"/>
      <c r="AC47" s="2104"/>
      <c r="AD47" s="2104"/>
      <c r="AE47" s="2104"/>
      <c r="AF47" s="2104"/>
      <c r="AG47" s="2104"/>
      <c r="AH47" s="2104"/>
      <c r="AI47" s="2104"/>
      <c r="AJ47" s="2104"/>
      <c r="AK47" s="2104"/>
      <c r="AL47" s="2104"/>
      <c r="AM47" s="2104"/>
      <c r="AN47" s="2104"/>
      <c r="AO47" s="2104"/>
      <c r="AP47" s="2104"/>
      <c r="AQ47" s="2104"/>
      <c r="AR47" s="2104"/>
      <c r="AS47" s="2104"/>
      <c r="AT47" s="2104"/>
      <c r="AU47" s="2104"/>
      <c r="AV47" s="2104"/>
      <c r="AW47" s="2104"/>
      <c r="AX47" s="2104"/>
      <c r="AY47" s="2104"/>
      <c r="AZ47" s="2104"/>
      <c r="BA47" s="2104"/>
      <c r="BB47" s="2104"/>
      <c r="BC47" s="2104"/>
      <c r="BD47" s="2104"/>
      <c r="BE47" s="2104"/>
      <c r="BF47" s="2104"/>
      <c r="BG47" s="2104"/>
      <c r="BH47" s="2104"/>
      <c r="BI47" s="2104"/>
      <c r="BJ47" s="2104"/>
      <c r="BK47" s="2104"/>
      <c r="BL47" s="2104"/>
      <c r="BM47" s="2104"/>
      <c r="BN47" s="2104"/>
      <c r="BO47" s="2104"/>
      <c r="BP47" s="2104"/>
      <c r="BQ47" s="2104"/>
      <c r="BR47" s="2104"/>
      <c r="BS47" s="2104"/>
      <c r="BT47" s="2104"/>
      <c r="BU47" s="2104"/>
    </row>
    <row r="48" spans="1:73">
      <c r="A48" s="481"/>
      <c r="B48" s="482"/>
      <c r="C48" s="24"/>
      <c r="D48" s="24"/>
      <c r="E48" s="24"/>
      <c r="F48" s="24"/>
      <c r="G48" s="24"/>
      <c r="H48" s="24"/>
      <c r="M48" s="2105" t="s">
        <v>834</v>
      </c>
      <c r="N48" s="2104"/>
      <c r="O48" s="2104"/>
      <c r="P48" s="2104"/>
      <c r="Q48" s="2104"/>
      <c r="R48" s="2104"/>
      <c r="S48" s="2104"/>
      <c r="T48" s="2104"/>
      <c r="U48" s="2104"/>
      <c r="V48" s="2104"/>
      <c r="W48" s="2104"/>
      <c r="X48" s="2104"/>
      <c r="Y48" s="2104"/>
      <c r="Z48" s="2104"/>
      <c r="AA48" s="2104"/>
      <c r="AB48" s="2104"/>
      <c r="AC48" s="2104"/>
      <c r="AD48" s="2104"/>
      <c r="AE48" s="2104"/>
      <c r="AF48" s="2104"/>
      <c r="AG48" s="2104"/>
      <c r="AH48" s="2104"/>
      <c r="AI48" s="2104"/>
      <c r="AJ48" s="2104"/>
      <c r="AK48" s="2104"/>
      <c r="AL48" s="2104"/>
      <c r="AM48" s="2104"/>
      <c r="AN48" s="2104"/>
      <c r="AO48" s="2104"/>
      <c r="AP48" s="2104"/>
      <c r="AQ48" s="2104"/>
      <c r="AR48" s="2104"/>
      <c r="AS48" s="2104"/>
      <c r="AT48" s="2104"/>
      <c r="AU48" s="2104"/>
      <c r="AV48" s="2104"/>
      <c r="AW48" s="2104"/>
      <c r="AX48" s="2104"/>
      <c r="AY48" s="2104"/>
      <c r="AZ48" s="2104"/>
      <c r="BA48" s="2104"/>
      <c r="BB48" s="2104"/>
      <c r="BC48" s="2104"/>
      <c r="BD48" s="2104"/>
      <c r="BE48" s="2104"/>
      <c r="BF48" s="2104"/>
      <c r="BG48" s="2104"/>
      <c r="BH48" s="2104"/>
      <c r="BI48" s="2104"/>
      <c r="BJ48" s="2104"/>
      <c r="BK48" s="2104"/>
      <c r="BL48" s="2104"/>
      <c r="BM48" s="2104"/>
      <c r="BN48" s="2104"/>
      <c r="BO48" s="2104"/>
      <c r="BP48" s="2104"/>
      <c r="BQ48" s="2104"/>
      <c r="BR48" s="2104"/>
      <c r="BS48" s="2104"/>
      <c r="BT48" s="2104"/>
      <c r="BU48" s="2104"/>
    </row>
    <row r="49" spans="1:73">
      <c r="A49" s="175"/>
      <c r="B49" s="179" t="s">
        <v>61</v>
      </c>
      <c r="C49" s="179" t="s">
        <v>2</v>
      </c>
      <c r="D49" s="24"/>
      <c r="E49" s="24"/>
      <c r="F49" s="24"/>
      <c r="G49" s="24"/>
      <c r="H49" s="24"/>
    </row>
    <row r="50" spans="1:73">
      <c r="A50" s="175" t="s">
        <v>376</v>
      </c>
      <c r="B50" s="180">
        <v>71527</v>
      </c>
      <c r="C50" s="180">
        <v>10269</v>
      </c>
      <c r="D50" s="24"/>
      <c r="E50" s="24"/>
      <c r="F50" s="24"/>
      <c r="G50" s="24"/>
      <c r="H50" s="24"/>
    </row>
    <row r="51" spans="1:73" ht="15.75">
      <c r="A51" s="175" t="s">
        <v>61</v>
      </c>
      <c r="B51" s="180">
        <v>1602193</v>
      </c>
      <c r="C51" s="180">
        <v>289814</v>
      </c>
      <c r="D51" s="24"/>
      <c r="E51" s="24"/>
      <c r="F51" s="24"/>
      <c r="G51" s="24"/>
      <c r="H51" s="24"/>
      <c r="M51" s="2103" t="s">
        <v>114</v>
      </c>
      <c r="N51" s="2104"/>
      <c r="O51" s="2104"/>
      <c r="P51" s="2104"/>
      <c r="Q51" s="2104"/>
      <c r="R51" s="2104"/>
      <c r="S51" s="2104"/>
      <c r="T51" s="2104"/>
      <c r="U51" s="2104"/>
      <c r="V51" s="2104"/>
      <c r="W51" s="2104"/>
      <c r="X51" s="2104"/>
      <c r="Y51" s="2104"/>
      <c r="Z51" s="2104"/>
      <c r="AA51" s="2104"/>
      <c r="AB51" s="2104"/>
      <c r="AC51" s="2104"/>
      <c r="AD51" s="2104"/>
      <c r="AE51" s="2104"/>
      <c r="AF51" s="2104"/>
      <c r="AG51" s="2104"/>
      <c r="AH51" s="2104"/>
      <c r="AI51" s="2104"/>
      <c r="AJ51" s="2104"/>
      <c r="AK51" s="2104"/>
      <c r="AL51" s="2104"/>
      <c r="AM51" s="2104"/>
      <c r="AN51" s="2104"/>
      <c r="AO51" s="2104"/>
      <c r="AP51" s="2104"/>
      <c r="AQ51" s="2104"/>
      <c r="AR51" s="2104"/>
      <c r="AS51" s="2104"/>
      <c r="AT51" s="2104"/>
      <c r="AU51" s="2104"/>
      <c r="AV51" s="2104"/>
      <c r="AW51" s="2104"/>
      <c r="AX51" s="2104"/>
      <c r="AY51" s="2104"/>
      <c r="AZ51" s="2104"/>
      <c r="BA51" s="2104"/>
      <c r="BB51" s="2104"/>
      <c r="BC51" s="2104"/>
      <c r="BD51" s="2104"/>
      <c r="BE51" s="2104"/>
      <c r="BF51" s="2104"/>
      <c r="BG51" s="2104"/>
      <c r="BH51" s="2104"/>
      <c r="BI51" s="2104"/>
      <c r="BJ51" s="2104"/>
      <c r="BK51" s="2104"/>
      <c r="BL51" s="2104"/>
      <c r="BM51" s="2104"/>
      <c r="BN51" s="2104"/>
      <c r="BO51" s="2104"/>
      <c r="BP51" s="2104"/>
      <c r="BQ51" s="2104"/>
      <c r="BR51" s="2104"/>
      <c r="BS51" s="2104"/>
      <c r="BT51" s="2104"/>
      <c r="BU51" s="2104"/>
    </row>
    <row r="52" spans="1:73">
      <c r="A52" s="175" t="s">
        <v>377</v>
      </c>
      <c r="B52" s="180">
        <v>564380</v>
      </c>
      <c r="C52" s="180">
        <v>109027</v>
      </c>
      <c r="D52" s="24"/>
      <c r="E52" s="24"/>
      <c r="F52" s="24"/>
      <c r="G52" s="24"/>
      <c r="H52" s="24"/>
      <c r="M52" s="2105" t="s">
        <v>1337</v>
      </c>
      <c r="N52" s="2104"/>
      <c r="O52" s="2104"/>
      <c r="P52" s="2104"/>
      <c r="Q52" s="2104"/>
      <c r="R52" s="2104"/>
      <c r="S52" s="2104"/>
      <c r="T52" s="2104"/>
      <c r="U52" s="2104"/>
      <c r="V52" s="2104"/>
      <c r="W52" s="2104"/>
      <c r="X52" s="2104"/>
      <c r="Y52" s="2104"/>
      <c r="Z52" s="2104"/>
      <c r="AA52" s="2104"/>
      <c r="AB52" s="2104"/>
      <c r="AC52" s="2104"/>
      <c r="AD52" s="2104"/>
      <c r="AE52" s="2104"/>
      <c r="AF52" s="2104"/>
      <c r="AG52" s="2104"/>
      <c r="AH52" s="2104"/>
      <c r="AI52" s="2104"/>
      <c r="AJ52" s="2104"/>
      <c r="AK52" s="2104"/>
      <c r="AL52" s="2104"/>
      <c r="AM52" s="2104"/>
      <c r="AN52" s="2104"/>
      <c r="AO52" s="2104"/>
      <c r="AP52" s="2104"/>
      <c r="AQ52" s="2104"/>
      <c r="AR52" s="2104"/>
      <c r="AS52" s="2104"/>
      <c r="AT52" s="2104"/>
      <c r="AU52" s="2104"/>
      <c r="AV52" s="2104"/>
      <c r="AW52" s="2104"/>
      <c r="AX52" s="2104"/>
      <c r="AY52" s="2104"/>
      <c r="AZ52" s="2104"/>
      <c r="BA52" s="2104"/>
      <c r="BB52" s="2104"/>
      <c r="BC52" s="2104"/>
      <c r="BD52" s="2104"/>
      <c r="BE52" s="2104"/>
      <c r="BF52" s="2104"/>
      <c r="BG52" s="2104"/>
      <c r="BH52" s="2104"/>
      <c r="BI52" s="2104"/>
      <c r="BJ52" s="2104"/>
      <c r="BK52" s="2104"/>
      <c r="BL52" s="2104"/>
      <c r="BM52" s="2104"/>
      <c r="BN52" s="2104"/>
      <c r="BO52" s="2104"/>
      <c r="BP52" s="2104"/>
      <c r="BQ52" s="2104"/>
      <c r="BR52" s="2104"/>
      <c r="BS52" s="2104"/>
      <c r="BT52" s="2104"/>
      <c r="BU52" s="2104"/>
    </row>
    <row r="53" spans="1:73">
      <c r="A53" s="175"/>
      <c r="B53" s="181">
        <v>0.35</v>
      </c>
      <c r="C53" s="181">
        <v>0.38</v>
      </c>
      <c r="D53" s="24"/>
      <c r="E53" s="24"/>
      <c r="F53" s="24"/>
      <c r="G53" s="24"/>
      <c r="H53" s="24"/>
    </row>
    <row r="54" spans="1:73">
      <c r="A54" s="175" t="s">
        <v>379</v>
      </c>
      <c r="B54" s="180">
        <v>201921</v>
      </c>
      <c r="C54" s="180">
        <v>32105</v>
      </c>
      <c r="D54" s="24"/>
      <c r="E54" s="24"/>
      <c r="F54" s="24"/>
      <c r="G54" s="24"/>
      <c r="H54" s="24"/>
      <c r="M54" s="2107" t="s">
        <v>115</v>
      </c>
      <c r="N54" s="2107" t="s">
        <v>116</v>
      </c>
      <c r="O54" s="2104"/>
      <c r="P54" s="2104"/>
      <c r="Q54" s="2104"/>
      <c r="R54" s="2104"/>
      <c r="S54" s="2104"/>
      <c r="T54" s="2104"/>
      <c r="U54" s="2104"/>
      <c r="V54" s="2104"/>
      <c r="W54" s="2104"/>
      <c r="X54" s="2104"/>
      <c r="Y54" s="2104"/>
      <c r="Z54" s="2104"/>
      <c r="AA54" s="2104"/>
      <c r="AB54" s="2104"/>
      <c r="AC54" s="2104"/>
      <c r="AD54" s="2104"/>
      <c r="AE54" s="2104"/>
      <c r="AF54" s="2104"/>
      <c r="AG54" s="2104"/>
      <c r="AH54" s="2104"/>
      <c r="AI54" s="2104"/>
      <c r="AJ54" s="2104"/>
      <c r="AK54" s="2104"/>
      <c r="AL54" s="2104"/>
      <c r="AM54" s="2104"/>
      <c r="AN54" s="2104"/>
      <c r="AO54" s="2104"/>
      <c r="AP54" s="2104"/>
      <c r="AQ54" s="2104"/>
      <c r="AR54" s="2104"/>
      <c r="AS54" s="2104"/>
      <c r="AT54" s="2104"/>
      <c r="AU54" s="2104"/>
      <c r="AV54" s="2104"/>
      <c r="AW54" s="2104"/>
      <c r="AX54" s="2104"/>
      <c r="AY54" s="2104"/>
      <c r="AZ54" s="2104"/>
      <c r="BA54" s="2104"/>
      <c r="BB54" s="2104"/>
      <c r="BC54" s="2104"/>
      <c r="BD54" s="2104"/>
      <c r="BE54" s="2104"/>
      <c r="BF54" s="2104"/>
      <c r="BG54" s="2104"/>
      <c r="BH54" s="2104"/>
      <c r="BI54" s="2104"/>
      <c r="BJ54" s="2104"/>
      <c r="BK54" s="2104"/>
      <c r="BL54" s="2104"/>
      <c r="BM54" s="2104"/>
      <c r="BN54" s="2104"/>
      <c r="BO54" s="2104"/>
      <c r="BP54" s="2104"/>
      <c r="BQ54" s="2104"/>
      <c r="BR54" s="2104"/>
      <c r="BS54" s="2104"/>
      <c r="BT54" s="2104"/>
      <c r="BU54" s="2104"/>
    </row>
    <row r="55" spans="1:73">
      <c r="A55" s="175"/>
      <c r="B55" s="181">
        <v>0.13</v>
      </c>
      <c r="C55" s="181">
        <v>0.11</v>
      </c>
      <c r="D55" s="24"/>
      <c r="E55" s="24"/>
      <c r="F55" s="24"/>
      <c r="G55" s="24"/>
      <c r="H55" s="24"/>
      <c r="M55" s="2107" t="s">
        <v>476</v>
      </c>
      <c r="N55" s="2107" t="s">
        <v>493</v>
      </c>
      <c r="O55" s="2104"/>
      <c r="P55" s="2104"/>
      <c r="Q55" s="2104"/>
      <c r="R55" s="2104"/>
      <c r="S55" s="2104"/>
      <c r="T55" s="2104"/>
      <c r="U55" s="2104"/>
      <c r="V55" s="2104"/>
      <c r="W55" s="2104"/>
      <c r="X55" s="2104"/>
      <c r="Y55" s="2104"/>
      <c r="Z55" s="2104"/>
      <c r="AA55" s="2104"/>
      <c r="AB55" s="2104"/>
      <c r="AC55" s="2104"/>
      <c r="AD55" s="2104"/>
      <c r="AE55" s="2104"/>
      <c r="AF55" s="2104"/>
      <c r="AG55" s="2104"/>
      <c r="AH55" s="2104"/>
      <c r="AI55" s="2104"/>
      <c r="AJ55" s="2104"/>
      <c r="AK55" s="2104"/>
      <c r="AL55" s="2104"/>
      <c r="AM55" s="2104"/>
      <c r="AN55" s="2104"/>
      <c r="AO55" s="2104"/>
      <c r="AP55" s="2104"/>
      <c r="AQ55" s="2104"/>
      <c r="AR55" s="2104"/>
      <c r="AS55" s="2104"/>
      <c r="AT55" s="2104"/>
      <c r="AU55" s="2104"/>
      <c r="AV55" s="2104"/>
      <c r="AW55" s="2104"/>
      <c r="AX55" s="2104"/>
      <c r="AY55" s="2104"/>
      <c r="AZ55" s="2104"/>
      <c r="BA55" s="2104"/>
      <c r="BB55" s="2104"/>
      <c r="BC55" s="2104"/>
      <c r="BD55" s="2104"/>
      <c r="BE55" s="2104"/>
      <c r="BF55" s="2104"/>
      <c r="BG55" s="2104"/>
      <c r="BH55" s="2104"/>
      <c r="BI55" s="2104"/>
      <c r="BJ55" s="2104"/>
      <c r="BK55" s="2104"/>
      <c r="BL55" s="2104"/>
      <c r="BM55" s="2104"/>
      <c r="BN55" s="2104"/>
      <c r="BO55" s="2104"/>
      <c r="BP55" s="2104"/>
      <c r="BQ55" s="2104"/>
      <c r="BR55" s="2104"/>
      <c r="BS55" s="2104"/>
      <c r="BT55" s="2104"/>
      <c r="BU55" s="2104"/>
    </row>
    <row r="56" spans="1:73">
      <c r="A56" s="175" t="s">
        <v>381</v>
      </c>
      <c r="B56" s="180">
        <v>289632</v>
      </c>
      <c r="C56" s="180">
        <v>51371</v>
      </c>
      <c r="D56" s="24"/>
      <c r="E56" s="24"/>
      <c r="F56" s="24"/>
      <c r="G56" s="24"/>
      <c r="H56" s="24"/>
      <c r="M56" s="2107" t="s">
        <v>478</v>
      </c>
      <c r="N56" s="2107" t="s">
        <v>2</v>
      </c>
      <c r="O56" s="2104"/>
      <c r="P56" s="2104"/>
      <c r="Q56" s="2104"/>
      <c r="R56" s="2104"/>
      <c r="S56" s="2104"/>
      <c r="T56" s="2104"/>
      <c r="U56" s="2104"/>
      <c r="V56" s="2104"/>
      <c r="W56" s="2104"/>
      <c r="X56" s="2104"/>
      <c r="Y56" s="2104"/>
      <c r="Z56" s="2104"/>
      <c r="AA56" s="2104"/>
      <c r="AB56" s="2104"/>
      <c r="AC56" s="2104"/>
      <c r="AD56" s="2104"/>
      <c r="AE56" s="2104"/>
      <c r="AF56" s="2104"/>
      <c r="AG56" s="2104"/>
      <c r="AH56" s="2104"/>
      <c r="AI56" s="2104"/>
      <c r="AJ56" s="2104"/>
      <c r="AK56" s="2104"/>
      <c r="AL56" s="2104"/>
      <c r="AM56" s="2104"/>
      <c r="AN56" s="2104"/>
      <c r="AO56" s="2104"/>
      <c r="AP56" s="2104"/>
      <c r="AQ56" s="2104"/>
      <c r="AR56" s="2104"/>
      <c r="AS56" s="2104"/>
      <c r="AT56" s="2104"/>
      <c r="AU56" s="2104"/>
      <c r="AV56" s="2104"/>
      <c r="AW56" s="2104"/>
      <c r="AX56" s="2104"/>
      <c r="AY56" s="2104"/>
      <c r="AZ56" s="2104"/>
      <c r="BA56" s="2104"/>
      <c r="BB56" s="2104"/>
      <c r="BC56" s="2104"/>
      <c r="BD56" s="2104"/>
      <c r="BE56" s="2104"/>
      <c r="BF56" s="2104"/>
      <c r="BG56" s="2104"/>
      <c r="BH56" s="2104"/>
      <c r="BI56" s="2104"/>
      <c r="BJ56" s="2104"/>
      <c r="BK56" s="2104"/>
      <c r="BL56" s="2104"/>
      <c r="BM56" s="2104"/>
      <c r="BN56" s="2104"/>
      <c r="BO56" s="2104"/>
      <c r="BP56" s="2104"/>
      <c r="BQ56" s="2104"/>
      <c r="BR56" s="2104"/>
      <c r="BS56" s="2104"/>
      <c r="BT56" s="2104"/>
      <c r="BU56" s="2104"/>
    </row>
    <row r="57" spans="1:73">
      <c r="A57" s="175"/>
      <c r="B57" s="181">
        <v>0.18</v>
      </c>
      <c r="C57" s="181">
        <v>0.18</v>
      </c>
      <c r="D57" s="24"/>
      <c r="E57" s="24"/>
      <c r="F57" s="24"/>
      <c r="G57" s="24"/>
      <c r="H57" s="24"/>
    </row>
    <row r="58" spans="1:73">
      <c r="A58" s="175" t="s">
        <v>383</v>
      </c>
      <c r="B58" s="180">
        <v>546260</v>
      </c>
      <c r="C58" s="180">
        <v>97311</v>
      </c>
      <c r="D58" s="24"/>
      <c r="E58" s="24"/>
      <c r="F58" s="24"/>
      <c r="G58" s="24"/>
      <c r="H58" s="24"/>
      <c r="M58" s="2109" t="s">
        <v>1338</v>
      </c>
      <c r="N58" s="2637" t="s">
        <v>555</v>
      </c>
      <c r="O58" s="2638"/>
      <c r="P58" s="2638"/>
      <c r="Q58" s="2638"/>
      <c r="R58" s="2637" t="s">
        <v>556</v>
      </c>
      <c r="S58" s="2638"/>
      <c r="T58" s="2638"/>
      <c r="U58" s="2638"/>
      <c r="V58" s="2637" t="s">
        <v>557</v>
      </c>
      <c r="W58" s="2638"/>
      <c r="X58" s="2638"/>
      <c r="Y58" s="2638"/>
      <c r="Z58" s="2637" t="s">
        <v>558</v>
      </c>
      <c r="AA58" s="2638"/>
      <c r="AB58" s="2638"/>
      <c r="AC58" s="2638"/>
      <c r="AD58" s="2637" t="s">
        <v>559</v>
      </c>
      <c r="AE58" s="2638"/>
      <c r="AF58" s="2638"/>
      <c r="AG58" s="2638"/>
      <c r="AH58" s="2637" t="s">
        <v>560</v>
      </c>
      <c r="AI58" s="2638"/>
      <c r="AJ58" s="2638"/>
      <c r="AK58" s="2638"/>
      <c r="AL58" s="2637" t="s">
        <v>561</v>
      </c>
      <c r="AM58" s="2638"/>
      <c r="AN58" s="2638"/>
      <c r="AO58" s="2638"/>
      <c r="AP58" s="2637" t="s">
        <v>562</v>
      </c>
      <c r="AQ58" s="2638"/>
      <c r="AR58" s="2638"/>
      <c r="AS58" s="2638"/>
      <c r="AT58" s="2637" t="s">
        <v>563</v>
      </c>
      <c r="AU58" s="2638"/>
      <c r="AV58" s="2638"/>
      <c r="AW58" s="2638"/>
      <c r="AX58" s="2637" t="s">
        <v>564</v>
      </c>
      <c r="AY58" s="2638"/>
      <c r="AZ58" s="2638"/>
      <c r="BA58" s="2638"/>
      <c r="BB58" s="2637" t="s">
        <v>518</v>
      </c>
      <c r="BC58" s="2638"/>
      <c r="BD58" s="2638"/>
      <c r="BE58" s="2638"/>
      <c r="BF58" s="2637" t="s">
        <v>519</v>
      </c>
      <c r="BG58" s="2638"/>
      <c r="BH58" s="2638"/>
      <c r="BI58" s="2638"/>
      <c r="BJ58" s="2637" t="s">
        <v>520</v>
      </c>
      <c r="BK58" s="2638"/>
      <c r="BL58" s="2638"/>
      <c r="BM58" s="2638"/>
      <c r="BN58" s="2637" t="s">
        <v>823</v>
      </c>
      <c r="BO58" s="2638"/>
      <c r="BP58" s="2638"/>
      <c r="BQ58" s="2638"/>
      <c r="BR58" s="2637" t="s">
        <v>1294</v>
      </c>
      <c r="BS58" s="2638"/>
      <c r="BT58" s="2638"/>
      <c r="BU58" s="2638"/>
    </row>
    <row r="59" spans="1:73">
      <c r="A59" s="175"/>
      <c r="B59" s="181">
        <v>0.34</v>
      </c>
      <c r="C59" s="181">
        <v>0.34</v>
      </c>
      <c r="D59" s="24"/>
      <c r="E59" s="24"/>
      <c r="F59" s="24"/>
      <c r="G59" s="24"/>
      <c r="H59" s="24"/>
      <c r="M59" s="2104"/>
      <c r="N59" s="2110" t="s">
        <v>117</v>
      </c>
      <c r="O59" s="2110" t="s">
        <v>118</v>
      </c>
      <c r="P59" s="2110" t="s">
        <v>119</v>
      </c>
      <c r="Q59" s="2110" t="s">
        <v>120</v>
      </c>
      <c r="R59" s="2110" t="s">
        <v>117</v>
      </c>
      <c r="S59" s="2110" t="s">
        <v>118</v>
      </c>
      <c r="T59" s="2110" t="s">
        <v>119</v>
      </c>
      <c r="U59" s="2110" t="s">
        <v>120</v>
      </c>
      <c r="V59" s="2110" t="s">
        <v>117</v>
      </c>
      <c r="W59" s="2110" t="s">
        <v>118</v>
      </c>
      <c r="X59" s="2110" t="s">
        <v>119</v>
      </c>
      <c r="Y59" s="2110" t="s">
        <v>120</v>
      </c>
      <c r="Z59" s="2110" t="s">
        <v>117</v>
      </c>
      <c r="AA59" s="2110" t="s">
        <v>118</v>
      </c>
      <c r="AB59" s="2110" t="s">
        <v>119</v>
      </c>
      <c r="AC59" s="2110" t="s">
        <v>120</v>
      </c>
      <c r="AD59" s="2110" t="s">
        <v>117</v>
      </c>
      <c r="AE59" s="2110" t="s">
        <v>118</v>
      </c>
      <c r="AF59" s="2110" t="s">
        <v>119</v>
      </c>
      <c r="AG59" s="2110" t="s">
        <v>120</v>
      </c>
      <c r="AH59" s="2110" t="s">
        <v>117</v>
      </c>
      <c r="AI59" s="2110" t="s">
        <v>118</v>
      </c>
      <c r="AJ59" s="2110" t="s">
        <v>119</v>
      </c>
      <c r="AK59" s="2110" t="s">
        <v>120</v>
      </c>
      <c r="AL59" s="2110" t="s">
        <v>117</v>
      </c>
      <c r="AM59" s="2110" t="s">
        <v>118</v>
      </c>
      <c r="AN59" s="2110" t="s">
        <v>119</v>
      </c>
      <c r="AO59" s="2110" t="s">
        <v>120</v>
      </c>
      <c r="AP59" s="2110" t="s">
        <v>117</v>
      </c>
      <c r="AQ59" s="2110" t="s">
        <v>118</v>
      </c>
      <c r="AR59" s="2110" t="s">
        <v>119</v>
      </c>
      <c r="AS59" s="2110" t="s">
        <v>120</v>
      </c>
      <c r="AT59" s="2110" t="s">
        <v>117</v>
      </c>
      <c r="AU59" s="2110" t="s">
        <v>118</v>
      </c>
      <c r="AV59" s="2110" t="s">
        <v>119</v>
      </c>
      <c r="AW59" s="2110" t="s">
        <v>120</v>
      </c>
      <c r="AX59" s="2110" t="s">
        <v>117</v>
      </c>
      <c r="AY59" s="2110" t="s">
        <v>118</v>
      </c>
      <c r="AZ59" s="2110" t="s">
        <v>119</v>
      </c>
      <c r="BA59" s="2110" t="s">
        <v>120</v>
      </c>
      <c r="BB59" s="2110" t="s">
        <v>117</v>
      </c>
      <c r="BC59" s="2110" t="s">
        <v>118</v>
      </c>
      <c r="BD59" s="2110" t="s">
        <v>119</v>
      </c>
      <c r="BE59" s="2110" t="s">
        <v>120</v>
      </c>
      <c r="BF59" s="2110" t="s">
        <v>117</v>
      </c>
      <c r="BG59" s="2110" t="s">
        <v>118</v>
      </c>
      <c r="BH59" s="2110" t="s">
        <v>119</v>
      </c>
      <c r="BI59" s="2110" t="s">
        <v>120</v>
      </c>
      <c r="BJ59" s="2110" t="s">
        <v>117</v>
      </c>
      <c r="BK59" s="2110" t="s">
        <v>118</v>
      </c>
      <c r="BL59" s="2110" t="s">
        <v>119</v>
      </c>
      <c r="BM59" s="2110" t="s">
        <v>120</v>
      </c>
      <c r="BN59" s="2110" t="s">
        <v>117</v>
      </c>
      <c r="BO59" s="2110" t="s">
        <v>118</v>
      </c>
      <c r="BP59" s="2110" t="s">
        <v>119</v>
      </c>
      <c r="BQ59" s="2110" t="s">
        <v>120</v>
      </c>
      <c r="BR59" s="2110" t="s">
        <v>117</v>
      </c>
      <c r="BS59" s="2110" t="s">
        <v>118</v>
      </c>
      <c r="BT59" s="2110" t="s">
        <v>119</v>
      </c>
      <c r="BU59" s="2110" t="s">
        <v>120</v>
      </c>
    </row>
    <row r="60" spans="1:73">
      <c r="A60" s="182" t="s">
        <v>385</v>
      </c>
      <c r="B60" s="183">
        <v>1055933</v>
      </c>
      <c r="C60" s="183">
        <v>192503</v>
      </c>
      <c r="D60" s="24"/>
      <c r="E60" s="24"/>
      <c r="F60" s="24"/>
      <c r="G60" s="24"/>
      <c r="H60" s="24"/>
      <c r="M60" s="2111" t="s">
        <v>1339</v>
      </c>
      <c r="N60" s="2112">
        <v>1014000</v>
      </c>
      <c r="O60" s="2112">
        <v>5038900</v>
      </c>
      <c r="P60" s="2113">
        <v>20.100000000000001</v>
      </c>
      <c r="Q60" s="2113">
        <v>0.6</v>
      </c>
      <c r="R60" s="2112">
        <v>990100</v>
      </c>
      <c r="S60" s="2112">
        <v>5113000</v>
      </c>
      <c r="T60" s="2113">
        <v>19.399999999999999</v>
      </c>
      <c r="U60" s="2113">
        <v>0.6</v>
      </c>
      <c r="V60" s="2112">
        <v>1014400</v>
      </c>
      <c r="W60" s="2112">
        <v>5183500</v>
      </c>
      <c r="X60" s="2113">
        <v>19.600000000000001</v>
      </c>
      <c r="Y60" s="2113">
        <v>0.6</v>
      </c>
      <c r="Z60" s="2112">
        <v>970400</v>
      </c>
      <c r="AA60" s="2112">
        <v>5262000</v>
      </c>
      <c r="AB60" s="2113">
        <v>18.399999999999999</v>
      </c>
      <c r="AC60" s="2113">
        <v>0.6</v>
      </c>
      <c r="AD60" s="2112">
        <v>956700</v>
      </c>
      <c r="AE60" s="2112">
        <v>5351500</v>
      </c>
      <c r="AF60" s="2113">
        <v>17.899999999999999</v>
      </c>
      <c r="AG60" s="2113">
        <v>0.5</v>
      </c>
      <c r="AH60" s="2112">
        <v>978600</v>
      </c>
      <c r="AI60" s="2112">
        <v>5443400</v>
      </c>
      <c r="AJ60" s="2113">
        <v>18</v>
      </c>
      <c r="AK60" s="2113">
        <v>0.6</v>
      </c>
      <c r="AL60" s="2112">
        <v>1041800</v>
      </c>
      <c r="AM60" s="2112">
        <v>5524000</v>
      </c>
      <c r="AN60" s="2113">
        <v>18.899999999999999</v>
      </c>
      <c r="AO60" s="2113">
        <v>0.6</v>
      </c>
      <c r="AP60" s="2112">
        <v>1005500</v>
      </c>
      <c r="AQ60" s="2112">
        <v>5630500</v>
      </c>
      <c r="AR60" s="2113">
        <v>17.899999999999999</v>
      </c>
      <c r="AS60" s="2113">
        <v>0.6</v>
      </c>
      <c r="AT60" s="2112">
        <v>1045300</v>
      </c>
      <c r="AU60" s="2112">
        <v>5670000</v>
      </c>
      <c r="AV60" s="2113">
        <v>18.399999999999999</v>
      </c>
      <c r="AW60" s="2113">
        <v>0.6</v>
      </c>
      <c r="AX60" s="2112">
        <v>1125600</v>
      </c>
      <c r="AY60" s="2112">
        <v>5722500</v>
      </c>
      <c r="AZ60" s="2113">
        <v>19.7</v>
      </c>
      <c r="BA60" s="2113">
        <v>0.6</v>
      </c>
      <c r="BB60" s="2112">
        <v>1152300</v>
      </c>
      <c r="BC60" s="2112">
        <v>5789600</v>
      </c>
      <c r="BD60" s="2113">
        <v>19.899999999999999</v>
      </c>
      <c r="BE60" s="2113">
        <v>0.6</v>
      </c>
      <c r="BF60" s="2112">
        <v>1154300</v>
      </c>
      <c r="BG60" s="2112">
        <v>5867700</v>
      </c>
      <c r="BH60" s="2113">
        <v>19.7</v>
      </c>
      <c r="BI60" s="2113">
        <v>0.6</v>
      </c>
      <c r="BJ60" s="2112">
        <v>1110000</v>
      </c>
      <c r="BK60" s="2112">
        <v>5920900</v>
      </c>
      <c r="BL60" s="2113">
        <v>18.7</v>
      </c>
      <c r="BM60" s="2113">
        <v>0.6</v>
      </c>
      <c r="BN60" s="2112">
        <v>1059000</v>
      </c>
      <c r="BO60" s="2112">
        <v>5937200</v>
      </c>
      <c r="BP60" s="2113">
        <v>17.8</v>
      </c>
      <c r="BQ60" s="2113">
        <v>0.6</v>
      </c>
      <c r="BR60" s="2112">
        <v>1063600</v>
      </c>
      <c r="BS60" s="2112">
        <v>6024100</v>
      </c>
      <c r="BT60" s="2113">
        <v>17.7</v>
      </c>
      <c r="BU60" s="2113">
        <v>0.6</v>
      </c>
    </row>
    <row r="61" spans="1:73">
      <c r="A61" s="182"/>
      <c r="B61" s="186">
        <v>0.66</v>
      </c>
      <c r="C61" s="186">
        <v>0.66</v>
      </c>
      <c r="D61" s="24"/>
      <c r="E61" s="24"/>
      <c r="F61" s="24"/>
      <c r="G61" s="24"/>
      <c r="H61" s="24"/>
      <c r="M61" s="2111" t="s">
        <v>1340</v>
      </c>
      <c r="N61" s="2112">
        <v>867900</v>
      </c>
      <c r="O61" s="2112">
        <v>4141700</v>
      </c>
      <c r="P61" s="2113">
        <v>21</v>
      </c>
      <c r="Q61" s="2113">
        <v>0.6</v>
      </c>
      <c r="R61" s="2112">
        <v>860900</v>
      </c>
      <c r="S61" s="2112">
        <v>4201600</v>
      </c>
      <c r="T61" s="2113">
        <v>20.5</v>
      </c>
      <c r="U61" s="2113">
        <v>0.6</v>
      </c>
      <c r="V61" s="2112">
        <v>864700</v>
      </c>
      <c r="W61" s="2112">
        <v>4255800</v>
      </c>
      <c r="X61" s="2113">
        <v>20.3</v>
      </c>
      <c r="Y61" s="2113">
        <v>0.6</v>
      </c>
      <c r="Z61" s="2112">
        <v>834800</v>
      </c>
      <c r="AA61" s="2112">
        <v>4311300</v>
      </c>
      <c r="AB61" s="2113">
        <v>19.399999999999999</v>
      </c>
      <c r="AC61" s="2113">
        <v>0.6</v>
      </c>
      <c r="AD61" s="2112">
        <v>815800</v>
      </c>
      <c r="AE61" s="2112">
        <v>4387200</v>
      </c>
      <c r="AF61" s="2113">
        <v>18.600000000000001</v>
      </c>
      <c r="AG61" s="2113">
        <v>0.6</v>
      </c>
      <c r="AH61" s="2112">
        <v>847700</v>
      </c>
      <c r="AI61" s="2112">
        <v>4475500</v>
      </c>
      <c r="AJ61" s="2113">
        <v>18.899999999999999</v>
      </c>
      <c r="AK61" s="2113">
        <v>0.6</v>
      </c>
      <c r="AL61" s="2112">
        <v>916500</v>
      </c>
      <c r="AM61" s="2112">
        <v>4547700</v>
      </c>
      <c r="AN61" s="2113">
        <v>20.2</v>
      </c>
      <c r="AO61" s="2113">
        <v>0.6</v>
      </c>
      <c r="AP61" s="2112">
        <v>882500</v>
      </c>
      <c r="AQ61" s="2112">
        <v>4638000</v>
      </c>
      <c r="AR61" s="2113">
        <v>19</v>
      </c>
      <c r="AS61" s="2113">
        <v>0.6</v>
      </c>
      <c r="AT61" s="2112">
        <v>925100</v>
      </c>
      <c r="AU61" s="2112">
        <v>4696100</v>
      </c>
      <c r="AV61" s="2113">
        <v>19.7</v>
      </c>
      <c r="AW61" s="2113">
        <v>0.6</v>
      </c>
      <c r="AX61" s="2112">
        <v>997900</v>
      </c>
      <c r="AY61" s="2112">
        <v>4771400</v>
      </c>
      <c r="AZ61" s="2113">
        <v>20.9</v>
      </c>
      <c r="BA61" s="2113">
        <v>0.6</v>
      </c>
      <c r="BB61" s="2112">
        <v>1015900</v>
      </c>
      <c r="BC61" s="2112">
        <v>4848600</v>
      </c>
      <c r="BD61" s="2113">
        <v>21</v>
      </c>
      <c r="BE61" s="2113">
        <v>0.6</v>
      </c>
      <c r="BF61" s="2112">
        <v>1015000</v>
      </c>
      <c r="BG61" s="2112">
        <v>4928400</v>
      </c>
      <c r="BH61" s="2113">
        <v>20.6</v>
      </c>
      <c r="BI61" s="2113">
        <v>0.7</v>
      </c>
      <c r="BJ61" s="2112">
        <v>980000</v>
      </c>
      <c r="BK61" s="2112">
        <v>4989300</v>
      </c>
      <c r="BL61" s="2113">
        <v>19.600000000000001</v>
      </c>
      <c r="BM61" s="2113">
        <v>0.7</v>
      </c>
      <c r="BN61" s="2112">
        <v>934700</v>
      </c>
      <c r="BO61" s="2112">
        <v>5016400</v>
      </c>
      <c r="BP61" s="2113">
        <v>18.600000000000001</v>
      </c>
      <c r="BQ61" s="2113">
        <v>0.7</v>
      </c>
      <c r="BR61" s="2112">
        <v>945100</v>
      </c>
      <c r="BS61" s="2112">
        <v>5099900</v>
      </c>
      <c r="BT61" s="2113">
        <v>18.5</v>
      </c>
      <c r="BU61" s="2113">
        <v>0.7</v>
      </c>
    </row>
    <row r="62" spans="1:73">
      <c r="A62" s="175" t="s">
        <v>387</v>
      </c>
      <c r="B62" s="180">
        <v>766301</v>
      </c>
      <c r="C62" s="180">
        <v>141132</v>
      </c>
      <c r="D62" s="24"/>
      <c r="E62" s="24"/>
      <c r="F62" s="24"/>
      <c r="G62" s="24"/>
      <c r="H62" s="24"/>
      <c r="M62" s="2111" t="s">
        <v>1341</v>
      </c>
      <c r="N62" s="2112">
        <v>1006400</v>
      </c>
      <c r="O62" s="2112">
        <v>3407000</v>
      </c>
      <c r="P62" s="2113">
        <v>29.5</v>
      </c>
      <c r="Q62" s="2113">
        <v>0.8</v>
      </c>
      <c r="R62" s="2112">
        <v>984600</v>
      </c>
      <c r="S62" s="2112">
        <v>3450400</v>
      </c>
      <c r="T62" s="2113">
        <v>28.5</v>
      </c>
      <c r="U62" s="2113">
        <v>0.8</v>
      </c>
      <c r="V62" s="2112">
        <v>1010800</v>
      </c>
      <c r="W62" s="2112">
        <v>3507700</v>
      </c>
      <c r="X62" s="2113">
        <v>28.8</v>
      </c>
      <c r="Y62" s="2113">
        <v>0.8</v>
      </c>
      <c r="Z62" s="2112">
        <v>965800</v>
      </c>
      <c r="AA62" s="2112">
        <v>3584000</v>
      </c>
      <c r="AB62" s="2113">
        <v>26.9</v>
      </c>
      <c r="AC62" s="2113">
        <v>0.8</v>
      </c>
      <c r="AD62" s="2112">
        <v>954400</v>
      </c>
      <c r="AE62" s="2112">
        <v>3676300</v>
      </c>
      <c r="AF62" s="2113">
        <v>26</v>
      </c>
      <c r="AG62" s="2113">
        <v>0.8</v>
      </c>
      <c r="AH62" s="2112">
        <v>975200</v>
      </c>
      <c r="AI62" s="2112">
        <v>3671800</v>
      </c>
      <c r="AJ62" s="2113">
        <v>26.6</v>
      </c>
      <c r="AK62" s="2113">
        <v>0.8</v>
      </c>
      <c r="AL62" s="2112">
        <v>1039700</v>
      </c>
      <c r="AM62" s="2112">
        <v>3697100</v>
      </c>
      <c r="AN62" s="2113">
        <v>28.1</v>
      </c>
      <c r="AO62" s="2113">
        <v>0.8</v>
      </c>
      <c r="AP62" s="2112">
        <v>1002400</v>
      </c>
      <c r="AQ62" s="2112">
        <v>3768800</v>
      </c>
      <c r="AR62" s="2113">
        <v>26.6</v>
      </c>
      <c r="AS62" s="2113">
        <v>0.8</v>
      </c>
      <c r="AT62" s="2112">
        <v>1043900</v>
      </c>
      <c r="AU62" s="2112">
        <v>3837500</v>
      </c>
      <c r="AV62" s="2113">
        <v>27.2</v>
      </c>
      <c r="AW62" s="2113">
        <v>0.8</v>
      </c>
      <c r="AX62" s="2112">
        <v>1122300</v>
      </c>
      <c r="AY62" s="2112">
        <v>3943300</v>
      </c>
      <c r="AZ62" s="2113">
        <v>28.5</v>
      </c>
      <c r="BA62" s="2113">
        <v>0.8</v>
      </c>
      <c r="BB62" s="2112">
        <v>1147800</v>
      </c>
      <c r="BC62" s="2112">
        <v>4102300</v>
      </c>
      <c r="BD62" s="2113">
        <v>28</v>
      </c>
      <c r="BE62" s="2113">
        <v>0.8</v>
      </c>
      <c r="BF62" s="2112">
        <v>1151800</v>
      </c>
      <c r="BG62" s="2112">
        <v>4259800</v>
      </c>
      <c r="BH62" s="2113">
        <v>27</v>
      </c>
      <c r="BI62" s="2113">
        <v>0.8</v>
      </c>
      <c r="BJ62" s="2112">
        <v>1107300</v>
      </c>
      <c r="BK62" s="2112">
        <v>4340900</v>
      </c>
      <c r="BL62" s="2113">
        <v>25.5</v>
      </c>
      <c r="BM62" s="2113">
        <v>0.8</v>
      </c>
      <c r="BN62" s="2112">
        <v>1057100</v>
      </c>
      <c r="BO62" s="2112">
        <v>4368000</v>
      </c>
      <c r="BP62" s="2113">
        <v>24.2</v>
      </c>
      <c r="BQ62" s="2113">
        <v>0.8</v>
      </c>
      <c r="BR62" s="2112">
        <v>1060000</v>
      </c>
      <c r="BS62" s="2112">
        <v>4454600</v>
      </c>
      <c r="BT62" s="2113">
        <v>23.8</v>
      </c>
      <c r="BU62" s="2113">
        <v>0.8</v>
      </c>
    </row>
    <row r="63" spans="1:73">
      <c r="A63" s="175"/>
      <c r="B63" s="181">
        <v>0.48</v>
      </c>
      <c r="C63" s="181">
        <v>0.49</v>
      </c>
      <c r="D63" s="24"/>
      <c r="E63" s="24"/>
      <c r="F63" s="24"/>
      <c r="G63" s="24"/>
      <c r="H63" s="24"/>
      <c r="M63" s="2111" t="s">
        <v>1342</v>
      </c>
      <c r="N63" s="2112" t="s">
        <v>1343</v>
      </c>
      <c r="O63" s="2112" t="s">
        <v>1343</v>
      </c>
      <c r="P63" s="2112" t="s">
        <v>1343</v>
      </c>
      <c r="Q63" s="2112" t="s">
        <v>442</v>
      </c>
      <c r="R63" s="2112" t="s">
        <v>1343</v>
      </c>
      <c r="S63" s="2112" t="s">
        <v>1343</v>
      </c>
      <c r="T63" s="2112" t="s">
        <v>1343</v>
      </c>
      <c r="U63" s="2112" t="s">
        <v>442</v>
      </c>
      <c r="V63" s="2112" t="s">
        <v>1343</v>
      </c>
      <c r="W63" s="2112" t="s">
        <v>1343</v>
      </c>
      <c r="X63" s="2112" t="s">
        <v>1343</v>
      </c>
      <c r="Y63" s="2112" t="s">
        <v>442</v>
      </c>
      <c r="Z63" s="2112" t="s">
        <v>1343</v>
      </c>
      <c r="AA63" s="2112" t="s">
        <v>1343</v>
      </c>
      <c r="AB63" s="2112" t="s">
        <v>1343</v>
      </c>
      <c r="AC63" s="2112" t="s">
        <v>442</v>
      </c>
      <c r="AD63" s="2112" t="s">
        <v>1343</v>
      </c>
      <c r="AE63" s="2112" t="s">
        <v>1343</v>
      </c>
      <c r="AF63" s="2112" t="s">
        <v>1343</v>
      </c>
      <c r="AG63" s="2112" t="s">
        <v>442</v>
      </c>
      <c r="AH63" s="2112" t="s">
        <v>1343</v>
      </c>
      <c r="AI63" s="2112" t="s">
        <v>1343</v>
      </c>
      <c r="AJ63" s="2112" t="s">
        <v>1343</v>
      </c>
      <c r="AK63" s="2112" t="s">
        <v>442</v>
      </c>
      <c r="AL63" s="2112" t="s">
        <v>1343</v>
      </c>
      <c r="AM63" s="2112" t="s">
        <v>1343</v>
      </c>
      <c r="AN63" s="2112" t="s">
        <v>1343</v>
      </c>
      <c r="AO63" s="2112" t="s">
        <v>442</v>
      </c>
      <c r="AP63" s="2112">
        <v>624300</v>
      </c>
      <c r="AQ63" s="2112">
        <v>2031400</v>
      </c>
      <c r="AR63" s="2113">
        <v>30.7</v>
      </c>
      <c r="AS63" s="2113">
        <v>1.1000000000000001</v>
      </c>
      <c r="AT63" s="2112">
        <v>653500</v>
      </c>
      <c r="AU63" s="2112">
        <v>2072400</v>
      </c>
      <c r="AV63" s="2113">
        <v>31.5</v>
      </c>
      <c r="AW63" s="2113">
        <v>1.1000000000000001</v>
      </c>
      <c r="AX63" s="2112">
        <v>699300</v>
      </c>
      <c r="AY63" s="2112">
        <v>2133600</v>
      </c>
      <c r="AZ63" s="2113">
        <v>32.799999999999997</v>
      </c>
      <c r="BA63" s="2113">
        <v>1.1000000000000001</v>
      </c>
      <c r="BB63" s="2112">
        <v>726100</v>
      </c>
      <c r="BC63" s="2112">
        <v>2206100</v>
      </c>
      <c r="BD63" s="2113">
        <v>32.9</v>
      </c>
      <c r="BE63" s="2113">
        <v>1.1000000000000001</v>
      </c>
      <c r="BF63" s="2112">
        <v>724700</v>
      </c>
      <c r="BG63" s="2112">
        <v>2255500</v>
      </c>
      <c r="BH63" s="2113">
        <v>32.1</v>
      </c>
      <c r="BI63" s="2113">
        <v>1.1000000000000001</v>
      </c>
      <c r="BJ63" s="2112">
        <v>716200</v>
      </c>
      <c r="BK63" s="2112">
        <v>2412900</v>
      </c>
      <c r="BL63" s="2113">
        <v>29.7</v>
      </c>
      <c r="BM63" s="2113">
        <v>1.1000000000000001</v>
      </c>
      <c r="BN63" s="2112">
        <v>682500</v>
      </c>
      <c r="BO63" s="2112">
        <v>2420300</v>
      </c>
      <c r="BP63" s="2113">
        <v>28.2</v>
      </c>
      <c r="BQ63" s="2113">
        <v>1.1000000000000001</v>
      </c>
      <c r="BR63" s="2112">
        <v>711800</v>
      </c>
      <c r="BS63" s="2112">
        <v>2545800</v>
      </c>
      <c r="BT63" s="2113">
        <v>28</v>
      </c>
      <c r="BU63" s="2113">
        <v>1.1000000000000001</v>
      </c>
    </row>
    <row r="64" spans="1:73">
      <c r="A64" s="175" t="s">
        <v>389</v>
      </c>
      <c r="B64" s="180">
        <v>854012</v>
      </c>
      <c r="C64" s="180">
        <v>160398</v>
      </c>
      <c r="D64" s="24"/>
      <c r="E64" s="24"/>
      <c r="F64" s="24"/>
      <c r="G64" s="24"/>
      <c r="H64" s="24"/>
      <c r="M64" s="2111" t="s">
        <v>1344</v>
      </c>
      <c r="N64" s="2112">
        <v>906900</v>
      </c>
      <c r="O64" s="2112">
        <v>2936600</v>
      </c>
      <c r="P64" s="2113">
        <v>30.9</v>
      </c>
      <c r="Q64" s="2113">
        <v>0.9</v>
      </c>
      <c r="R64" s="2112">
        <v>894100</v>
      </c>
      <c r="S64" s="2112">
        <v>2980000</v>
      </c>
      <c r="T64" s="2113">
        <v>30</v>
      </c>
      <c r="U64" s="2113">
        <v>0.9</v>
      </c>
      <c r="V64" s="2112">
        <v>911700</v>
      </c>
      <c r="W64" s="2112">
        <v>3000600</v>
      </c>
      <c r="X64" s="2113">
        <v>30.4</v>
      </c>
      <c r="Y64" s="2113">
        <v>0.9</v>
      </c>
      <c r="Z64" s="2112">
        <v>857100</v>
      </c>
      <c r="AA64" s="2112">
        <v>3033700</v>
      </c>
      <c r="AB64" s="2113">
        <v>28.3</v>
      </c>
      <c r="AC64" s="2113">
        <v>0.9</v>
      </c>
      <c r="AD64" s="2112">
        <v>849500</v>
      </c>
      <c r="AE64" s="2112">
        <v>3144000</v>
      </c>
      <c r="AF64" s="2113">
        <v>27</v>
      </c>
      <c r="AG64" s="2113">
        <v>0.8</v>
      </c>
      <c r="AH64" s="2112">
        <v>893400</v>
      </c>
      <c r="AI64" s="2112">
        <v>3224300</v>
      </c>
      <c r="AJ64" s="2113">
        <v>27.7</v>
      </c>
      <c r="AK64" s="2113">
        <v>0.9</v>
      </c>
      <c r="AL64" s="2112">
        <v>954600</v>
      </c>
      <c r="AM64" s="2112">
        <v>3272100</v>
      </c>
      <c r="AN64" s="2113">
        <v>29.2</v>
      </c>
      <c r="AO64" s="2113">
        <v>0.9</v>
      </c>
      <c r="AP64" s="2112">
        <v>921700</v>
      </c>
      <c r="AQ64" s="2112">
        <v>3312900</v>
      </c>
      <c r="AR64" s="2113">
        <v>27.8</v>
      </c>
      <c r="AS64" s="2113">
        <v>0.9</v>
      </c>
      <c r="AT64" s="2112">
        <v>964800</v>
      </c>
      <c r="AU64" s="2112">
        <v>3391000</v>
      </c>
      <c r="AV64" s="2113">
        <v>28.5</v>
      </c>
      <c r="AW64" s="2113">
        <v>0.9</v>
      </c>
      <c r="AX64" s="2112">
        <v>1027000</v>
      </c>
      <c r="AY64" s="2112">
        <v>3474100</v>
      </c>
      <c r="AZ64" s="2113">
        <v>29.6</v>
      </c>
      <c r="BA64" s="2113">
        <v>0.9</v>
      </c>
      <c r="BB64" s="2112">
        <v>1051800</v>
      </c>
      <c r="BC64" s="2112">
        <v>3629000</v>
      </c>
      <c r="BD64" s="2113">
        <v>29</v>
      </c>
      <c r="BE64" s="2113">
        <v>0.8</v>
      </c>
      <c r="BF64" s="2112">
        <v>1051100</v>
      </c>
      <c r="BG64" s="2112">
        <v>3737200</v>
      </c>
      <c r="BH64" s="2113">
        <v>28.1</v>
      </c>
      <c r="BI64" s="2113">
        <v>0.9</v>
      </c>
      <c r="BJ64" s="2112">
        <v>1022600</v>
      </c>
      <c r="BK64" s="2112">
        <v>3841500</v>
      </c>
      <c r="BL64" s="2113">
        <v>26.6</v>
      </c>
      <c r="BM64" s="2113">
        <v>0.9</v>
      </c>
      <c r="BN64" s="2112">
        <v>966200</v>
      </c>
      <c r="BO64" s="2112">
        <v>3863300</v>
      </c>
      <c r="BP64" s="2113">
        <v>25</v>
      </c>
      <c r="BQ64" s="2113">
        <v>0.9</v>
      </c>
      <c r="BR64" s="2112">
        <v>978500</v>
      </c>
      <c r="BS64" s="2112">
        <v>3961200</v>
      </c>
      <c r="BT64" s="2113">
        <v>24.7</v>
      </c>
      <c r="BU64" s="2113">
        <v>0.9</v>
      </c>
    </row>
    <row r="65" spans="1:73">
      <c r="A65" s="175"/>
      <c r="B65" s="181">
        <v>0.53</v>
      </c>
      <c r="C65" s="181">
        <v>0.55000000000000004</v>
      </c>
      <c r="D65" s="24"/>
      <c r="E65" s="24"/>
      <c r="F65" s="24"/>
      <c r="G65" s="24"/>
      <c r="H65" s="24"/>
      <c r="M65" s="2111" t="s">
        <v>1345</v>
      </c>
      <c r="N65" s="2112">
        <v>521100</v>
      </c>
      <c r="O65" s="2112">
        <v>2074000</v>
      </c>
      <c r="P65" s="2113">
        <v>25.1</v>
      </c>
      <c r="Q65" s="2113">
        <v>1</v>
      </c>
      <c r="R65" s="2112">
        <v>502300</v>
      </c>
      <c r="S65" s="2112">
        <v>2064800</v>
      </c>
      <c r="T65" s="2113">
        <v>24.3</v>
      </c>
      <c r="U65" s="2113">
        <v>1</v>
      </c>
      <c r="V65" s="2112">
        <v>482900</v>
      </c>
      <c r="W65" s="2112">
        <v>2042500</v>
      </c>
      <c r="X65" s="2113">
        <v>23.6</v>
      </c>
      <c r="Y65" s="2113">
        <v>1</v>
      </c>
      <c r="Z65" s="2112">
        <v>480000</v>
      </c>
      <c r="AA65" s="2112">
        <v>2114800</v>
      </c>
      <c r="AB65" s="2113">
        <v>22.7</v>
      </c>
      <c r="AC65" s="2113">
        <v>1</v>
      </c>
      <c r="AD65" s="2112">
        <v>481600</v>
      </c>
      <c r="AE65" s="2112">
        <v>2211000</v>
      </c>
      <c r="AF65" s="2113">
        <v>21.8</v>
      </c>
      <c r="AG65" s="2113">
        <v>0.9</v>
      </c>
      <c r="AH65" s="2112">
        <v>487500</v>
      </c>
      <c r="AI65" s="2112">
        <v>2214700</v>
      </c>
      <c r="AJ65" s="2113">
        <v>22</v>
      </c>
      <c r="AK65" s="2113">
        <v>1</v>
      </c>
      <c r="AL65" s="2112">
        <v>516200</v>
      </c>
      <c r="AM65" s="2112">
        <v>2244000</v>
      </c>
      <c r="AN65" s="2113">
        <v>23</v>
      </c>
      <c r="AO65" s="2113">
        <v>1</v>
      </c>
      <c r="AP65" s="2112">
        <v>519400</v>
      </c>
      <c r="AQ65" s="2112">
        <v>2265600</v>
      </c>
      <c r="AR65" s="2113">
        <v>22.9</v>
      </c>
      <c r="AS65" s="2113">
        <v>1</v>
      </c>
      <c r="AT65" s="2112">
        <v>564100</v>
      </c>
      <c r="AU65" s="2112">
        <v>2361200</v>
      </c>
      <c r="AV65" s="2113">
        <v>23.9</v>
      </c>
      <c r="AW65" s="2113">
        <v>1</v>
      </c>
      <c r="AX65" s="2112">
        <v>574100</v>
      </c>
      <c r="AY65" s="2112">
        <v>2393200</v>
      </c>
      <c r="AZ65" s="2113">
        <v>24</v>
      </c>
      <c r="BA65" s="2113">
        <v>1</v>
      </c>
      <c r="BB65" s="2112">
        <v>609100</v>
      </c>
      <c r="BC65" s="2112">
        <v>2544200</v>
      </c>
      <c r="BD65" s="2113">
        <v>23.9</v>
      </c>
      <c r="BE65" s="2113">
        <v>1</v>
      </c>
      <c r="BF65" s="2112">
        <v>576700</v>
      </c>
      <c r="BG65" s="2112">
        <v>2588300</v>
      </c>
      <c r="BH65" s="2113">
        <v>22.3</v>
      </c>
      <c r="BI65" s="2113">
        <v>1</v>
      </c>
      <c r="BJ65" s="2112">
        <v>571700</v>
      </c>
      <c r="BK65" s="2112">
        <v>2684800</v>
      </c>
      <c r="BL65" s="2113">
        <v>21.3</v>
      </c>
      <c r="BM65" s="2113">
        <v>1</v>
      </c>
      <c r="BN65" s="2112">
        <v>535900</v>
      </c>
      <c r="BO65" s="2112">
        <v>2703900</v>
      </c>
      <c r="BP65" s="2113">
        <v>19.8</v>
      </c>
      <c r="BQ65" s="2113">
        <v>1</v>
      </c>
      <c r="BR65" s="2112">
        <v>554900</v>
      </c>
      <c r="BS65" s="2112">
        <v>2772900</v>
      </c>
      <c r="BT65" s="2113">
        <v>20</v>
      </c>
      <c r="BU65" s="2113">
        <v>1</v>
      </c>
    </row>
    <row r="66" spans="1:73">
      <c r="A66" s="175" t="s">
        <v>391</v>
      </c>
      <c r="B66" s="172"/>
      <c r="C66" s="172"/>
      <c r="D66" s="24"/>
      <c r="E66" s="24"/>
      <c r="F66" s="24"/>
      <c r="G66" s="24"/>
      <c r="H66" s="24"/>
      <c r="M66" s="2111" t="s">
        <v>1346</v>
      </c>
      <c r="N66" s="2112">
        <v>44100</v>
      </c>
      <c r="O66" s="2112">
        <v>219000</v>
      </c>
      <c r="P66" s="2113">
        <v>20.100000000000001</v>
      </c>
      <c r="Q66" s="2113">
        <v>2.8</v>
      </c>
      <c r="R66" s="2112">
        <v>36400</v>
      </c>
      <c r="S66" s="2112">
        <v>209200</v>
      </c>
      <c r="T66" s="2113">
        <v>17.399999999999999</v>
      </c>
      <c r="U66" s="2113">
        <v>2.7</v>
      </c>
      <c r="V66" s="2112">
        <v>43300</v>
      </c>
      <c r="W66" s="2112">
        <v>222100</v>
      </c>
      <c r="X66" s="2113">
        <v>19.5</v>
      </c>
      <c r="Y66" s="2113">
        <v>2.8</v>
      </c>
      <c r="Z66" s="2112">
        <v>57700</v>
      </c>
      <c r="AA66" s="2112">
        <v>266000</v>
      </c>
      <c r="AB66" s="2113">
        <v>21.7</v>
      </c>
      <c r="AC66" s="2113">
        <v>2.7</v>
      </c>
      <c r="AD66" s="2112">
        <v>47200</v>
      </c>
      <c r="AE66" s="2112">
        <v>249500</v>
      </c>
      <c r="AF66" s="2113">
        <v>18.899999999999999</v>
      </c>
      <c r="AG66" s="2113">
        <v>2.6</v>
      </c>
      <c r="AH66" s="2112">
        <v>32700</v>
      </c>
      <c r="AI66" s="2112">
        <v>173900</v>
      </c>
      <c r="AJ66" s="2113">
        <v>18.8</v>
      </c>
      <c r="AK66" s="2113">
        <v>3.3</v>
      </c>
      <c r="AL66" s="2112">
        <v>35700</v>
      </c>
      <c r="AM66" s="2112">
        <v>162900</v>
      </c>
      <c r="AN66" s="2113">
        <v>21.9</v>
      </c>
      <c r="AO66" s="2113">
        <v>3.5</v>
      </c>
      <c r="AP66" s="2112">
        <v>38300</v>
      </c>
      <c r="AQ66" s="2112">
        <v>181400</v>
      </c>
      <c r="AR66" s="2113">
        <v>21.1</v>
      </c>
      <c r="AS66" s="2113">
        <v>3.3</v>
      </c>
      <c r="AT66" s="2112">
        <v>35500</v>
      </c>
      <c r="AU66" s="2112">
        <v>164700</v>
      </c>
      <c r="AV66" s="2113">
        <v>21.6</v>
      </c>
      <c r="AW66" s="2113">
        <v>3.6</v>
      </c>
      <c r="AX66" s="2112">
        <v>44900</v>
      </c>
      <c r="AY66" s="2112">
        <v>175300</v>
      </c>
      <c r="AZ66" s="2113">
        <v>25.6</v>
      </c>
      <c r="BA66" s="2113">
        <v>3.7</v>
      </c>
      <c r="BB66" s="2112">
        <v>43100</v>
      </c>
      <c r="BC66" s="2112">
        <v>183000</v>
      </c>
      <c r="BD66" s="2113">
        <v>23.5</v>
      </c>
      <c r="BE66" s="2113">
        <v>3.5</v>
      </c>
      <c r="BF66" s="2112">
        <v>41700</v>
      </c>
      <c r="BG66" s="2112">
        <v>198400</v>
      </c>
      <c r="BH66" s="2113">
        <v>21</v>
      </c>
      <c r="BI66" s="2113">
        <v>3.3</v>
      </c>
      <c r="BJ66" s="2112">
        <v>48200</v>
      </c>
      <c r="BK66" s="2112">
        <v>199400</v>
      </c>
      <c r="BL66" s="2113">
        <v>24.2</v>
      </c>
      <c r="BM66" s="2113">
        <v>3.8</v>
      </c>
      <c r="BN66" s="2112">
        <v>41900</v>
      </c>
      <c r="BO66" s="2112">
        <v>198400</v>
      </c>
      <c r="BP66" s="2113">
        <v>21.1</v>
      </c>
      <c r="BQ66" s="2113">
        <v>3.6</v>
      </c>
      <c r="BR66" s="2112">
        <v>35200</v>
      </c>
      <c r="BS66" s="2112">
        <v>174500</v>
      </c>
      <c r="BT66" s="2113">
        <v>20.100000000000001</v>
      </c>
      <c r="BU66" s="2113">
        <v>3.9</v>
      </c>
    </row>
    <row r="67" spans="1:73">
      <c r="M67" s="2111" t="s">
        <v>1347</v>
      </c>
      <c r="N67" s="2112">
        <v>385800</v>
      </c>
      <c r="O67" s="2112">
        <v>862600</v>
      </c>
      <c r="P67" s="2113">
        <v>44.7</v>
      </c>
      <c r="Q67" s="2113">
        <v>1.7</v>
      </c>
      <c r="R67" s="2112">
        <v>391800</v>
      </c>
      <c r="S67" s="2112">
        <v>915200</v>
      </c>
      <c r="T67" s="2113">
        <v>42.8</v>
      </c>
      <c r="U67" s="2113">
        <v>1.7</v>
      </c>
      <c r="V67" s="2112">
        <v>428800</v>
      </c>
      <c r="W67" s="2112">
        <v>958100</v>
      </c>
      <c r="X67" s="2113">
        <v>44.8</v>
      </c>
      <c r="Y67" s="2113">
        <v>1.6</v>
      </c>
      <c r="Z67" s="2112">
        <v>377200</v>
      </c>
      <c r="AA67" s="2112">
        <v>918900</v>
      </c>
      <c r="AB67" s="2113">
        <v>41</v>
      </c>
      <c r="AC67" s="2113">
        <v>1.7</v>
      </c>
      <c r="AD67" s="2112">
        <v>367900</v>
      </c>
      <c r="AE67" s="2112">
        <v>933000</v>
      </c>
      <c r="AF67" s="2113">
        <v>39.4</v>
      </c>
      <c r="AG67" s="2113">
        <v>1.6</v>
      </c>
      <c r="AH67" s="2112">
        <v>405900</v>
      </c>
      <c r="AI67" s="2112">
        <v>1009600</v>
      </c>
      <c r="AJ67" s="2113">
        <v>40.200000000000003</v>
      </c>
      <c r="AK67" s="2113">
        <v>1.7</v>
      </c>
      <c r="AL67" s="2112">
        <v>438400</v>
      </c>
      <c r="AM67" s="2112">
        <v>1028100</v>
      </c>
      <c r="AN67" s="2113">
        <v>42.6</v>
      </c>
      <c r="AO67" s="2113">
        <v>1.7</v>
      </c>
      <c r="AP67" s="2112">
        <v>402200</v>
      </c>
      <c r="AQ67" s="2112">
        <v>1047400</v>
      </c>
      <c r="AR67" s="2113">
        <v>38.4</v>
      </c>
      <c r="AS67" s="2113">
        <v>1.6</v>
      </c>
      <c r="AT67" s="2112">
        <v>400800</v>
      </c>
      <c r="AU67" s="2112">
        <v>1029700</v>
      </c>
      <c r="AV67" s="2113">
        <v>38.9</v>
      </c>
      <c r="AW67" s="2113">
        <v>1.6</v>
      </c>
      <c r="AX67" s="2112">
        <v>452900</v>
      </c>
      <c r="AY67" s="2112">
        <v>1080900</v>
      </c>
      <c r="AZ67" s="2113">
        <v>41.9</v>
      </c>
      <c r="BA67" s="2113">
        <v>1.6</v>
      </c>
      <c r="BB67" s="2112">
        <v>442700</v>
      </c>
      <c r="BC67" s="2112">
        <v>1084800</v>
      </c>
      <c r="BD67" s="2113">
        <v>40.799999999999997</v>
      </c>
      <c r="BE67" s="2113">
        <v>1.7</v>
      </c>
      <c r="BF67" s="2112">
        <v>474400</v>
      </c>
      <c r="BG67" s="2112">
        <v>1148900</v>
      </c>
      <c r="BH67" s="2113">
        <v>41.3</v>
      </c>
      <c r="BI67" s="2113">
        <v>1.7</v>
      </c>
      <c r="BJ67" s="2112">
        <v>450900</v>
      </c>
      <c r="BK67" s="2112">
        <v>1156800</v>
      </c>
      <c r="BL67" s="2113">
        <v>39</v>
      </c>
      <c r="BM67" s="2113">
        <v>1.7</v>
      </c>
      <c r="BN67" s="2112">
        <v>430400</v>
      </c>
      <c r="BO67" s="2112">
        <v>1159400</v>
      </c>
      <c r="BP67" s="2113">
        <v>37.1</v>
      </c>
      <c r="BQ67" s="2113">
        <v>1.7</v>
      </c>
      <c r="BR67" s="2112">
        <v>423600</v>
      </c>
      <c r="BS67" s="2112">
        <v>1188400</v>
      </c>
      <c r="BT67" s="2113">
        <v>35.6</v>
      </c>
      <c r="BU67" s="2113">
        <v>1.7</v>
      </c>
    </row>
    <row r="68" spans="1:73">
      <c r="M68" s="2111" t="s">
        <v>1348</v>
      </c>
      <c r="N68" s="2112">
        <v>509500</v>
      </c>
      <c r="O68" s="2112">
        <v>1345400</v>
      </c>
      <c r="P68" s="2113">
        <v>37.9</v>
      </c>
      <c r="Q68" s="2113">
        <v>1.4</v>
      </c>
      <c r="R68" s="2112">
        <v>512400</v>
      </c>
      <c r="S68" s="2112">
        <v>1436300</v>
      </c>
      <c r="T68" s="2113">
        <v>35.700000000000003</v>
      </c>
      <c r="U68" s="2113">
        <v>1.3</v>
      </c>
      <c r="V68" s="2112">
        <v>543100</v>
      </c>
      <c r="W68" s="2112">
        <v>1531100</v>
      </c>
      <c r="X68" s="2113">
        <v>35.5</v>
      </c>
      <c r="Y68" s="2113">
        <v>1.3</v>
      </c>
      <c r="Z68" s="2112">
        <v>549900</v>
      </c>
      <c r="AA68" s="2112">
        <v>1624600</v>
      </c>
      <c r="AB68" s="2113">
        <v>33.799999999999997</v>
      </c>
      <c r="AC68" s="2113">
        <v>1.2</v>
      </c>
      <c r="AD68" s="2112">
        <v>558300</v>
      </c>
      <c r="AE68" s="2112">
        <v>1706600</v>
      </c>
      <c r="AF68" s="2113">
        <v>32.700000000000003</v>
      </c>
      <c r="AG68" s="2113">
        <v>1.2</v>
      </c>
      <c r="AH68" s="2112">
        <v>569100</v>
      </c>
      <c r="AI68" s="2112">
        <v>1768800</v>
      </c>
      <c r="AJ68" s="2113">
        <v>32.200000000000003</v>
      </c>
      <c r="AK68" s="2113">
        <v>1.2</v>
      </c>
      <c r="AL68" s="2112">
        <v>639900</v>
      </c>
      <c r="AM68" s="2112">
        <v>1877000</v>
      </c>
      <c r="AN68" s="2113">
        <v>34.1</v>
      </c>
      <c r="AO68" s="2113">
        <v>1.2</v>
      </c>
      <c r="AP68" s="2112">
        <v>650900</v>
      </c>
      <c r="AQ68" s="2112">
        <v>2051100</v>
      </c>
      <c r="AR68" s="2113">
        <v>31.7</v>
      </c>
      <c r="AS68" s="2113">
        <v>1.1000000000000001</v>
      </c>
      <c r="AT68" s="2112">
        <v>692700</v>
      </c>
      <c r="AU68" s="2112">
        <v>2163400</v>
      </c>
      <c r="AV68" s="2113">
        <v>32</v>
      </c>
      <c r="AW68" s="2113">
        <v>1.1000000000000001</v>
      </c>
      <c r="AX68" s="2112">
        <v>763800</v>
      </c>
      <c r="AY68" s="2112">
        <v>2278700</v>
      </c>
      <c r="AZ68" s="2113">
        <v>33.5</v>
      </c>
      <c r="BA68" s="2113">
        <v>1.1000000000000001</v>
      </c>
      <c r="BB68" s="2112">
        <v>783700</v>
      </c>
      <c r="BC68" s="2112">
        <v>2375600</v>
      </c>
      <c r="BD68" s="2113">
        <v>33</v>
      </c>
      <c r="BE68" s="2113">
        <v>1.1000000000000001</v>
      </c>
      <c r="BF68" s="2112">
        <v>806600</v>
      </c>
      <c r="BG68" s="2112">
        <v>2472800</v>
      </c>
      <c r="BH68" s="2113">
        <v>32.6</v>
      </c>
      <c r="BI68" s="2113">
        <v>1.1000000000000001</v>
      </c>
      <c r="BJ68" s="2112">
        <v>774300</v>
      </c>
      <c r="BK68" s="2112">
        <v>2592800</v>
      </c>
      <c r="BL68" s="2113">
        <v>29.9</v>
      </c>
      <c r="BM68" s="2113">
        <v>1.1000000000000001</v>
      </c>
      <c r="BN68" s="2112">
        <v>725500</v>
      </c>
      <c r="BO68" s="2112">
        <v>2582600</v>
      </c>
      <c r="BP68" s="2113">
        <v>28.1</v>
      </c>
      <c r="BQ68" s="2113">
        <v>1.1000000000000001</v>
      </c>
      <c r="BR68" s="2112">
        <v>751400</v>
      </c>
      <c r="BS68" s="2112">
        <v>2721700</v>
      </c>
      <c r="BT68" s="2113">
        <v>27.6</v>
      </c>
      <c r="BU68" s="2113">
        <v>1.1000000000000001</v>
      </c>
    </row>
    <row r="69" spans="1:73">
      <c r="A69" s="93" t="s">
        <v>370</v>
      </c>
      <c r="M69" s="2111" t="s">
        <v>1349</v>
      </c>
      <c r="N69" s="2112">
        <v>501800</v>
      </c>
      <c r="O69" s="2112">
        <v>2082200</v>
      </c>
      <c r="P69" s="2113">
        <v>24.1</v>
      </c>
      <c r="Q69" s="2113">
        <v>1</v>
      </c>
      <c r="R69" s="2112">
        <v>476100</v>
      </c>
      <c r="S69" s="2112">
        <v>2037000</v>
      </c>
      <c r="T69" s="2113">
        <v>23.4</v>
      </c>
      <c r="U69" s="2113">
        <v>1</v>
      </c>
      <c r="V69" s="2112">
        <v>471300</v>
      </c>
      <c r="W69" s="2112">
        <v>1997400</v>
      </c>
      <c r="X69" s="2113">
        <v>23.6</v>
      </c>
      <c r="Y69" s="2113">
        <v>1</v>
      </c>
      <c r="Z69" s="2112">
        <v>420500</v>
      </c>
      <c r="AA69" s="2112">
        <v>1983800</v>
      </c>
      <c r="AB69" s="2113">
        <v>21.2</v>
      </c>
      <c r="AC69" s="2113">
        <v>1</v>
      </c>
      <c r="AD69" s="2112">
        <v>398400</v>
      </c>
      <c r="AE69" s="2112">
        <v>1992800</v>
      </c>
      <c r="AF69" s="2113">
        <v>20</v>
      </c>
      <c r="AG69" s="2113">
        <v>0.9</v>
      </c>
      <c r="AH69" s="2112">
        <v>409500</v>
      </c>
      <c r="AI69" s="2112">
        <v>1926700</v>
      </c>
      <c r="AJ69" s="2113">
        <v>21.3</v>
      </c>
      <c r="AK69" s="2113">
        <v>1</v>
      </c>
      <c r="AL69" s="2112">
        <v>401900</v>
      </c>
      <c r="AM69" s="2112">
        <v>1842200</v>
      </c>
      <c r="AN69" s="2113">
        <v>21.8</v>
      </c>
      <c r="AO69" s="2113">
        <v>1.1000000000000001</v>
      </c>
      <c r="AP69" s="2112">
        <v>356100</v>
      </c>
      <c r="AQ69" s="2112">
        <v>1736100</v>
      </c>
      <c r="AR69" s="2113">
        <v>20.5</v>
      </c>
      <c r="AS69" s="2113">
        <v>1.1000000000000001</v>
      </c>
      <c r="AT69" s="2112">
        <v>352100</v>
      </c>
      <c r="AU69" s="2112">
        <v>1692500</v>
      </c>
      <c r="AV69" s="2113">
        <v>20.8</v>
      </c>
      <c r="AW69" s="2113">
        <v>1.1000000000000001</v>
      </c>
      <c r="AX69" s="2112">
        <v>360500</v>
      </c>
      <c r="AY69" s="2112">
        <v>1686600</v>
      </c>
      <c r="AZ69" s="2113">
        <v>21.4</v>
      </c>
      <c r="BA69" s="2113">
        <v>1.1000000000000001</v>
      </c>
      <c r="BB69" s="2112">
        <v>367700</v>
      </c>
      <c r="BC69" s="2112">
        <v>1745200</v>
      </c>
      <c r="BD69" s="2113">
        <v>21.1</v>
      </c>
      <c r="BE69" s="2113">
        <v>1.1000000000000001</v>
      </c>
      <c r="BF69" s="2112">
        <v>344200</v>
      </c>
      <c r="BG69" s="2112">
        <v>1793400</v>
      </c>
      <c r="BH69" s="2113">
        <v>19.2</v>
      </c>
      <c r="BI69" s="2113">
        <v>1.1000000000000001</v>
      </c>
      <c r="BJ69" s="2112">
        <v>334900</v>
      </c>
      <c r="BK69" s="2112">
        <v>1763900</v>
      </c>
      <c r="BL69" s="2113">
        <v>19</v>
      </c>
      <c r="BM69" s="2113">
        <v>1.1000000000000001</v>
      </c>
      <c r="BN69" s="2112">
        <v>332700</v>
      </c>
      <c r="BO69" s="2112">
        <v>1797800</v>
      </c>
      <c r="BP69" s="2113">
        <v>18.5</v>
      </c>
      <c r="BQ69" s="2113">
        <v>1.1000000000000001</v>
      </c>
      <c r="BR69" s="2112">
        <v>311500</v>
      </c>
      <c r="BS69" s="2112">
        <v>1744100</v>
      </c>
      <c r="BT69" s="2113">
        <v>17.899999999999999</v>
      </c>
      <c r="BU69" s="2113">
        <v>1.2</v>
      </c>
    </row>
    <row r="70" spans="1:73">
      <c r="A70" s="171" t="s">
        <v>1091</v>
      </c>
      <c r="B70" s="172"/>
      <c r="C70" s="24"/>
      <c r="D70" s="24"/>
      <c r="M70" s="2111" t="s">
        <v>1350</v>
      </c>
      <c r="N70" s="2112">
        <v>817600</v>
      </c>
      <c r="O70" s="2112">
        <v>2736500</v>
      </c>
      <c r="P70" s="2113">
        <v>29.9</v>
      </c>
      <c r="Q70" s="2113">
        <v>0.9</v>
      </c>
      <c r="R70" s="2112">
        <v>798800</v>
      </c>
      <c r="S70" s="2112">
        <v>2779700</v>
      </c>
      <c r="T70" s="2113">
        <v>28.7</v>
      </c>
      <c r="U70" s="2113">
        <v>0.9</v>
      </c>
      <c r="V70" s="2112">
        <v>828200</v>
      </c>
      <c r="W70" s="2112">
        <v>2840900</v>
      </c>
      <c r="X70" s="2113">
        <v>29.2</v>
      </c>
      <c r="Y70" s="2113">
        <v>0.9</v>
      </c>
      <c r="Z70" s="2112">
        <v>791900</v>
      </c>
      <c r="AA70" s="2112">
        <v>2872000</v>
      </c>
      <c r="AB70" s="2113">
        <v>27.6</v>
      </c>
      <c r="AC70" s="2113">
        <v>0.9</v>
      </c>
      <c r="AD70" s="2112">
        <v>771300</v>
      </c>
      <c r="AE70" s="2112">
        <v>2945200</v>
      </c>
      <c r="AF70" s="2113">
        <v>26.2</v>
      </c>
      <c r="AG70" s="2113">
        <v>0.9</v>
      </c>
      <c r="AH70" s="2112">
        <v>789200</v>
      </c>
      <c r="AI70" s="2112">
        <v>2893000</v>
      </c>
      <c r="AJ70" s="2113">
        <v>27.3</v>
      </c>
      <c r="AK70" s="2113">
        <v>0.9</v>
      </c>
      <c r="AL70" s="2112">
        <v>822100</v>
      </c>
      <c r="AM70" s="2112">
        <v>2881000</v>
      </c>
      <c r="AN70" s="2113">
        <v>28.5</v>
      </c>
      <c r="AO70" s="2113">
        <v>0.9</v>
      </c>
      <c r="AP70" s="2112">
        <v>804700</v>
      </c>
      <c r="AQ70" s="2112">
        <v>2938100</v>
      </c>
      <c r="AR70" s="2113">
        <v>27.4</v>
      </c>
      <c r="AS70" s="2113">
        <v>0.9</v>
      </c>
      <c r="AT70" s="2112">
        <v>842900</v>
      </c>
      <c r="AU70" s="2112">
        <v>2992800</v>
      </c>
      <c r="AV70" s="2113">
        <v>28.2</v>
      </c>
      <c r="AW70" s="2113">
        <v>0.9</v>
      </c>
      <c r="AX70" s="2112">
        <v>912500</v>
      </c>
      <c r="AY70" s="2112">
        <v>3082900</v>
      </c>
      <c r="AZ70" s="2113">
        <v>29.6</v>
      </c>
      <c r="BA70" s="2113">
        <v>0.9</v>
      </c>
      <c r="BB70" s="2112">
        <v>944400</v>
      </c>
      <c r="BC70" s="2112">
        <v>3210200</v>
      </c>
      <c r="BD70" s="2113">
        <v>29.4</v>
      </c>
      <c r="BE70" s="2113">
        <v>0.9</v>
      </c>
      <c r="BF70" s="2112">
        <v>947300</v>
      </c>
      <c r="BG70" s="2112">
        <v>3325900</v>
      </c>
      <c r="BH70" s="2113">
        <v>28.5</v>
      </c>
      <c r="BI70" s="2113">
        <v>0.9</v>
      </c>
      <c r="BJ70" s="2112">
        <v>909000</v>
      </c>
      <c r="BK70" s="2112">
        <v>3402600</v>
      </c>
      <c r="BL70" s="2113">
        <v>26.7</v>
      </c>
      <c r="BM70" s="2113">
        <v>0.9</v>
      </c>
      <c r="BN70" s="2112">
        <v>878100</v>
      </c>
      <c r="BO70" s="2112">
        <v>3463800</v>
      </c>
      <c r="BP70" s="2113">
        <v>25.4</v>
      </c>
      <c r="BQ70" s="2113">
        <v>0.9</v>
      </c>
      <c r="BR70" s="2112">
        <v>874900</v>
      </c>
      <c r="BS70" s="2112">
        <v>3531600</v>
      </c>
      <c r="BT70" s="2113">
        <v>24.8</v>
      </c>
      <c r="BU70" s="2113">
        <v>0.9</v>
      </c>
    </row>
    <row r="71" spans="1:73" ht="15.75">
      <c r="A71" s="173" t="s">
        <v>1092</v>
      </c>
      <c r="B71" s="174"/>
      <c r="C71" s="24"/>
      <c r="D71" s="24"/>
      <c r="M71" s="2111" t="s">
        <v>1351</v>
      </c>
      <c r="N71" s="2112">
        <v>196000</v>
      </c>
      <c r="O71" s="2112">
        <v>691800</v>
      </c>
      <c r="P71" s="2113">
        <v>28.3</v>
      </c>
      <c r="Q71" s="2113">
        <v>1.7</v>
      </c>
      <c r="R71" s="2112">
        <v>191300</v>
      </c>
      <c r="S71" s="2112">
        <v>693100</v>
      </c>
      <c r="T71" s="2113">
        <v>27.6</v>
      </c>
      <c r="U71" s="2113">
        <v>1.7</v>
      </c>
      <c r="V71" s="2112">
        <v>186200</v>
      </c>
      <c r="W71" s="2112">
        <v>685200</v>
      </c>
      <c r="X71" s="2113">
        <v>27.2</v>
      </c>
      <c r="Y71" s="2113">
        <v>1.7</v>
      </c>
      <c r="Z71" s="2112">
        <v>178300</v>
      </c>
      <c r="AA71" s="2112">
        <v>730400</v>
      </c>
      <c r="AB71" s="2113">
        <v>24.4</v>
      </c>
      <c r="AC71" s="2113">
        <v>1.6</v>
      </c>
      <c r="AD71" s="2112">
        <v>185400</v>
      </c>
      <c r="AE71" s="2112">
        <v>748400</v>
      </c>
      <c r="AF71" s="2113">
        <v>24.8</v>
      </c>
      <c r="AG71" s="2113">
        <v>1.6</v>
      </c>
      <c r="AH71" s="2112">
        <v>188800</v>
      </c>
      <c r="AI71" s="2112">
        <v>794000</v>
      </c>
      <c r="AJ71" s="2113">
        <v>23.8</v>
      </c>
      <c r="AK71" s="2113">
        <v>1.6</v>
      </c>
      <c r="AL71" s="2112">
        <v>219700</v>
      </c>
      <c r="AM71" s="2112">
        <v>828600</v>
      </c>
      <c r="AN71" s="2113">
        <v>26.5</v>
      </c>
      <c r="AO71" s="2113">
        <v>1.7</v>
      </c>
      <c r="AP71" s="2112">
        <v>200800</v>
      </c>
      <c r="AQ71" s="2112">
        <v>838700</v>
      </c>
      <c r="AR71" s="2113">
        <v>23.9</v>
      </c>
      <c r="AS71" s="2113">
        <v>1.6</v>
      </c>
      <c r="AT71" s="2112">
        <v>201800</v>
      </c>
      <c r="AU71" s="2112">
        <v>853300</v>
      </c>
      <c r="AV71" s="2113">
        <v>23.6</v>
      </c>
      <c r="AW71" s="2113">
        <v>1.6</v>
      </c>
      <c r="AX71" s="2112">
        <v>211900</v>
      </c>
      <c r="AY71" s="2112">
        <v>869800</v>
      </c>
      <c r="AZ71" s="2113">
        <v>24.4</v>
      </c>
      <c r="BA71" s="2113">
        <v>1.6</v>
      </c>
      <c r="BB71" s="2112">
        <v>207600</v>
      </c>
      <c r="BC71" s="2112">
        <v>899600</v>
      </c>
      <c r="BD71" s="2113">
        <v>23.1</v>
      </c>
      <c r="BE71" s="2113">
        <v>1.5</v>
      </c>
      <c r="BF71" s="2112">
        <v>202900</v>
      </c>
      <c r="BG71" s="2112">
        <v>930700</v>
      </c>
      <c r="BH71" s="2113">
        <v>21.8</v>
      </c>
      <c r="BI71" s="2113">
        <v>1.5</v>
      </c>
      <c r="BJ71" s="2112">
        <v>201000</v>
      </c>
      <c r="BK71" s="2112">
        <v>944700</v>
      </c>
      <c r="BL71" s="2113">
        <v>21.3</v>
      </c>
      <c r="BM71" s="2113">
        <v>1.6</v>
      </c>
      <c r="BN71" s="2112">
        <v>178200</v>
      </c>
      <c r="BO71" s="2112">
        <v>910200</v>
      </c>
      <c r="BP71" s="2113">
        <v>19.600000000000001</v>
      </c>
      <c r="BQ71" s="2113">
        <v>1.6</v>
      </c>
      <c r="BR71" s="2112">
        <v>187900</v>
      </c>
      <c r="BS71" s="2112">
        <v>931000</v>
      </c>
      <c r="BT71" s="2113">
        <v>20.2</v>
      </c>
      <c r="BU71" s="2113">
        <v>1.6</v>
      </c>
    </row>
    <row r="72" spans="1:73">
      <c r="A72" s="175"/>
      <c r="B72" s="172"/>
      <c r="C72" s="24"/>
      <c r="D72" s="24"/>
      <c r="M72" s="2111" t="s">
        <v>1352</v>
      </c>
      <c r="N72" s="2112">
        <v>520200</v>
      </c>
      <c r="O72" s="2112">
        <v>2510500</v>
      </c>
      <c r="P72" s="2113">
        <v>20.7</v>
      </c>
      <c r="Q72" s="2113">
        <v>0.8</v>
      </c>
      <c r="R72" s="2112">
        <v>484500</v>
      </c>
      <c r="S72" s="2112">
        <v>2540100</v>
      </c>
      <c r="T72" s="2113">
        <v>19.100000000000001</v>
      </c>
      <c r="U72" s="2113">
        <v>0.8</v>
      </c>
      <c r="V72" s="2112">
        <v>500600</v>
      </c>
      <c r="W72" s="2112">
        <v>2572100</v>
      </c>
      <c r="X72" s="2113">
        <v>19.5</v>
      </c>
      <c r="Y72" s="2113">
        <v>0.8</v>
      </c>
      <c r="Z72" s="2112">
        <v>470200</v>
      </c>
      <c r="AA72" s="2112">
        <v>2611500</v>
      </c>
      <c r="AB72" s="2113">
        <v>18</v>
      </c>
      <c r="AC72" s="2113">
        <v>0.8</v>
      </c>
      <c r="AD72" s="2112">
        <v>469400</v>
      </c>
      <c r="AE72" s="2112">
        <v>2657000</v>
      </c>
      <c r="AF72" s="2113">
        <v>17.7</v>
      </c>
      <c r="AG72" s="2113">
        <v>0.8</v>
      </c>
      <c r="AH72" s="2112">
        <v>483100</v>
      </c>
      <c r="AI72" s="2112">
        <v>2700700</v>
      </c>
      <c r="AJ72" s="2113">
        <v>17.899999999999999</v>
      </c>
      <c r="AK72" s="2113">
        <v>0.8</v>
      </c>
      <c r="AL72" s="2112">
        <v>519600</v>
      </c>
      <c r="AM72" s="2112">
        <v>2742500</v>
      </c>
      <c r="AN72" s="2113">
        <v>18.899999999999999</v>
      </c>
      <c r="AO72" s="2113">
        <v>0.8</v>
      </c>
      <c r="AP72" s="2112">
        <v>499500</v>
      </c>
      <c r="AQ72" s="2112">
        <v>2800200</v>
      </c>
      <c r="AR72" s="2113">
        <v>17.8</v>
      </c>
      <c r="AS72" s="2113">
        <v>0.8</v>
      </c>
      <c r="AT72" s="2112">
        <v>542500</v>
      </c>
      <c r="AU72" s="2112">
        <v>2819200</v>
      </c>
      <c r="AV72" s="2113">
        <v>19.2</v>
      </c>
      <c r="AW72" s="2113">
        <v>0.8</v>
      </c>
      <c r="AX72" s="2112">
        <v>566300</v>
      </c>
      <c r="AY72" s="2112">
        <v>2849100</v>
      </c>
      <c r="AZ72" s="2113">
        <v>19.899999999999999</v>
      </c>
      <c r="BA72" s="2113">
        <v>0.8</v>
      </c>
      <c r="BB72" s="2112">
        <v>586100</v>
      </c>
      <c r="BC72" s="2112">
        <v>2889500</v>
      </c>
      <c r="BD72" s="2113">
        <v>20.3</v>
      </c>
      <c r="BE72" s="2113">
        <v>0.9</v>
      </c>
      <c r="BF72" s="2112">
        <v>574100</v>
      </c>
      <c r="BG72" s="2112">
        <v>2935400</v>
      </c>
      <c r="BH72" s="2113">
        <v>19.600000000000001</v>
      </c>
      <c r="BI72" s="2113">
        <v>0.9</v>
      </c>
      <c r="BJ72" s="2112">
        <v>562900</v>
      </c>
      <c r="BK72" s="2112">
        <v>2972700</v>
      </c>
      <c r="BL72" s="2113">
        <v>18.899999999999999</v>
      </c>
      <c r="BM72" s="2113">
        <v>0.9</v>
      </c>
      <c r="BN72" s="2112">
        <v>527500</v>
      </c>
      <c r="BO72" s="2112">
        <v>2983900</v>
      </c>
      <c r="BP72" s="2113">
        <v>17.7</v>
      </c>
      <c r="BQ72" s="2113">
        <v>0.9</v>
      </c>
      <c r="BR72" s="2112">
        <v>526200</v>
      </c>
      <c r="BS72" s="2112">
        <v>3033100</v>
      </c>
      <c r="BT72" s="2113">
        <v>17.3</v>
      </c>
      <c r="BU72" s="2113">
        <v>0.9</v>
      </c>
    </row>
    <row r="73" spans="1:73">
      <c r="A73" s="175" t="s">
        <v>371</v>
      </c>
      <c r="B73" s="176"/>
      <c r="C73" s="24"/>
      <c r="D73" s="24"/>
      <c r="M73" s="2111" t="s">
        <v>1353</v>
      </c>
      <c r="N73" s="2112">
        <v>444300</v>
      </c>
      <c r="O73" s="2112">
        <v>2065200</v>
      </c>
      <c r="P73" s="2113">
        <v>21.5</v>
      </c>
      <c r="Q73" s="2113">
        <v>0.9</v>
      </c>
      <c r="R73" s="2112">
        <v>420800</v>
      </c>
      <c r="S73" s="2112">
        <v>2091100</v>
      </c>
      <c r="T73" s="2113">
        <v>20.100000000000001</v>
      </c>
      <c r="U73" s="2113">
        <v>0.9</v>
      </c>
      <c r="V73" s="2112">
        <v>422700</v>
      </c>
      <c r="W73" s="2112">
        <v>2114000</v>
      </c>
      <c r="X73" s="2113">
        <v>20</v>
      </c>
      <c r="Y73" s="2113">
        <v>0.9</v>
      </c>
      <c r="Z73" s="2112">
        <v>407700</v>
      </c>
      <c r="AA73" s="2112">
        <v>2139400</v>
      </c>
      <c r="AB73" s="2113">
        <v>19.100000000000001</v>
      </c>
      <c r="AC73" s="2113">
        <v>0.9</v>
      </c>
      <c r="AD73" s="2112">
        <v>395800</v>
      </c>
      <c r="AE73" s="2112">
        <v>2181500</v>
      </c>
      <c r="AF73" s="2113">
        <v>18.100000000000001</v>
      </c>
      <c r="AG73" s="2113">
        <v>0.9</v>
      </c>
      <c r="AH73" s="2112">
        <v>418700</v>
      </c>
      <c r="AI73" s="2112">
        <v>2226400</v>
      </c>
      <c r="AJ73" s="2113">
        <v>18.8</v>
      </c>
      <c r="AK73" s="2113">
        <v>0.9</v>
      </c>
      <c r="AL73" s="2112">
        <v>450500</v>
      </c>
      <c r="AM73" s="2112">
        <v>2258100</v>
      </c>
      <c r="AN73" s="2113">
        <v>19.899999999999999</v>
      </c>
      <c r="AO73" s="2113">
        <v>0.9</v>
      </c>
      <c r="AP73" s="2112">
        <v>436100</v>
      </c>
      <c r="AQ73" s="2112">
        <v>2305100</v>
      </c>
      <c r="AR73" s="2113">
        <v>18.899999999999999</v>
      </c>
      <c r="AS73" s="2113">
        <v>0.9</v>
      </c>
      <c r="AT73" s="2112">
        <v>482600</v>
      </c>
      <c r="AU73" s="2112">
        <v>2333200</v>
      </c>
      <c r="AV73" s="2113">
        <v>20.7</v>
      </c>
      <c r="AW73" s="2113">
        <v>0.9</v>
      </c>
      <c r="AX73" s="2112">
        <v>504200</v>
      </c>
      <c r="AY73" s="2112">
        <v>2374100</v>
      </c>
      <c r="AZ73" s="2113">
        <v>21.2</v>
      </c>
      <c r="BA73" s="2113">
        <v>0.9</v>
      </c>
      <c r="BB73" s="2112">
        <v>518900</v>
      </c>
      <c r="BC73" s="2112">
        <v>2418800</v>
      </c>
      <c r="BD73" s="2113">
        <v>21.5</v>
      </c>
      <c r="BE73" s="2113">
        <v>1</v>
      </c>
      <c r="BF73" s="2112">
        <v>503800</v>
      </c>
      <c r="BG73" s="2112">
        <v>2463900</v>
      </c>
      <c r="BH73" s="2113">
        <v>20.399999999999999</v>
      </c>
      <c r="BI73" s="2113">
        <v>1</v>
      </c>
      <c r="BJ73" s="2112">
        <v>496200</v>
      </c>
      <c r="BK73" s="2112">
        <v>2502000</v>
      </c>
      <c r="BL73" s="2113">
        <v>19.8</v>
      </c>
      <c r="BM73" s="2113">
        <v>1</v>
      </c>
      <c r="BN73" s="2112">
        <v>468500</v>
      </c>
      <c r="BO73" s="2112">
        <v>2518000</v>
      </c>
      <c r="BP73" s="2113">
        <v>18.600000000000001</v>
      </c>
      <c r="BQ73" s="2113">
        <v>1</v>
      </c>
      <c r="BR73" s="2112">
        <v>468200</v>
      </c>
      <c r="BS73" s="2112">
        <v>2566400</v>
      </c>
      <c r="BT73" s="2113">
        <v>18.2</v>
      </c>
      <c r="BU73" s="2113">
        <v>1</v>
      </c>
    </row>
    <row r="74" spans="1:73">
      <c r="A74" s="175"/>
      <c r="B74" s="172"/>
      <c r="C74" s="24"/>
      <c r="D74" s="24"/>
      <c r="M74" s="2111" t="s">
        <v>1354</v>
      </c>
      <c r="N74" s="2112">
        <v>516600</v>
      </c>
      <c r="O74" s="2112">
        <v>1891500</v>
      </c>
      <c r="P74" s="2113">
        <v>27.3</v>
      </c>
      <c r="Q74" s="2113">
        <v>1.1000000000000001</v>
      </c>
      <c r="R74" s="2112">
        <v>481800</v>
      </c>
      <c r="S74" s="2112">
        <v>1889200</v>
      </c>
      <c r="T74" s="2113">
        <v>25.5</v>
      </c>
      <c r="U74" s="2113">
        <v>1.1000000000000001</v>
      </c>
      <c r="V74" s="2112">
        <v>498300</v>
      </c>
      <c r="W74" s="2112">
        <v>1929300</v>
      </c>
      <c r="X74" s="2113">
        <v>25.8</v>
      </c>
      <c r="Y74" s="2113">
        <v>1.1000000000000001</v>
      </c>
      <c r="Z74" s="2112">
        <v>467200</v>
      </c>
      <c r="AA74" s="2112">
        <v>1977200</v>
      </c>
      <c r="AB74" s="2113">
        <v>23.6</v>
      </c>
      <c r="AC74" s="2113">
        <v>1</v>
      </c>
      <c r="AD74" s="2112">
        <v>468700</v>
      </c>
      <c r="AE74" s="2112">
        <v>2033500</v>
      </c>
      <c r="AF74" s="2113">
        <v>23</v>
      </c>
      <c r="AG74" s="2113">
        <v>1</v>
      </c>
      <c r="AH74" s="2112">
        <v>481700</v>
      </c>
      <c r="AI74" s="2112">
        <v>2014300</v>
      </c>
      <c r="AJ74" s="2113">
        <v>23.9</v>
      </c>
      <c r="AK74" s="2113">
        <v>1.1000000000000001</v>
      </c>
      <c r="AL74" s="2112">
        <v>518400</v>
      </c>
      <c r="AM74" s="2112">
        <v>2030600</v>
      </c>
      <c r="AN74" s="2113">
        <v>25.5</v>
      </c>
      <c r="AO74" s="2113">
        <v>1.1000000000000001</v>
      </c>
      <c r="AP74" s="2112">
        <v>498200</v>
      </c>
      <c r="AQ74" s="2112">
        <v>2064800</v>
      </c>
      <c r="AR74" s="2113">
        <v>24.1</v>
      </c>
      <c r="AS74" s="2113">
        <v>1.1000000000000001</v>
      </c>
      <c r="AT74" s="2112">
        <v>541800</v>
      </c>
      <c r="AU74" s="2112">
        <v>2112300</v>
      </c>
      <c r="AV74" s="2113">
        <v>25.7</v>
      </c>
      <c r="AW74" s="2113">
        <v>1.1000000000000001</v>
      </c>
      <c r="AX74" s="2112">
        <v>565400</v>
      </c>
      <c r="AY74" s="2112">
        <v>2164900</v>
      </c>
      <c r="AZ74" s="2113">
        <v>26.1</v>
      </c>
      <c r="BA74" s="2113">
        <v>1.1000000000000001</v>
      </c>
      <c r="BB74" s="2112">
        <v>584000</v>
      </c>
      <c r="BC74" s="2112">
        <v>2259100</v>
      </c>
      <c r="BD74" s="2113">
        <v>25.9</v>
      </c>
      <c r="BE74" s="2113">
        <v>1.1000000000000001</v>
      </c>
      <c r="BF74" s="2112">
        <v>572600</v>
      </c>
      <c r="BG74" s="2112">
        <v>2321400</v>
      </c>
      <c r="BH74" s="2113">
        <v>24.7</v>
      </c>
      <c r="BI74" s="2113">
        <v>1.1000000000000001</v>
      </c>
      <c r="BJ74" s="2112">
        <v>561400</v>
      </c>
      <c r="BK74" s="2112">
        <v>2382200</v>
      </c>
      <c r="BL74" s="2113">
        <v>23.6</v>
      </c>
      <c r="BM74" s="2113">
        <v>1.1000000000000001</v>
      </c>
      <c r="BN74" s="2112">
        <v>526900</v>
      </c>
      <c r="BO74" s="2112">
        <v>2382700</v>
      </c>
      <c r="BP74" s="2113">
        <v>22.1</v>
      </c>
      <c r="BQ74" s="2113">
        <v>1.1000000000000001</v>
      </c>
      <c r="BR74" s="2112">
        <v>523400</v>
      </c>
      <c r="BS74" s="2112">
        <v>2431100</v>
      </c>
      <c r="BT74" s="2113">
        <v>21.5</v>
      </c>
      <c r="BU74" s="2113">
        <v>1.1000000000000001</v>
      </c>
    </row>
    <row r="75" spans="1:73">
      <c r="A75" s="177" t="s">
        <v>373</v>
      </c>
      <c r="B75" s="178"/>
      <c r="C75" s="24"/>
      <c r="D75" s="24"/>
      <c r="M75" s="2111" t="s">
        <v>1355</v>
      </c>
      <c r="N75" s="2112" t="s">
        <v>1343</v>
      </c>
      <c r="O75" s="2112" t="s">
        <v>1343</v>
      </c>
      <c r="P75" s="2112" t="s">
        <v>1343</v>
      </c>
      <c r="Q75" s="2112" t="s">
        <v>442</v>
      </c>
      <c r="R75" s="2112" t="s">
        <v>1343</v>
      </c>
      <c r="S75" s="2112" t="s">
        <v>1343</v>
      </c>
      <c r="T75" s="2112" t="s">
        <v>1343</v>
      </c>
      <c r="U75" s="2112" t="s">
        <v>442</v>
      </c>
      <c r="V75" s="2112" t="s">
        <v>1343</v>
      </c>
      <c r="W75" s="2112" t="s">
        <v>1343</v>
      </c>
      <c r="X75" s="2112" t="s">
        <v>1343</v>
      </c>
      <c r="Y75" s="2112" t="s">
        <v>442</v>
      </c>
      <c r="Z75" s="2112" t="s">
        <v>1343</v>
      </c>
      <c r="AA75" s="2112" t="s">
        <v>1343</v>
      </c>
      <c r="AB75" s="2112" t="s">
        <v>1343</v>
      </c>
      <c r="AC75" s="2112" t="s">
        <v>442</v>
      </c>
      <c r="AD75" s="2112" t="s">
        <v>1343</v>
      </c>
      <c r="AE75" s="2112" t="s">
        <v>1343</v>
      </c>
      <c r="AF75" s="2112" t="s">
        <v>1343</v>
      </c>
      <c r="AG75" s="2112" t="s">
        <v>442</v>
      </c>
      <c r="AH75" s="2112" t="s">
        <v>1343</v>
      </c>
      <c r="AI75" s="2112" t="s">
        <v>1343</v>
      </c>
      <c r="AJ75" s="2112" t="s">
        <v>1343</v>
      </c>
      <c r="AK75" s="2112" t="s">
        <v>442</v>
      </c>
      <c r="AL75" s="2112" t="s">
        <v>1343</v>
      </c>
      <c r="AM75" s="2112" t="s">
        <v>1343</v>
      </c>
      <c r="AN75" s="2112" t="s">
        <v>1343</v>
      </c>
      <c r="AO75" s="2112" t="s">
        <v>442</v>
      </c>
      <c r="AP75" s="2112">
        <v>309700</v>
      </c>
      <c r="AQ75" s="2112">
        <v>1155900</v>
      </c>
      <c r="AR75" s="2113">
        <v>26.8</v>
      </c>
      <c r="AS75" s="2113">
        <v>1.5</v>
      </c>
      <c r="AT75" s="2112">
        <v>347000</v>
      </c>
      <c r="AU75" s="2112">
        <v>1198800</v>
      </c>
      <c r="AV75" s="2113">
        <v>28.9</v>
      </c>
      <c r="AW75" s="2113">
        <v>1.5</v>
      </c>
      <c r="AX75" s="2112">
        <v>366600</v>
      </c>
      <c r="AY75" s="2112">
        <v>1230200</v>
      </c>
      <c r="AZ75" s="2113">
        <v>29.8</v>
      </c>
      <c r="BA75" s="2113">
        <v>1.5</v>
      </c>
      <c r="BB75" s="2112">
        <v>396000</v>
      </c>
      <c r="BC75" s="2112">
        <v>1276800</v>
      </c>
      <c r="BD75" s="2113">
        <v>31</v>
      </c>
      <c r="BE75" s="2113">
        <v>1.5</v>
      </c>
      <c r="BF75" s="2112">
        <v>375400</v>
      </c>
      <c r="BG75" s="2112">
        <v>1278400</v>
      </c>
      <c r="BH75" s="2113">
        <v>29.4</v>
      </c>
      <c r="BI75" s="2113">
        <v>1.5</v>
      </c>
      <c r="BJ75" s="2112">
        <v>380000</v>
      </c>
      <c r="BK75" s="2112">
        <v>1386900</v>
      </c>
      <c r="BL75" s="2113">
        <v>27.4</v>
      </c>
      <c r="BM75" s="2113">
        <v>1.5</v>
      </c>
      <c r="BN75" s="2112">
        <v>355400</v>
      </c>
      <c r="BO75" s="2112">
        <v>1364000</v>
      </c>
      <c r="BP75" s="2113">
        <v>26.1</v>
      </c>
      <c r="BQ75" s="2113">
        <v>1.5</v>
      </c>
      <c r="BR75" s="2112">
        <v>362100</v>
      </c>
      <c r="BS75" s="2112">
        <v>1428800</v>
      </c>
      <c r="BT75" s="2113">
        <v>25.3</v>
      </c>
      <c r="BU75" s="2113">
        <v>1.5</v>
      </c>
    </row>
    <row r="76" spans="1:73">
      <c r="A76" s="175" t="s">
        <v>375</v>
      </c>
      <c r="B76" s="172"/>
      <c r="C76" s="24"/>
      <c r="D76" s="24"/>
      <c r="M76" s="2111" t="s">
        <v>1356</v>
      </c>
      <c r="N76" s="2112">
        <v>437700</v>
      </c>
      <c r="O76" s="2112">
        <v>1513700</v>
      </c>
      <c r="P76" s="2113">
        <v>28.9</v>
      </c>
      <c r="Q76" s="2113">
        <v>1.2</v>
      </c>
      <c r="R76" s="2112">
        <v>411800</v>
      </c>
      <c r="S76" s="2112">
        <v>1517700</v>
      </c>
      <c r="T76" s="2113">
        <v>27.1</v>
      </c>
      <c r="U76" s="2113">
        <v>1.2</v>
      </c>
      <c r="V76" s="2112">
        <v>421600</v>
      </c>
      <c r="W76" s="2112">
        <v>1534400</v>
      </c>
      <c r="X76" s="2113">
        <v>27.5</v>
      </c>
      <c r="Y76" s="2113">
        <v>1.2</v>
      </c>
      <c r="Z76" s="2112">
        <v>392000</v>
      </c>
      <c r="AA76" s="2112">
        <v>1559100</v>
      </c>
      <c r="AB76" s="2113">
        <v>25.1</v>
      </c>
      <c r="AC76" s="2113">
        <v>1.2</v>
      </c>
      <c r="AD76" s="2112">
        <v>396700</v>
      </c>
      <c r="AE76" s="2112">
        <v>1626000</v>
      </c>
      <c r="AF76" s="2113">
        <v>24.4</v>
      </c>
      <c r="AG76" s="2113">
        <v>1.2</v>
      </c>
      <c r="AH76" s="2112">
        <v>416600</v>
      </c>
      <c r="AI76" s="2112">
        <v>1648900</v>
      </c>
      <c r="AJ76" s="2113">
        <v>25.3</v>
      </c>
      <c r="AK76" s="2113">
        <v>1.2</v>
      </c>
      <c r="AL76" s="2112">
        <v>450400</v>
      </c>
      <c r="AM76" s="2112">
        <v>1680400</v>
      </c>
      <c r="AN76" s="2113">
        <v>26.8</v>
      </c>
      <c r="AO76" s="2113">
        <v>1.2</v>
      </c>
      <c r="AP76" s="2112">
        <v>432800</v>
      </c>
      <c r="AQ76" s="2112">
        <v>1689600</v>
      </c>
      <c r="AR76" s="2113">
        <v>25.6</v>
      </c>
      <c r="AS76" s="2113">
        <v>1.2</v>
      </c>
      <c r="AT76" s="2112">
        <v>480500</v>
      </c>
      <c r="AU76" s="2112">
        <v>1755800</v>
      </c>
      <c r="AV76" s="2113">
        <v>27.4</v>
      </c>
      <c r="AW76" s="2113">
        <v>1.2</v>
      </c>
      <c r="AX76" s="2112">
        <v>495600</v>
      </c>
      <c r="AY76" s="2112">
        <v>1788600</v>
      </c>
      <c r="AZ76" s="2113">
        <v>27.7</v>
      </c>
      <c r="BA76" s="2113">
        <v>1.2</v>
      </c>
      <c r="BB76" s="2112">
        <v>507300</v>
      </c>
      <c r="BC76" s="2112">
        <v>1884600</v>
      </c>
      <c r="BD76" s="2113">
        <v>26.9</v>
      </c>
      <c r="BE76" s="2113">
        <v>1.2</v>
      </c>
      <c r="BF76" s="2112">
        <v>491800</v>
      </c>
      <c r="BG76" s="2112">
        <v>1903200</v>
      </c>
      <c r="BH76" s="2113">
        <v>25.8</v>
      </c>
      <c r="BI76" s="2113">
        <v>1.2</v>
      </c>
      <c r="BJ76" s="2112">
        <v>494400</v>
      </c>
      <c r="BK76" s="2112">
        <v>1987800</v>
      </c>
      <c r="BL76" s="2113">
        <v>24.9</v>
      </c>
      <c r="BM76" s="2113">
        <v>1.2</v>
      </c>
      <c r="BN76" s="2112">
        <v>459300</v>
      </c>
      <c r="BO76" s="2112">
        <v>1987800</v>
      </c>
      <c r="BP76" s="2113">
        <v>23.1</v>
      </c>
      <c r="BQ76" s="2113">
        <v>1.2</v>
      </c>
      <c r="BR76" s="2112">
        <v>458700</v>
      </c>
      <c r="BS76" s="2112">
        <v>2029400</v>
      </c>
      <c r="BT76" s="2113">
        <v>22.6</v>
      </c>
      <c r="BU76" s="2113">
        <v>1.2</v>
      </c>
    </row>
    <row r="77" spans="1:73">
      <c r="A77" s="2635"/>
      <c r="B77" s="2636"/>
      <c r="C77" s="24"/>
      <c r="D77" s="24"/>
      <c r="M77" s="2111" t="s">
        <v>1357</v>
      </c>
      <c r="N77" s="2112">
        <v>310400</v>
      </c>
      <c r="O77" s="2112">
        <v>1231100</v>
      </c>
      <c r="P77" s="2113">
        <v>25.2</v>
      </c>
      <c r="Q77" s="2113">
        <v>1.3</v>
      </c>
      <c r="R77" s="2112">
        <v>289300</v>
      </c>
      <c r="S77" s="2112">
        <v>1214900</v>
      </c>
      <c r="T77" s="2113">
        <v>23.8</v>
      </c>
      <c r="U77" s="2113">
        <v>1.3</v>
      </c>
      <c r="V77" s="2112">
        <v>282200</v>
      </c>
      <c r="W77" s="2112">
        <v>1216800</v>
      </c>
      <c r="X77" s="2113">
        <v>23.2</v>
      </c>
      <c r="Y77" s="2113">
        <v>1.3</v>
      </c>
      <c r="Z77" s="2112">
        <v>272600</v>
      </c>
      <c r="AA77" s="2112">
        <v>1261200</v>
      </c>
      <c r="AB77" s="2113">
        <v>21.6</v>
      </c>
      <c r="AC77" s="2113">
        <v>1.3</v>
      </c>
      <c r="AD77" s="2112">
        <v>282600</v>
      </c>
      <c r="AE77" s="2112">
        <v>1328700</v>
      </c>
      <c r="AF77" s="2113">
        <v>21.3</v>
      </c>
      <c r="AG77" s="2113">
        <v>1.2</v>
      </c>
      <c r="AH77" s="2112">
        <v>285000</v>
      </c>
      <c r="AI77" s="2112">
        <v>1311900</v>
      </c>
      <c r="AJ77" s="2113">
        <v>21.7</v>
      </c>
      <c r="AK77" s="2113">
        <v>1.3</v>
      </c>
      <c r="AL77" s="2112">
        <v>305600</v>
      </c>
      <c r="AM77" s="2112">
        <v>1346600</v>
      </c>
      <c r="AN77" s="2113">
        <v>22.7</v>
      </c>
      <c r="AO77" s="2113">
        <v>1.3</v>
      </c>
      <c r="AP77" s="2112">
        <v>306800</v>
      </c>
      <c r="AQ77" s="2112">
        <v>1348600</v>
      </c>
      <c r="AR77" s="2113">
        <v>22.8</v>
      </c>
      <c r="AS77" s="2113">
        <v>1.3</v>
      </c>
      <c r="AT77" s="2112">
        <v>346700</v>
      </c>
      <c r="AU77" s="2112">
        <v>1417400</v>
      </c>
      <c r="AV77" s="2113">
        <v>24.5</v>
      </c>
      <c r="AW77" s="2113">
        <v>1.3</v>
      </c>
      <c r="AX77" s="2112">
        <v>350100</v>
      </c>
      <c r="AY77" s="2112">
        <v>1433700</v>
      </c>
      <c r="AZ77" s="2113">
        <v>24.4</v>
      </c>
      <c r="BA77" s="2113">
        <v>1.3</v>
      </c>
      <c r="BB77" s="2112">
        <v>370000</v>
      </c>
      <c r="BC77" s="2112">
        <v>1535200</v>
      </c>
      <c r="BD77" s="2113">
        <v>24.1</v>
      </c>
      <c r="BE77" s="2113">
        <v>1.3</v>
      </c>
      <c r="BF77" s="2112">
        <v>347400</v>
      </c>
      <c r="BG77" s="2112">
        <v>1554700</v>
      </c>
      <c r="BH77" s="2113">
        <v>22.3</v>
      </c>
      <c r="BI77" s="2113">
        <v>1.3</v>
      </c>
      <c r="BJ77" s="2112">
        <v>350800</v>
      </c>
      <c r="BK77" s="2112">
        <v>1610700</v>
      </c>
      <c r="BL77" s="2113">
        <v>21.8</v>
      </c>
      <c r="BM77" s="2113">
        <v>1.3</v>
      </c>
      <c r="BN77" s="2112">
        <v>322600</v>
      </c>
      <c r="BO77" s="2112">
        <v>1603400</v>
      </c>
      <c r="BP77" s="2113">
        <v>20.100000000000001</v>
      </c>
      <c r="BQ77" s="2113">
        <v>1.3</v>
      </c>
      <c r="BR77" s="2112">
        <v>328600</v>
      </c>
      <c r="BS77" s="2112">
        <v>1647200</v>
      </c>
      <c r="BT77" s="2113">
        <v>20</v>
      </c>
      <c r="BU77" s="2113">
        <v>1.3</v>
      </c>
    </row>
    <row r="78" spans="1:73">
      <c r="A78" s="175"/>
      <c r="B78" s="179" t="s">
        <v>61</v>
      </c>
      <c r="C78" s="179" t="s">
        <v>2</v>
      </c>
      <c r="D78" s="24"/>
      <c r="M78" s="2111" t="s">
        <v>1358</v>
      </c>
      <c r="N78" s="2112">
        <v>34800</v>
      </c>
      <c r="O78" s="2112">
        <v>163600</v>
      </c>
      <c r="P78" s="2113">
        <v>21.3</v>
      </c>
      <c r="Q78" s="2113">
        <v>3.3</v>
      </c>
      <c r="R78" s="2112">
        <v>29500</v>
      </c>
      <c r="S78" s="2112">
        <v>154600</v>
      </c>
      <c r="T78" s="2113">
        <v>19.100000000000001</v>
      </c>
      <c r="U78" s="2113">
        <v>3.3</v>
      </c>
      <c r="V78" s="2112">
        <v>32800</v>
      </c>
      <c r="W78" s="2112">
        <v>155900</v>
      </c>
      <c r="X78" s="2113">
        <v>21</v>
      </c>
      <c r="Y78" s="2113">
        <v>3.5</v>
      </c>
      <c r="Z78" s="2112">
        <v>33600</v>
      </c>
      <c r="AA78" s="2112">
        <v>177300</v>
      </c>
      <c r="AB78" s="2113">
        <v>18.899999999999999</v>
      </c>
      <c r="AC78" s="2113">
        <v>3.2</v>
      </c>
      <c r="AD78" s="2112">
        <v>30300</v>
      </c>
      <c r="AE78" s="2112">
        <v>173800</v>
      </c>
      <c r="AF78" s="2113">
        <v>17.399999999999999</v>
      </c>
      <c r="AG78" s="2113">
        <v>3.1</v>
      </c>
      <c r="AH78" s="2112">
        <v>23000</v>
      </c>
      <c r="AI78" s="2112">
        <v>125700</v>
      </c>
      <c r="AJ78" s="2113">
        <v>18.3</v>
      </c>
      <c r="AK78" s="2113">
        <v>3.9</v>
      </c>
      <c r="AL78" s="2112">
        <v>26000</v>
      </c>
      <c r="AM78" s="2112">
        <v>119800</v>
      </c>
      <c r="AN78" s="2113">
        <v>21.7</v>
      </c>
      <c r="AO78" s="2113">
        <v>4.0999999999999996</v>
      </c>
      <c r="AP78" s="2112">
        <v>27400</v>
      </c>
      <c r="AQ78" s="2112">
        <v>130300</v>
      </c>
      <c r="AR78" s="2113">
        <v>21</v>
      </c>
      <c r="AS78" s="2113">
        <v>4</v>
      </c>
      <c r="AT78" s="2112">
        <v>24600</v>
      </c>
      <c r="AU78" s="2112">
        <v>113000</v>
      </c>
      <c r="AV78" s="2113">
        <v>21.7</v>
      </c>
      <c r="AW78" s="2113">
        <v>4.4000000000000004</v>
      </c>
      <c r="AX78" s="2112">
        <v>26700</v>
      </c>
      <c r="AY78" s="2112">
        <v>114700</v>
      </c>
      <c r="AZ78" s="2113">
        <v>23.3</v>
      </c>
      <c r="BA78" s="2113">
        <v>4.5</v>
      </c>
      <c r="BB78" s="2112">
        <v>31100</v>
      </c>
      <c r="BC78" s="2112">
        <v>124500</v>
      </c>
      <c r="BD78" s="2113">
        <v>25</v>
      </c>
      <c r="BE78" s="2113">
        <v>4.4000000000000004</v>
      </c>
      <c r="BF78" s="2112">
        <v>27500</v>
      </c>
      <c r="BG78" s="2112">
        <v>133900</v>
      </c>
      <c r="BH78" s="2113">
        <v>20.5</v>
      </c>
      <c r="BI78" s="2113">
        <v>4.0999999999999996</v>
      </c>
      <c r="BJ78" s="2112">
        <v>35100</v>
      </c>
      <c r="BK78" s="2112">
        <v>136700</v>
      </c>
      <c r="BL78" s="2113">
        <v>25.7</v>
      </c>
      <c r="BM78" s="2113">
        <v>4.7</v>
      </c>
      <c r="BN78" s="2112">
        <v>28200</v>
      </c>
      <c r="BO78" s="2112">
        <v>132400</v>
      </c>
      <c r="BP78" s="2113">
        <v>21.3</v>
      </c>
      <c r="BQ78" s="2113">
        <v>4.5</v>
      </c>
      <c r="BR78" s="2112">
        <v>25700</v>
      </c>
      <c r="BS78" s="2112">
        <v>126400</v>
      </c>
      <c r="BT78" s="2113">
        <v>20.399999999999999</v>
      </c>
      <c r="BU78" s="2113">
        <v>4.7</v>
      </c>
    </row>
    <row r="79" spans="1:73">
      <c r="A79" s="175" t="s">
        <v>376</v>
      </c>
      <c r="B79" s="180">
        <v>2132255</v>
      </c>
      <c r="C79" s="180">
        <v>335562</v>
      </c>
      <c r="D79" s="24"/>
      <c r="M79" s="2111" t="s">
        <v>1359</v>
      </c>
      <c r="N79" s="2112">
        <v>127300</v>
      </c>
      <c r="O79" s="2112">
        <v>282600</v>
      </c>
      <c r="P79" s="2113">
        <v>45.1</v>
      </c>
      <c r="Q79" s="2113">
        <v>3.1</v>
      </c>
      <c r="R79" s="2112">
        <v>122400</v>
      </c>
      <c r="S79" s="2112">
        <v>302800</v>
      </c>
      <c r="T79" s="2113">
        <v>40.4</v>
      </c>
      <c r="U79" s="2113">
        <v>3</v>
      </c>
      <c r="V79" s="2112">
        <v>139300</v>
      </c>
      <c r="W79" s="2112">
        <v>317700</v>
      </c>
      <c r="X79" s="2113">
        <v>43.9</v>
      </c>
      <c r="Y79" s="2113">
        <v>2.9</v>
      </c>
      <c r="Z79" s="2112">
        <v>119400</v>
      </c>
      <c r="AA79" s="2112">
        <v>297900</v>
      </c>
      <c r="AB79" s="2113">
        <v>40.1</v>
      </c>
      <c r="AC79" s="2113">
        <v>3.1</v>
      </c>
      <c r="AD79" s="2112">
        <v>114100</v>
      </c>
      <c r="AE79" s="2112">
        <v>297300</v>
      </c>
      <c r="AF79" s="2113">
        <v>38.4</v>
      </c>
      <c r="AG79" s="2113">
        <v>3</v>
      </c>
      <c r="AH79" s="2112">
        <v>131600</v>
      </c>
      <c r="AI79" s="2112">
        <v>337000</v>
      </c>
      <c r="AJ79" s="2113">
        <v>39.1</v>
      </c>
      <c r="AK79" s="2113">
        <v>3</v>
      </c>
      <c r="AL79" s="2112">
        <v>144900</v>
      </c>
      <c r="AM79" s="2112">
        <v>333800</v>
      </c>
      <c r="AN79" s="2113">
        <v>43.4</v>
      </c>
      <c r="AO79" s="2113">
        <v>3</v>
      </c>
      <c r="AP79" s="2112">
        <v>126000</v>
      </c>
      <c r="AQ79" s="2112">
        <v>341000</v>
      </c>
      <c r="AR79" s="2113">
        <v>36.9</v>
      </c>
      <c r="AS79" s="2113">
        <v>2.9</v>
      </c>
      <c r="AT79" s="2112">
        <v>133800</v>
      </c>
      <c r="AU79" s="2112">
        <v>338500</v>
      </c>
      <c r="AV79" s="2113">
        <v>39.5</v>
      </c>
      <c r="AW79" s="2113">
        <v>3</v>
      </c>
      <c r="AX79" s="2112">
        <v>145600</v>
      </c>
      <c r="AY79" s="2112">
        <v>354900</v>
      </c>
      <c r="AZ79" s="2113">
        <v>41</v>
      </c>
      <c r="BA79" s="2113">
        <v>3</v>
      </c>
      <c r="BB79" s="2112">
        <v>137300</v>
      </c>
      <c r="BC79" s="2112">
        <v>349400</v>
      </c>
      <c r="BD79" s="2113">
        <v>39.299999999999997</v>
      </c>
      <c r="BE79" s="2113">
        <v>3</v>
      </c>
      <c r="BF79" s="2112">
        <v>144400</v>
      </c>
      <c r="BG79" s="2112">
        <v>348500</v>
      </c>
      <c r="BH79" s="2113">
        <v>41.4</v>
      </c>
      <c r="BI79" s="2113">
        <v>3.2</v>
      </c>
      <c r="BJ79" s="2112">
        <v>143600</v>
      </c>
      <c r="BK79" s="2112">
        <v>377000</v>
      </c>
      <c r="BL79" s="2113">
        <v>38.1</v>
      </c>
      <c r="BM79" s="2113">
        <v>3.1</v>
      </c>
      <c r="BN79" s="2112">
        <v>136700</v>
      </c>
      <c r="BO79" s="2112">
        <v>384400</v>
      </c>
      <c r="BP79" s="2113">
        <v>35.6</v>
      </c>
      <c r="BQ79" s="2113">
        <v>3.1</v>
      </c>
      <c r="BR79" s="2112">
        <v>130100</v>
      </c>
      <c r="BS79" s="2112">
        <v>382200</v>
      </c>
      <c r="BT79" s="2113">
        <v>34</v>
      </c>
      <c r="BU79" s="2113">
        <v>3.2</v>
      </c>
    </row>
    <row r="80" spans="1:73">
      <c r="A80" s="175" t="s">
        <v>61</v>
      </c>
      <c r="B80" s="180">
        <v>24452030</v>
      </c>
      <c r="C80" s="180">
        <v>4772898</v>
      </c>
      <c r="D80" s="24"/>
      <c r="M80" s="2111" t="s">
        <v>1360</v>
      </c>
      <c r="N80" s="2112">
        <v>258100</v>
      </c>
      <c r="O80" s="2112">
        <v>738500</v>
      </c>
      <c r="P80" s="2113">
        <v>35</v>
      </c>
      <c r="Q80" s="2113">
        <v>1.9</v>
      </c>
      <c r="R80" s="2112">
        <v>250400</v>
      </c>
      <c r="S80" s="2112">
        <v>780000</v>
      </c>
      <c r="T80" s="2113">
        <v>32.1</v>
      </c>
      <c r="U80" s="2113">
        <v>1.8</v>
      </c>
      <c r="V80" s="2112">
        <v>259500</v>
      </c>
      <c r="W80" s="2112">
        <v>802800</v>
      </c>
      <c r="X80" s="2113">
        <v>32.299999999999997</v>
      </c>
      <c r="Y80" s="2113">
        <v>1.8</v>
      </c>
      <c r="Z80" s="2112">
        <v>261800</v>
      </c>
      <c r="AA80" s="2112">
        <v>865300</v>
      </c>
      <c r="AB80" s="2113">
        <v>30.3</v>
      </c>
      <c r="AC80" s="2113">
        <v>1.7</v>
      </c>
      <c r="AD80" s="2112">
        <v>267700</v>
      </c>
      <c r="AE80" s="2112">
        <v>922600</v>
      </c>
      <c r="AF80" s="2113">
        <v>29</v>
      </c>
      <c r="AG80" s="2113">
        <v>1.6</v>
      </c>
      <c r="AH80" s="2112">
        <v>283600</v>
      </c>
      <c r="AI80" s="2112">
        <v>939300</v>
      </c>
      <c r="AJ80" s="2113">
        <v>30.2</v>
      </c>
      <c r="AK80" s="2113">
        <v>1.7</v>
      </c>
      <c r="AL80" s="2112">
        <v>313800</v>
      </c>
      <c r="AM80" s="2112">
        <v>999300</v>
      </c>
      <c r="AN80" s="2113">
        <v>31.4</v>
      </c>
      <c r="AO80" s="2113">
        <v>1.7</v>
      </c>
      <c r="AP80" s="2112">
        <v>311200</v>
      </c>
      <c r="AQ80" s="2112">
        <v>1093600</v>
      </c>
      <c r="AR80" s="2113">
        <v>28.5</v>
      </c>
      <c r="AS80" s="2113">
        <v>1.5</v>
      </c>
      <c r="AT80" s="2112">
        <v>354200</v>
      </c>
      <c r="AU80" s="2112">
        <v>1159100</v>
      </c>
      <c r="AV80" s="2113">
        <v>30.6</v>
      </c>
      <c r="AW80" s="2113">
        <v>1.6</v>
      </c>
      <c r="AX80" s="2112">
        <v>375200</v>
      </c>
      <c r="AY80" s="2112">
        <v>1213100</v>
      </c>
      <c r="AZ80" s="2113">
        <v>30.9</v>
      </c>
      <c r="BA80" s="2113">
        <v>1.5</v>
      </c>
      <c r="BB80" s="2112">
        <v>395200</v>
      </c>
      <c r="BC80" s="2112">
        <v>1271800</v>
      </c>
      <c r="BD80" s="2113">
        <v>31.1</v>
      </c>
      <c r="BE80" s="2113">
        <v>1.5</v>
      </c>
      <c r="BF80" s="2112">
        <v>396100</v>
      </c>
      <c r="BG80" s="2112">
        <v>1310500</v>
      </c>
      <c r="BH80" s="2113">
        <v>30.2</v>
      </c>
      <c r="BI80" s="2113">
        <v>1.5</v>
      </c>
      <c r="BJ80" s="2112">
        <v>384400</v>
      </c>
      <c r="BK80" s="2112">
        <v>1378800</v>
      </c>
      <c r="BL80" s="2113">
        <v>27.9</v>
      </c>
      <c r="BM80" s="2113">
        <v>1.5</v>
      </c>
      <c r="BN80" s="2112">
        <v>353400</v>
      </c>
      <c r="BO80" s="2112">
        <v>1356200</v>
      </c>
      <c r="BP80" s="2113">
        <v>26.1</v>
      </c>
      <c r="BQ80" s="2113">
        <v>1.5</v>
      </c>
      <c r="BR80" s="2112">
        <v>366100</v>
      </c>
      <c r="BS80" s="2112">
        <v>1439800</v>
      </c>
      <c r="BT80" s="2113">
        <v>25.4</v>
      </c>
      <c r="BU80" s="2113">
        <v>1.5</v>
      </c>
    </row>
    <row r="81" spans="1:73">
      <c r="A81" s="175" t="s">
        <v>378</v>
      </c>
      <c r="B81" s="180">
        <v>872518</v>
      </c>
      <c r="C81" s="180">
        <v>180379</v>
      </c>
      <c r="D81" s="24"/>
      <c r="M81" s="2111" t="s">
        <v>1361</v>
      </c>
      <c r="N81" s="2112">
        <v>260900</v>
      </c>
      <c r="O81" s="2112">
        <v>1163400</v>
      </c>
      <c r="P81" s="2113">
        <v>22.4</v>
      </c>
      <c r="Q81" s="2113">
        <v>1.3</v>
      </c>
      <c r="R81" s="2112">
        <v>234100</v>
      </c>
      <c r="S81" s="2112">
        <v>1121300</v>
      </c>
      <c r="T81" s="2113">
        <v>20.9</v>
      </c>
      <c r="U81" s="2113">
        <v>1.3</v>
      </c>
      <c r="V81" s="2112">
        <v>241200</v>
      </c>
      <c r="W81" s="2112">
        <v>1136400</v>
      </c>
      <c r="X81" s="2113">
        <v>21.2</v>
      </c>
      <c r="Y81" s="2113">
        <v>1.3</v>
      </c>
      <c r="Z81" s="2112">
        <v>208400</v>
      </c>
      <c r="AA81" s="2112">
        <v>1125400</v>
      </c>
      <c r="AB81" s="2113">
        <v>18.5</v>
      </c>
      <c r="AC81" s="2113">
        <v>1.3</v>
      </c>
      <c r="AD81" s="2112">
        <v>201700</v>
      </c>
      <c r="AE81" s="2112">
        <v>1121400</v>
      </c>
      <c r="AF81" s="2113">
        <v>18</v>
      </c>
      <c r="AG81" s="2113">
        <v>1.2</v>
      </c>
      <c r="AH81" s="2112">
        <v>199500</v>
      </c>
      <c r="AI81" s="2112">
        <v>1085800</v>
      </c>
      <c r="AJ81" s="2113">
        <v>18.399999999999999</v>
      </c>
      <c r="AK81" s="2113">
        <v>1.3</v>
      </c>
      <c r="AL81" s="2112">
        <v>205800</v>
      </c>
      <c r="AM81" s="2112">
        <v>1042700</v>
      </c>
      <c r="AN81" s="2113">
        <v>19.7</v>
      </c>
      <c r="AO81" s="2113">
        <v>1.4</v>
      </c>
      <c r="AP81" s="2112">
        <v>187800</v>
      </c>
      <c r="AQ81" s="2112">
        <v>979000</v>
      </c>
      <c r="AR81" s="2113">
        <v>19.2</v>
      </c>
      <c r="AS81" s="2113">
        <v>1.4</v>
      </c>
      <c r="AT81" s="2112">
        <v>187900</v>
      </c>
      <c r="AU81" s="2112">
        <v>963000</v>
      </c>
      <c r="AV81" s="2113">
        <v>19.5</v>
      </c>
      <c r="AW81" s="2113">
        <v>1.5</v>
      </c>
      <c r="AX81" s="2112">
        <v>189900</v>
      </c>
      <c r="AY81" s="2112">
        <v>962700</v>
      </c>
      <c r="AZ81" s="2113">
        <v>19.7</v>
      </c>
      <c r="BA81" s="2113">
        <v>1.5</v>
      </c>
      <c r="BB81" s="2112">
        <v>190000</v>
      </c>
      <c r="BC81" s="2112">
        <v>997100</v>
      </c>
      <c r="BD81" s="2113">
        <v>19.100000000000001</v>
      </c>
      <c r="BE81" s="2113">
        <v>1.4</v>
      </c>
      <c r="BF81" s="2112">
        <v>175600</v>
      </c>
      <c r="BG81" s="2112">
        <v>1013200</v>
      </c>
      <c r="BH81" s="2113">
        <v>17.3</v>
      </c>
      <c r="BI81" s="2113">
        <v>1.4</v>
      </c>
      <c r="BJ81" s="2112">
        <v>178200</v>
      </c>
      <c r="BK81" s="2112">
        <v>1007400</v>
      </c>
      <c r="BL81" s="2113">
        <v>17.7</v>
      </c>
      <c r="BM81" s="2113">
        <v>1.5</v>
      </c>
      <c r="BN81" s="2112">
        <v>173400</v>
      </c>
      <c r="BO81" s="2112">
        <v>1031100</v>
      </c>
      <c r="BP81" s="2113">
        <v>16.8</v>
      </c>
      <c r="BQ81" s="2113">
        <v>1.5</v>
      </c>
      <c r="BR81" s="2112">
        <v>159500</v>
      </c>
      <c r="BS81" s="2112">
        <v>994700</v>
      </c>
      <c r="BT81" s="2113">
        <v>16</v>
      </c>
      <c r="BU81" s="2113">
        <v>1.5</v>
      </c>
    </row>
    <row r="82" spans="1:73">
      <c r="A82" s="175"/>
      <c r="B82" s="181">
        <v>0.04</v>
      </c>
      <c r="C82" s="181">
        <v>0.04</v>
      </c>
      <c r="D82" s="24"/>
      <c r="M82" s="2111" t="s">
        <v>1362</v>
      </c>
      <c r="N82" s="2112">
        <v>460100</v>
      </c>
      <c r="O82" s="2112">
        <v>1707100</v>
      </c>
      <c r="P82" s="2113">
        <v>27</v>
      </c>
      <c r="Q82" s="2113">
        <v>1.1000000000000001</v>
      </c>
      <c r="R82" s="2112">
        <v>428600</v>
      </c>
      <c r="S82" s="2112">
        <v>1700700</v>
      </c>
      <c r="T82" s="2113">
        <v>25.2</v>
      </c>
      <c r="U82" s="2113">
        <v>1.1000000000000001</v>
      </c>
      <c r="V82" s="2112">
        <v>451700</v>
      </c>
      <c r="W82" s="2112">
        <v>1747600</v>
      </c>
      <c r="X82" s="2113">
        <v>25.8</v>
      </c>
      <c r="Y82" s="2113">
        <v>1.1000000000000001</v>
      </c>
      <c r="Z82" s="2112">
        <v>426800</v>
      </c>
      <c r="AA82" s="2112">
        <v>1767800</v>
      </c>
      <c r="AB82" s="2113">
        <v>24.1</v>
      </c>
      <c r="AC82" s="2113">
        <v>1.1000000000000001</v>
      </c>
      <c r="AD82" s="2112">
        <v>418700</v>
      </c>
      <c r="AE82" s="2112">
        <v>1823000</v>
      </c>
      <c r="AF82" s="2113">
        <v>23</v>
      </c>
      <c r="AG82" s="2113">
        <v>1.1000000000000001</v>
      </c>
      <c r="AH82" s="2112">
        <v>428600</v>
      </c>
      <c r="AI82" s="2112">
        <v>1784600</v>
      </c>
      <c r="AJ82" s="2113">
        <v>24</v>
      </c>
      <c r="AK82" s="2113">
        <v>1.2</v>
      </c>
      <c r="AL82" s="2112">
        <v>451100</v>
      </c>
      <c r="AM82" s="2112">
        <v>1765300</v>
      </c>
      <c r="AN82" s="2113">
        <v>25.6</v>
      </c>
      <c r="AO82" s="2113">
        <v>1.2</v>
      </c>
      <c r="AP82" s="2112">
        <v>436000</v>
      </c>
      <c r="AQ82" s="2112">
        <v>1807400</v>
      </c>
      <c r="AR82" s="2113">
        <v>24.1</v>
      </c>
      <c r="AS82" s="2113">
        <v>1.1000000000000001</v>
      </c>
      <c r="AT82" s="2112">
        <v>482500</v>
      </c>
      <c r="AU82" s="2112">
        <v>1854100</v>
      </c>
      <c r="AV82" s="2113">
        <v>26</v>
      </c>
      <c r="AW82" s="2113">
        <v>1.2</v>
      </c>
      <c r="AX82" s="2112">
        <v>505500</v>
      </c>
      <c r="AY82" s="2112">
        <v>1895300</v>
      </c>
      <c r="AZ82" s="2113">
        <v>26.7</v>
      </c>
      <c r="BA82" s="2113">
        <v>1.2</v>
      </c>
      <c r="BB82" s="2112">
        <v>529300</v>
      </c>
      <c r="BC82" s="2112">
        <v>1988200</v>
      </c>
      <c r="BD82" s="2113">
        <v>26.6</v>
      </c>
      <c r="BE82" s="2113">
        <v>1.2</v>
      </c>
      <c r="BF82" s="2112">
        <v>521100</v>
      </c>
      <c r="BG82" s="2112">
        <v>2032300</v>
      </c>
      <c r="BH82" s="2113">
        <v>25.6</v>
      </c>
      <c r="BI82" s="2113">
        <v>1.2</v>
      </c>
      <c r="BJ82" s="2112">
        <v>512700</v>
      </c>
      <c r="BK82" s="2112">
        <v>2101700</v>
      </c>
      <c r="BL82" s="2113">
        <v>24.4</v>
      </c>
      <c r="BM82" s="2113">
        <v>1.2</v>
      </c>
      <c r="BN82" s="2112">
        <v>486100</v>
      </c>
      <c r="BO82" s="2112">
        <v>2119300</v>
      </c>
      <c r="BP82" s="2113">
        <v>22.9</v>
      </c>
      <c r="BQ82" s="2113">
        <v>1.2</v>
      </c>
      <c r="BR82" s="2112">
        <v>487000</v>
      </c>
      <c r="BS82" s="2112">
        <v>2168300</v>
      </c>
      <c r="BT82" s="2113">
        <v>22.5</v>
      </c>
      <c r="BU82" s="2113">
        <v>1.2</v>
      </c>
    </row>
    <row r="83" spans="1:73">
      <c r="A83" s="175" t="s">
        <v>380</v>
      </c>
      <c r="B83" s="180">
        <v>286818</v>
      </c>
      <c r="C83" s="180">
        <v>41750</v>
      </c>
      <c r="D83" s="24"/>
      <c r="M83" s="2111" t="s">
        <v>1363</v>
      </c>
      <c r="N83" s="2112">
        <v>59800</v>
      </c>
      <c r="O83" s="2112">
        <v>194300</v>
      </c>
      <c r="P83" s="2113">
        <v>30.8</v>
      </c>
      <c r="Q83" s="2113">
        <v>3.5</v>
      </c>
      <c r="R83" s="2112">
        <v>55900</v>
      </c>
      <c r="S83" s="2112">
        <v>199200</v>
      </c>
      <c r="T83" s="2113">
        <v>28.1</v>
      </c>
      <c r="U83" s="2113">
        <v>3.4</v>
      </c>
      <c r="V83" s="2112">
        <v>48900</v>
      </c>
      <c r="W83" s="2112">
        <v>190800</v>
      </c>
      <c r="X83" s="2113">
        <v>25.7</v>
      </c>
      <c r="Y83" s="2113">
        <v>3.4</v>
      </c>
      <c r="Z83" s="2112">
        <v>43400</v>
      </c>
      <c r="AA83" s="2112">
        <v>219200</v>
      </c>
      <c r="AB83" s="2113">
        <v>19.8</v>
      </c>
      <c r="AC83" s="2113">
        <v>2.9</v>
      </c>
      <c r="AD83" s="2112">
        <v>50600</v>
      </c>
      <c r="AE83" s="2112">
        <v>217100</v>
      </c>
      <c r="AF83" s="2113">
        <v>23.3</v>
      </c>
      <c r="AG83" s="2113">
        <v>3.1</v>
      </c>
      <c r="AH83" s="2112">
        <v>54200</v>
      </c>
      <c r="AI83" s="2112">
        <v>234800</v>
      </c>
      <c r="AJ83" s="2113">
        <v>23.1</v>
      </c>
      <c r="AK83" s="2113">
        <v>3.1</v>
      </c>
      <c r="AL83" s="2112">
        <v>68400</v>
      </c>
      <c r="AM83" s="2112">
        <v>272500</v>
      </c>
      <c r="AN83" s="2113">
        <v>25.1</v>
      </c>
      <c r="AO83" s="2113">
        <v>3</v>
      </c>
      <c r="AP83" s="2112">
        <v>63500</v>
      </c>
      <c r="AQ83" s="2112">
        <v>259700</v>
      </c>
      <c r="AR83" s="2113">
        <v>24.5</v>
      </c>
      <c r="AS83" s="2113">
        <v>3</v>
      </c>
      <c r="AT83" s="2112">
        <v>59900</v>
      </c>
      <c r="AU83" s="2112">
        <v>260300</v>
      </c>
      <c r="AV83" s="2113">
        <v>23</v>
      </c>
      <c r="AW83" s="2113">
        <v>3</v>
      </c>
      <c r="AX83" s="2112">
        <v>60100</v>
      </c>
      <c r="AY83" s="2112">
        <v>272000</v>
      </c>
      <c r="AZ83" s="2113">
        <v>22.1</v>
      </c>
      <c r="BA83" s="2113">
        <v>2.9</v>
      </c>
      <c r="BB83" s="2112">
        <v>56500</v>
      </c>
      <c r="BC83" s="2112">
        <v>272700</v>
      </c>
      <c r="BD83" s="2113">
        <v>20.7</v>
      </c>
      <c r="BE83" s="2113">
        <v>2.8</v>
      </c>
      <c r="BF83" s="2112">
        <v>49900</v>
      </c>
      <c r="BG83" s="2112">
        <v>285300</v>
      </c>
      <c r="BH83" s="2113">
        <v>17.5</v>
      </c>
      <c r="BI83" s="2113">
        <v>2.6</v>
      </c>
      <c r="BJ83" s="2112">
        <v>50300</v>
      </c>
      <c r="BK83" s="2112">
        <v>281000</v>
      </c>
      <c r="BL83" s="2113">
        <v>17.899999999999999</v>
      </c>
      <c r="BM83" s="2113">
        <v>2.8</v>
      </c>
      <c r="BN83" s="2112">
        <v>40700</v>
      </c>
      <c r="BO83" s="2112">
        <v>266800</v>
      </c>
      <c r="BP83" s="2113">
        <v>15.3</v>
      </c>
      <c r="BQ83" s="2113">
        <v>2.8</v>
      </c>
      <c r="BR83" s="2112">
        <v>39100</v>
      </c>
      <c r="BS83" s="2112">
        <v>266900</v>
      </c>
      <c r="BT83" s="2113">
        <v>14.6</v>
      </c>
      <c r="BU83" s="2113">
        <v>2.8</v>
      </c>
    </row>
    <row r="84" spans="1:73">
      <c r="A84" s="175"/>
      <c r="B84" s="181">
        <v>0.01</v>
      </c>
      <c r="C84" s="181">
        <v>0.01</v>
      </c>
      <c r="D84" s="24"/>
      <c r="M84" s="2111" t="s">
        <v>1364</v>
      </c>
      <c r="N84" s="2112">
        <v>493700</v>
      </c>
      <c r="O84" s="2112">
        <v>2528500</v>
      </c>
      <c r="P84" s="2113">
        <v>19.5</v>
      </c>
      <c r="Q84" s="2113">
        <v>0.8</v>
      </c>
      <c r="R84" s="2112">
        <v>505600</v>
      </c>
      <c r="S84" s="2112">
        <v>2572900</v>
      </c>
      <c r="T84" s="2113">
        <v>19.600000000000001</v>
      </c>
      <c r="U84" s="2113">
        <v>0.8</v>
      </c>
      <c r="V84" s="2112">
        <v>513800</v>
      </c>
      <c r="W84" s="2112">
        <v>2611400</v>
      </c>
      <c r="X84" s="2113">
        <v>19.7</v>
      </c>
      <c r="Y84" s="2113">
        <v>0.8</v>
      </c>
      <c r="Z84" s="2112">
        <v>500200</v>
      </c>
      <c r="AA84" s="2112">
        <v>2650500</v>
      </c>
      <c r="AB84" s="2113">
        <v>18.899999999999999</v>
      </c>
      <c r="AC84" s="2113">
        <v>0.8</v>
      </c>
      <c r="AD84" s="2112">
        <v>487400</v>
      </c>
      <c r="AE84" s="2112">
        <v>2694500</v>
      </c>
      <c r="AF84" s="2113">
        <v>18.100000000000001</v>
      </c>
      <c r="AG84" s="2113">
        <v>0.8</v>
      </c>
      <c r="AH84" s="2112">
        <v>495500</v>
      </c>
      <c r="AI84" s="2112">
        <v>2742700</v>
      </c>
      <c r="AJ84" s="2113">
        <v>18.100000000000001</v>
      </c>
      <c r="AK84" s="2113">
        <v>0.8</v>
      </c>
      <c r="AL84" s="2112">
        <v>522200</v>
      </c>
      <c r="AM84" s="2112">
        <v>2781400</v>
      </c>
      <c r="AN84" s="2113">
        <v>18.8</v>
      </c>
      <c r="AO84" s="2113">
        <v>0.8</v>
      </c>
      <c r="AP84" s="2112">
        <v>506000</v>
      </c>
      <c r="AQ84" s="2112">
        <v>2830300</v>
      </c>
      <c r="AR84" s="2113">
        <v>17.899999999999999</v>
      </c>
      <c r="AS84" s="2113">
        <v>0.8</v>
      </c>
      <c r="AT84" s="2112">
        <v>502800</v>
      </c>
      <c r="AU84" s="2112">
        <v>2850800</v>
      </c>
      <c r="AV84" s="2113">
        <v>17.600000000000001</v>
      </c>
      <c r="AW84" s="2113">
        <v>0.8</v>
      </c>
      <c r="AX84" s="2112">
        <v>559300</v>
      </c>
      <c r="AY84" s="2112">
        <v>2873400</v>
      </c>
      <c r="AZ84" s="2113">
        <v>19.5</v>
      </c>
      <c r="BA84" s="2113">
        <v>0.8</v>
      </c>
      <c r="BB84" s="2112">
        <v>566300</v>
      </c>
      <c r="BC84" s="2112">
        <v>2900200</v>
      </c>
      <c r="BD84" s="2113">
        <v>19.5</v>
      </c>
      <c r="BE84" s="2113">
        <v>0.8</v>
      </c>
      <c r="BF84" s="2112">
        <v>580200</v>
      </c>
      <c r="BG84" s="2112">
        <v>2932400</v>
      </c>
      <c r="BH84" s="2113">
        <v>19.8</v>
      </c>
      <c r="BI84" s="2113">
        <v>0.8</v>
      </c>
      <c r="BJ84" s="2112">
        <v>547000</v>
      </c>
      <c r="BK84" s="2112">
        <v>2948300</v>
      </c>
      <c r="BL84" s="2113">
        <v>18.600000000000001</v>
      </c>
      <c r="BM84" s="2113">
        <v>0.8</v>
      </c>
      <c r="BN84" s="2112">
        <v>531500</v>
      </c>
      <c r="BO84" s="2112">
        <v>2953300</v>
      </c>
      <c r="BP84" s="2113">
        <v>18</v>
      </c>
      <c r="BQ84" s="2113">
        <v>0.8</v>
      </c>
      <c r="BR84" s="2112">
        <v>537400</v>
      </c>
      <c r="BS84" s="2112">
        <v>2990900</v>
      </c>
      <c r="BT84" s="2113">
        <v>18</v>
      </c>
      <c r="BU84" s="2113">
        <v>0.9</v>
      </c>
    </row>
    <row r="85" spans="1:73">
      <c r="A85" s="175" t="s">
        <v>382</v>
      </c>
      <c r="B85" s="180">
        <v>193843</v>
      </c>
      <c r="C85" s="180">
        <v>29202</v>
      </c>
      <c r="D85" s="24"/>
      <c r="M85" s="2111" t="s">
        <v>1365</v>
      </c>
      <c r="N85" s="2112">
        <v>423700</v>
      </c>
      <c r="O85" s="2112">
        <v>2076500</v>
      </c>
      <c r="P85" s="2113">
        <v>20.399999999999999</v>
      </c>
      <c r="Q85" s="2113">
        <v>0.9</v>
      </c>
      <c r="R85" s="2112">
        <v>440100</v>
      </c>
      <c r="S85" s="2112">
        <v>2110500</v>
      </c>
      <c r="T85" s="2113">
        <v>20.9</v>
      </c>
      <c r="U85" s="2113">
        <v>0.9</v>
      </c>
      <c r="V85" s="2112">
        <v>442000</v>
      </c>
      <c r="W85" s="2112">
        <v>2141800</v>
      </c>
      <c r="X85" s="2113">
        <v>20.6</v>
      </c>
      <c r="Y85" s="2113">
        <v>0.9</v>
      </c>
      <c r="Z85" s="2112">
        <v>427200</v>
      </c>
      <c r="AA85" s="2112">
        <v>2171900</v>
      </c>
      <c r="AB85" s="2113">
        <v>19.7</v>
      </c>
      <c r="AC85" s="2113">
        <v>0.9</v>
      </c>
      <c r="AD85" s="2112">
        <v>420000</v>
      </c>
      <c r="AE85" s="2112">
        <v>2205800</v>
      </c>
      <c r="AF85" s="2113">
        <v>19</v>
      </c>
      <c r="AG85" s="2113">
        <v>0.8</v>
      </c>
      <c r="AH85" s="2112">
        <v>429000</v>
      </c>
      <c r="AI85" s="2112">
        <v>2249100</v>
      </c>
      <c r="AJ85" s="2113">
        <v>19.100000000000001</v>
      </c>
      <c r="AK85" s="2113">
        <v>0.9</v>
      </c>
      <c r="AL85" s="2112">
        <v>466000</v>
      </c>
      <c r="AM85" s="2112">
        <v>2289600</v>
      </c>
      <c r="AN85" s="2113">
        <v>20.399999999999999</v>
      </c>
      <c r="AO85" s="2113">
        <v>0.9</v>
      </c>
      <c r="AP85" s="2112">
        <v>446400</v>
      </c>
      <c r="AQ85" s="2112">
        <v>2332900</v>
      </c>
      <c r="AR85" s="2113">
        <v>19.100000000000001</v>
      </c>
      <c r="AS85" s="2113">
        <v>0.9</v>
      </c>
      <c r="AT85" s="2112">
        <v>442500</v>
      </c>
      <c r="AU85" s="2112">
        <v>2362900</v>
      </c>
      <c r="AV85" s="2113">
        <v>18.7</v>
      </c>
      <c r="AW85" s="2113">
        <v>0.8</v>
      </c>
      <c r="AX85" s="2112">
        <v>493600</v>
      </c>
      <c r="AY85" s="2112">
        <v>2397300</v>
      </c>
      <c r="AZ85" s="2113">
        <v>20.6</v>
      </c>
      <c r="BA85" s="2113">
        <v>0.9</v>
      </c>
      <c r="BB85" s="2112">
        <v>497000</v>
      </c>
      <c r="BC85" s="2112">
        <v>2429900</v>
      </c>
      <c r="BD85" s="2113">
        <v>20.5</v>
      </c>
      <c r="BE85" s="2113">
        <v>0.9</v>
      </c>
      <c r="BF85" s="2112">
        <v>511200</v>
      </c>
      <c r="BG85" s="2112">
        <v>2464500</v>
      </c>
      <c r="BH85" s="2113">
        <v>20.7</v>
      </c>
      <c r="BI85" s="2113">
        <v>0.9</v>
      </c>
      <c r="BJ85" s="2112">
        <v>483800</v>
      </c>
      <c r="BK85" s="2112">
        <v>2487300</v>
      </c>
      <c r="BL85" s="2113">
        <v>19.5</v>
      </c>
      <c r="BM85" s="2113">
        <v>0.9</v>
      </c>
      <c r="BN85" s="2112">
        <v>466200</v>
      </c>
      <c r="BO85" s="2112">
        <v>2498500</v>
      </c>
      <c r="BP85" s="2113">
        <v>18.7</v>
      </c>
      <c r="BQ85" s="2113">
        <v>0.9</v>
      </c>
      <c r="BR85" s="2112">
        <v>476900</v>
      </c>
      <c r="BS85" s="2112">
        <v>2533500</v>
      </c>
      <c r="BT85" s="2113">
        <v>18.8</v>
      </c>
      <c r="BU85" s="2113">
        <v>0.9</v>
      </c>
    </row>
    <row r="86" spans="1:73">
      <c r="A86" s="175"/>
      <c r="B86" s="181">
        <v>0.01</v>
      </c>
      <c r="C86" s="181">
        <v>0.01</v>
      </c>
      <c r="D86" s="24"/>
      <c r="M86" s="2111" t="s">
        <v>1366</v>
      </c>
      <c r="N86" s="2112">
        <v>489800</v>
      </c>
      <c r="O86" s="2112">
        <v>1515500</v>
      </c>
      <c r="P86" s="2113">
        <v>32.299999999999997</v>
      </c>
      <c r="Q86" s="2113">
        <v>1.2</v>
      </c>
      <c r="R86" s="2112">
        <v>502800</v>
      </c>
      <c r="S86" s="2112">
        <v>1561200</v>
      </c>
      <c r="T86" s="2113">
        <v>32.200000000000003</v>
      </c>
      <c r="U86" s="2113">
        <v>1.2</v>
      </c>
      <c r="V86" s="2112">
        <v>512400</v>
      </c>
      <c r="W86" s="2112">
        <v>1578400</v>
      </c>
      <c r="X86" s="2113">
        <v>32.5</v>
      </c>
      <c r="Y86" s="2113">
        <v>1.2</v>
      </c>
      <c r="Z86" s="2112">
        <v>498600</v>
      </c>
      <c r="AA86" s="2112">
        <v>1606800</v>
      </c>
      <c r="AB86" s="2113">
        <v>31</v>
      </c>
      <c r="AC86" s="2113">
        <v>1.2</v>
      </c>
      <c r="AD86" s="2112">
        <v>485700</v>
      </c>
      <c r="AE86" s="2112">
        <v>1642800</v>
      </c>
      <c r="AF86" s="2113">
        <v>29.6</v>
      </c>
      <c r="AG86" s="2113">
        <v>1.2</v>
      </c>
      <c r="AH86" s="2112">
        <v>493500</v>
      </c>
      <c r="AI86" s="2112">
        <v>1657500</v>
      </c>
      <c r="AJ86" s="2113">
        <v>29.8</v>
      </c>
      <c r="AK86" s="2113">
        <v>1.2</v>
      </c>
      <c r="AL86" s="2112">
        <v>521400</v>
      </c>
      <c r="AM86" s="2112">
        <v>1666400</v>
      </c>
      <c r="AN86" s="2113">
        <v>31.3</v>
      </c>
      <c r="AO86" s="2113">
        <v>1.2</v>
      </c>
      <c r="AP86" s="2112">
        <v>504200</v>
      </c>
      <c r="AQ86" s="2112">
        <v>1704000</v>
      </c>
      <c r="AR86" s="2113">
        <v>29.6</v>
      </c>
      <c r="AS86" s="2113">
        <v>1.2</v>
      </c>
      <c r="AT86" s="2112">
        <v>502100</v>
      </c>
      <c r="AU86" s="2112">
        <v>1725300</v>
      </c>
      <c r="AV86" s="2113">
        <v>29.1</v>
      </c>
      <c r="AW86" s="2113">
        <v>1.2</v>
      </c>
      <c r="AX86" s="2112">
        <v>556900</v>
      </c>
      <c r="AY86" s="2112">
        <v>1778400</v>
      </c>
      <c r="AZ86" s="2113">
        <v>31.3</v>
      </c>
      <c r="BA86" s="2113">
        <v>1.2</v>
      </c>
      <c r="BB86" s="2112">
        <v>563800</v>
      </c>
      <c r="BC86" s="2112">
        <v>1843200</v>
      </c>
      <c r="BD86" s="2113">
        <v>30.6</v>
      </c>
      <c r="BE86" s="2113">
        <v>1.2</v>
      </c>
      <c r="BF86" s="2112">
        <v>579200</v>
      </c>
      <c r="BG86" s="2112">
        <v>1938400</v>
      </c>
      <c r="BH86" s="2113">
        <v>29.9</v>
      </c>
      <c r="BI86" s="2113">
        <v>1.2</v>
      </c>
      <c r="BJ86" s="2112">
        <v>545900</v>
      </c>
      <c r="BK86" s="2112">
        <v>1958600</v>
      </c>
      <c r="BL86" s="2113">
        <v>27.9</v>
      </c>
      <c r="BM86" s="2113">
        <v>1.2</v>
      </c>
      <c r="BN86" s="2112">
        <v>530200</v>
      </c>
      <c r="BO86" s="2112">
        <v>1985400</v>
      </c>
      <c r="BP86" s="2113">
        <v>26.7</v>
      </c>
      <c r="BQ86" s="2113">
        <v>1.2</v>
      </c>
      <c r="BR86" s="2112">
        <v>536600</v>
      </c>
      <c r="BS86" s="2112">
        <v>2023500</v>
      </c>
      <c r="BT86" s="2113">
        <v>26.5</v>
      </c>
      <c r="BU86" s="2113">
        <v>1.2</v>
      </c>
    </row>
    <row r="87" spans="1:73">
      <c r="A87" s="175" t="s">
        <v>384</v>
      </c>
      <c r="B87" s="180">
        <v>1060004</v>
      </c>
      <c r="C87" s="180">
        <v>150143</v>
      </c>
      <c r="D87" s="24"/>
      <c r="M87" s="2111" t="s">
        <v>1367</v>
      </c>
      <c r="N87" s="2112" t="s">
        <v>1343</v>
      </c>
      <c r="O87" s="2112" t="s">
        <v>1343</v>
      </c>
      <c r="P87" s="2112" t="s">
        <v>1343</v>
      </c>
      <c r="Q87" s="2112" t="s">
        <v>442</v>
      </c>
      <c r="R87" s="2112" t="s">
        <v>1343</v>
      </c>
      <c r="S87" s="2112" t="s">
        <v>1343</v>
      </c>
      <c r="T87" s="2112" t="s">
        <v>1343</v>
      </c>
      <c r="U87" s="2112" t="s">
        <v>442</v>
      </c>
      <c r="V87" s="2112" t="s">
        <v>1343</v>
      </c>
      <c r="W87" s="2112" t="s">
        <v>1343</v>
      </c>
      <c r="X87" s="2112" t="s">
        <v>1343</v>
      </c>
      <c r="Y87" s="2112" t="s">
        <v>442</v>
      </c>
      <c r="Z87" s="2112" t="s">
        <v>1343</v>
      </c>
      <c r="AA87" s="2112" t="s">
        <v>1343</v>
      </c>
      <c r="AB87" s="2112" t="s">
        <v>1343</v>
      </c>
      <c r="AC87" s="2112" t="s">
        <v>442</v>
      </c>
      <c r="AD87" s="2112" t="s">
        <v>1343</v>
      </c>
      <c r="AE87" s="2112" t="s">
        <v>1343</v>
      </c>
      <c r="AF87" s="2112" t="s">
        <v>1343</v>
      </c>
      <c r="AG87" s="2112" t="s">
        <v>442</v>
      </c>
      <c r="AH87" s="2112" t="s">
        <v>1343</v>
      </c>
      <c r="AI87" s="2112" t="s">
        <v>1343</v>
      </c>
      <c r="AJ87" s="2112" t="s">
        <v>1343</v>
      </c>
      <c r="AK87" s="2112" t="s">
        <v>442</v>
      </c>
      <c r="AL87" s="2112" t="s">
        <v>1343</v>
      </c>
      <c r="AM87" s="2112" t="s">
        <v>1343</v>
      </c>
      <c r="AN87" s="2112" t="s">
        <v>1343</v>
      </c>
      <c r="AO87" s="2112" t="s">
        <v>442</v>
      </c>
      <c r="AP87" s="2112">
        <v>314600</v>
      </c>
      <c r="AQ87" s="2112">
        <v>875400</v>
      </c>
      <c r="AR87" s="2113">
        <v>35.9</v>
      </c>
      <c r="AS87" s="2113">
        <v>1.7</v>
      </c>
      <c r="AT87" s="2112">
        <v>306500</v>
      </c>
      <c r="AU87" s="2112">
        <v>873600</v>
      </c>
      <c r="AV87" s="2113">
        <v>35.1</v>
      </c>
      <c r="AW87" s="2113">
        <v>1.7</v>
      </c>
      <c r="AX87" s="2112">
        <v>332800</v>
      </c>
      <c r="AY87" s="2112">
        <v>903400</v>
      </c>
      <c r="AZ87" s="2113">
        <v>36.799999999999997</v>
      </c>
      <c r="BA87" s="2113">
        <v>1.7</v>
      </c>
      <c r="BB87" s="2112">
        <v>330000</v>
      </c>
      <c r="BC87" s="2112">
        <v>929400</v>
      </c>
      <c r="BD87" s="2113">
        <v>35.5</v>
      </c>
      <c r="BE87" s="2113">
        <v>1.7</v>
      </c>
      <c r="BF87" s="2112">
        <v>349400</v>
      </c>
      <c r="BG87" s="2112">
        <v>977000</v>
      </c>
      <c r="BH87" s="2113">
        <v>35.799999999999997</v>
      </c>
      <c r="BI87" s="2113">
        <v>1.7</v>
      </c>
      <c r="BJ87" s="2112">
        <v>336200</v>
      </c>
      <c r="BK87" s="2112">
        <v>1026000</v>
      </c>
      <c r="BL87" s="2113">
        <v>32.799999999999997</v>
      </c>
      <c r="BM87" s="2113">
        <v>1.7</v>
      </c>
      <c r="BN87" s="2112">
        <v>327200</v>
      </c>
      <c r="BO87" s="2112">
        <v>1056300</v>
      </c>
      <c r="BP87" s="2113">
        <v>31</v>
      </c>
      <c r="BQ87" s="2113">
        <v>1.7</v>
      </c>
      <c r="BR87" s="2112">
        <v>349600</v>
      </c>
      <c r="BS87" s="2112">
        <v>1117000</v>
      </c>
      <c r="BT87" s="2113">
        <v>31.3</v>
      </c>
      <c r="BU87" s="2113">
        <v>1.7</v>
      </c>
    </row>
    <row r="88" spans="1:73">
      <c r="A88" s="175"/>
      <c r="B88" s="181">
        <v>0.04</v>
      </c>
      <c r="C88" s="181">
        <v>0.03</v>
      </c>
      <c r="D88" s="24"/>
      <c r="M88" s="2111" t="s">
        <v>1368</v>
      </c>
      <c r="N88" s="2112">
        <v>469200</v>
      </c>
      <c r="O88" s="2112">
        <v>1422900</v>
      </c>
      <c r="P88" s="2113">
        <v>33</v>
      </c>
      <c r="Q88" s="2113">
        <v>1.2</v>
      </c>
      <c r="R88" s="2112">
        <v>482300</v>
      </c>
      <c r="S88" s="2112">
        <v>1462400</v>
      </c>
      <c r="T88" s="2113">
        <v>33</v>
      </c>
      <c r="U88" s="2113">
        <v>1.2</v>
      </c>
      <c r="V88" s="2112">
        <v>490100</v>
      </c>
      <c r="W88" s="2112">
        <v>1466100</v>
      </c>
      <c r="X88" s="2113">
        <v>33.4</v>
      </c>
      <c r="Y88" s="2113">
        <v>1.3</v>
      </c>
      <c r="Z88" s="2112">
        <v>465200</v>
      </c>
      <c r="AA88" s="2112">
        <v>1474600</v>
      </c>
      <c r="AB88" s="2113">
        <v>31.5</v>
      </c>
      <c r="AC88" s="2113">
        <v>1.2</v>
      </c>
      <c r="AD88" s="2112">
        <v>452800</v>
      </c>
      <c r="AE88" s="2112">
        <v>1517900</v>
      </c>
      <c r="AF88" s="2113">
        <v>29.8</v>
      </c>
      <c r="AG88" s="2113">
        <v>1.2</v>
      </c>
      <c r="AH88" s="2112">
        <v>476800</v>
      </c>
      <c r="AI88" s="2112">
        <v>1575300</v>
      </c>
      <c r="AJ88" s="2113">
        <v>30.3</v>
      </c>
      <c r="AK88" s="2113">
        <v>1.2</v>
      </c>
      <c r="AL88" s="2112">
        <v>504200</v>
      </c>
      <c r="AM88" s="2112">
        <v>1591800</v>
      </c>
      <c r="AN88" s="2113">
        <v>31.7</v>
      </c>
      <c r="AO88" s="2113">
        <v>1.3</v>
      </c>
      <c r="AP88" s="2112">
        <v>488900</v>
      </c>
      <c r="AQ88" s="2112">
        <v>1623300</v>
      </c>
      <c r="AR88" s="2113">
        <v>30.1</v>
      </c>
      <c r="AS88" s="2113">
        <v>1.2</v>
      </c>
      <c r="AT88" s="2112">
        <v>484300</v>
      </c>
      <c r="AU88" s="2112">
        <v>1635200</v>
      </c>
      <c r="AV88" s="2113">
        <v>29.6</v>
      </c>
      <c r="AW88" s="2113">
        <v>1.2</v>
      </c>
      <c r="AX88" s="2112">
        <v>531400</v>
      </c>
      <c r="AY88" s="2112">
        <v>1685500</v>
      </c>
      <c r="AZ88" s="2113">
        <v>31.5</v>
      </c>
      <c r="BA88" s="2113">
        <v>1.2</v>
      </c>
      <c r="BB88" s="2112">
        <v>544500</v>
      </c>
      <c r="BC88" s="2112">
        <v>1744400</v>
      </c>
      <c r="BD88" s="2113">
        <v>31.2</v>
      </c>
      <c r="BE88" s="2113">
        <v>1.2</v>
      </c>
      <c r="BF88" s="2112">
        <v>559200</v>
      </c>
      <c r="BG88" s="2112">
        <v>1834000</v>
      </c>
      <c r="BH88" s="2113">
        <v>30.5</v>
      </c>
      <c r="BI88" s="2113">
        <v>1.2</v>
      </c>
      <c r="BJ88" s="2112">
        <v>528200</v>
      </c>
      <c r="BK88" s="2112">
        <v>1853800</v>
      </c>
      <c r="BL88" s="2113">
        <v>28.5</v>
      </c>
      <c r="BM88" s="2113">
        <v>1.2</v>
      </c>
      <c r="BN88" s="2112">
        <v>506900</v>
      </c>
      <c r="BO88" s="2112">
        <v>1875500</v>
      </c>
      <c r="BP88" s="2113">
        <v>27</v>
      </c>
      <c r="BQ88" s="2113">
        <v>1.2</v>
      </c>
      <c r="BR88" s="2112">
        <v>519800</v>
      </c>
      <c r="BS88" s="2112">
        <v>1931800</v>
      </c>
      <c r="BT88" s="2113">
        <v>26.9</v>
      </c>
      <c r="BU88" s="2113">
        <v>1.3</v>
      </c>
    </row>
    <row r="89" spans="1:73">
      <c r="A89" s="184" t="s">
        <v>386</v>
      </c>
      <c r="B89" s="185">
        <v>15232729</v>
      </c>
      <c r="C89" s="185">
        <v>3026755</v>
      </c>
      <c r="D89" s="24"/>
      <c r="M89" s="2111" t="s">
        <v>1369</v>
      </c>
      <c r="N89" s="2112">
        <v>210700</v>
      </c>
      <c r="O89" s="2112">
        <v>842900</v>
      </c>
      <c r="P89" s="2113">
        <v>25</v>
      </c>
      <c r="Q89" s="2113">
        <v>1.5</v>
      </c>
      <c r="R89" s="2112">
        <v>213000</v>
      </c>
      <c r="S89" s="2112">
        <v>849900</v>
      </c>
      <c r="T89" s="2113">
        <v>25.1</v>
      </c>
      <c r="U89" s="2113">
        <v>1.5</v>
      </c>
      <c r="V89" s="2112">
        <v>200600</v>
      </c>
      <c r="W89" s="2112">
        <v>825700</v>
      </c>
      <c r="X89" s="2113">
        <v>24.3</v>
      </c>
      <c r="Y89" s="2113">
        <v>1.5</v>
      </c>
      <c r="Z89" s="2112">
        <v>207400</v>
      </c>
      <c r="AA89" s="2112">
        <v>853500</v>
      </c>
      <c r="AB89" s="2113">
        <v>24.3</v>
      </c>
      <c r="AC89" s="2113">
        <v>1.5</v>
      </c>
      <c r="AD89" s="2112">
        <v>199100</v>
      </c>
      <c r="AE89" s="2112">
        <v>882300</v>
      </c>
      <c r="AF89" s="2113">
        <v>22.6</v>
      </c>
      <c r="AG89" s="2113">
        <v>1.5</v>
      </c>
      <c r="AH89" s="2112">
        <v>202500</v>
      </c>
      <c r="AI89" s="2112">
        <v>902700</v>
      </c>
      <c r="AJ89" s="2113">
        <v>22.4</v>
      </c>
      <c r="AK89" s="2113">
        <v>1.5</v>
      </c>
      <c r="AL89" s="2112">
        <v>210700</v>
      </c>
      <c r="AM89" s="2112">
        <v>897500</v>
      </c>
      <c r="AN89" s="2113">
        <v>23.5</v>
      </c>
      <c r="AO89" s="2113">
        <v>1.5</v>
      </c>
      <c r="AP89" s="2112">
        <v>212600</v>
      </c>
      <c r="AQ89" s="2112">
        <v>917000</v>
      </c>
      <c r="AR89" s="2113">
        <v>23.2</v>
      </c>
      <c r="AS89" s="2113">
        <v>1.5</v>
      </c>
      <c r="AT89" s="2112">
        <v>217300</v>
      </c>
      <c r="AU89" s="2112">
        <v>943900</v>
      </c>
      <c r="AV89" s="2113">
        <v>23</v>
      </c>
      <c r="AW89" s="2113">
        <v>1.5</v>
      </c>
      <c r="AX89" s="2112">
        <v>224100</v>
      </c>
      <c r="AY89" s="2112">
        <v>959500</v>
      </c>
      <c r="AZ89" s="2113">
        <v>23.4</v>
      </c>
      <c r="BA89" s="2113">
        <v>1.5</v>
      </c>
      <c r="BB89" s="2112">
        <v>239200</v>
      </c>
      <c r="BC89" s="2112">
        <v>1009000</v>
      </c>
      <c r="BD89" s="2113">
        <v>23.7</v>
      </c>
      <c r="BE89" s="2113">
        <v>1.5</v>
      </c>
      <c r="BF89" s="2112">
        <v>229300</v>
      </c>
      <c r="BG89" s="2112">
        <v>1033600</v>
      </c>
      <c r="BH89" s="2113">
        <v>22.2</v>
      </c>
      <c r="BI89" s="2113">
        <v>1.5</v>
      </c>
      <c r="BJ89" s="2112">
        <v>220900</v>
      </c>
      <c r="BK89" s="2112">
        <v>1074100</v>
      </c>
      <c r="BL89" s="2113">
        <v>20.6</v>
      </c>
      <c r="BM89" s="2113">
        <v>1.5</v>
      </c>
      <c r="BN89" s="2112">
        <v>213300</v>
      </c>
      <c r="BO89" s="2112">
        <v>1100500</v>
      </c>
      <c r="BP89" s="2113">
        <v>19.399999999999999</v>
      </c>
      <c r="BQ89" s="2113">
        <v>1.4</v>
      </c>
      <c r="BR89" s="2112">
        <v>226300</v>
      </c>
      <c r="BS89" s="2112">
        <v>1125600</v>
      </c>
      <c r="BT89" s="2113">
        <v>20.100000000000001</v>
      </c>
      <c r="BU89" s="2113">
        <v>1.5</v>
      </c>
    </row>
    <row r="90" spans="1:73">
      <c r="A90" s="184"/>
      <c r="B90" s="187">
        <v>0.62</v>
      </c>
      <c r="C90" s="187">
        <v>0.63</v>
      </c>
      <c r="D90" s="24"/>
      <c r="M90" s="2111" t="s">
        <v>1370</v>
      </c>
      <c r="N90" s="2112">
        <v>9300</v>
      </c>
      <c r="O90" s="2112">
        <v>55400</v>
      </c>
      <c r="P90" s="2113">
        <v>16.8</v>
      </c>
      <c r="Q90" s="2113">
        <v>4.9000000000000004</v>
      </c>
      <c r="R90" s="2112">
        <v>6800</v>
      </c>
      <c r="S90" s="2112">
        <v>54600</v>
      </c>
      <c r="T90" s="2113">
        <v>12.5</v>
      </c>
      <c r="U90" s="2113">
        <v>4.4000000000000004</v>
      </c>
      <c r="V90" s="2112">
        <v>10600</v>
      </c>
      <c r="W90" s="2112">
        <v>66100</v>
      </c>
      <c r="X90" s="2113">
        <v>16</v>
      </c>
      <c r="Y90" s="2113">
        <v>4.5999999999999996</v>
      </c>
      <c r="Z90" s="2112">
        <v>24100</v>
      </c>
      <c r="AA90" s="2112">
        <v>88700</v>
      </c>
      <c r="AB90" s="2113">
        <v>27.2</v>
      </c>
      <c r="AC90" s="2113">
        <v>5</v>
      </c>
      <c r="AD90" s="2112">
        <v>17000</v>
      </c>
      <c r="AE90" s="2112">
        <v>75700</v>
      </c>
      <c r="AF90" s="2113">
        <v>22.4</v>
      </c>
      <c r="AG90" s="2113">
        <v>4.9000000000000004</v>
      </c>
      <c r="AH90" s="2112">
        <v>9700</v>
      </c>
      <c r="AI90" s="2112">
        <v>48100</v>
      </c>
      <c r="AJ90" s="2113">
        <v>20.2</v>
      </c>
      <c r="AK90" s="2113">
        <v>6.4</v>
      </c>
      <c r="AL90" s="2112">
        <v>9700</v>
      </c>
      <c r="AM90" s="2112">
        <v>43100</v>
      </c>
      <c r="AN90" s="2113">
        <v>22.6</v>
      </c>
      <c r="AO90" s="2113">
        <v>6.7</v>
      </c>
      <c r="AP90" s="2112">
        <v>10900</v>
      </c>
      <c r="AQ90" s="2112">
        <v>51100</v>
      </c>
      <c r="AR90" s="2113">
        <v>21.4</v>
      </c>
      <c r="AS90" s="2113">
        <v>6.2</v>
      </c>
      <c r="AT90" s="2112">
        <v>11000</v>
      </c>
      <c r="AU90" s="2112">
        <v>51600</v>
      </c>
      <c r="AV90" s="2113">
        <v>21.2</v>
      </c>
      <c r="AW90" s="2113">
        <v>6.1</v>
      </c>
      <c r="AX90" s="2112">
        <v>18200</v>
      </c>
      <c r="AY90" s="2112">
        <v>60600</v>
      </c>
      <c r="AZ90" s="2113">
        <v>30</v>
      </c>
      <c r="BA90" s="2113">
        <v>6.4</v>
      </c>
      <c r="BB90" s="2112">
        <v>12000</v>
      </c>
      <c r="BC90" s="2112">
        <v>58500</v>
      </c>
      <c r="BD90" s="2113">
        <v>20.5</v>
      </c>
      <c r="BE90" s="2113">
        <v>5.6</v>
      </c>
      <c r="BF90" s="2112">
        <v>14200</v>
      </c>
      <c r="BG90" s="2112">
        <v>64500</v>
      </c>
      <c r="BH90" s="2113">
        <v>22</v>
      </c>
      <c r="BI90" s="2113">
        <v>5.8</v>
      </c>
      <c r="BJ90" s="2112">
        <v>13100</v>
      </c>
      <c r="BK90" s="2112">
        <v>62700</v>
      </c>
      <c r="BL90" s="2113">
        <v>20.9</v>
      </c>
      <c r="BM90" s="2113">
        <v>6.1</v>
      </c>
      <c r="BN90" s="2112">
        <v>13700</v>
      </c>
      <c r="BO90" s="2112">
        <v>65900</v>
      </c>
      <c r="BP90" s="2113">
        <v>20.8</v>
      </c>
      <c r="BQ90" s="2113">
        <v>6.1</v>
      </c>
      <c r="BR90" s="2112">
        <v>9400</v>
      </c>
      <c r="BS90" s="2112">
        <v>48100</v>
      </c>
      <c r="BT90" s="2113">
        <v>19.600000000000001</v>
      </c>
      <c r="BU90" s="2113">
        <v>7.1</v>
      </c>
    </row>
    <row r="91" spans="1:73">
      <c r="A91" s="175" t="s">
        <v>388</v>
      </c>
      <c r="B91" s="180">
        <v>2914037</v>
      </c>
      <c r="C91" s="180">
        <v>475390</v>
      </c>
      <c r="D91" s="24"/>
      <c r="M91" s="2111" t="s">
        <v>1371</v>
      </c>
      <c r="N91" s="2112">
        <v>258500</v>
      </c>
      <c r="O91" s="2112">
        <v>580000</v>
      </c>
      <c r="P91" s="2113">
        <v>44.6</v>
      </c>
      <c r="Q91" s="2113">
        <v>2</v>
      </c>
      <c r="R91" s="2112">
        <v>269400</v>
      </c>
      <c r="S91" s="2112">
        <v>612500</v>
      </c>
      <c r="T91" s="2113">
        <v>44</v>
      </c>
      <c r="U91" s="2113">
        <v>2</v>
      </c>
      <c r="V91" s="2112">
        <v>289500</v>
      </c>
      <c r="W91" s="2112">
        <v>640400</v>
      </c>
      <c r="X91" s="2113">
        <v>45.2</v>
      </c>
      <c r="Y91" s="2113">
        <v>2</v>
      </c>
      <c r="Z91" s="2112">
        <v>257800</v>
      </c>
      <c r="AA91" s="2112">
        <v>621100</v>
      </c>
      <c r="AB91" s="2113">
        <v>41.5</v>
      </c>
      <c r="AC91" s="2113">
        <v>2</v>
      </c>
      <c r="AD91" s="2112">
        <v>253800</v>
      </c>
      <c r="AE91" s="2112">
        <v>635700</v>
      </c>
      <c r="AF91" s="2113">
        <v>39.9</v>
      </c>
      <c r="AG91" s="2113">
        <v>2</v>
      </c>
      <c r="AH91" s="2112">
        <v>274300</v>
      </c>
      <c r="AI91" s="2112">
        <v>672600</v>
      </c>
      <c r="AJ91" s="2113">
        <v>40.799999999999997</v>
      </c>
      <c r="AK91" s="2113">
        <v>2</v>
      </c>
      <c r="AL91" s="2112">
        <v>293500</v>
      </c>
      <c r="AM91" s="2112">
        <v>694300</v>
      </c>
      <c r="AN91" s="2113">
        <v>42.3</v>
      </c>
      <c r="AO91" s="2113">
        <v>2</v>
      </c>
      <c r="AP91" s="2112">
        <v>276300</v>
      </c>
      <c r="AQ91" s="2112">
        <v>706300</v>
      </c>
      <c r="AR91" s="2113">
        <v>39.1</v>
      </c>
      <c r="AS91" s="2113">
        <v>1.9</v>
      </c>
      <c r="AT91" s="2112">
        <v>267000</v>
      </c>
      <c r="AU91" s="2112">
        <v>691300</v>
      </c>
      <c r="AV91" s="2113">
        <v>38.6</v>
      </c>
      <c r="AW91" s="2113">
        <v>2</v>
      </c>
      <c r="AX91" s="2112">
        <v>307300</v>
      </c>
      <c r="AY91" s="2112">
        <v>726000</v>
      </c>
      <c r="AZ91" s="2113">
        <v>42.3</v>
      </c>
      <c r="BA91" s="2113">
        <v>2</v>
      </c>
      <c r="BB91" s="2112">
        <v>305400</v>
      </c>
      <c r="BC91" s="2112">
        <v>735400</v>
      </c>
      <c r="BD91" s="2113">
        <v>41.5</v>
      </c>
      <c r="BE91" s="2113">
        <v>2</v>
      </c>
      <c r="BF91" s="2112">
        <v>329900</v>
      </c>
      <c r="BG91" s="2112">
        <v>800400</v>
      </c>
      <c r="BH91" s="2113">
        <v>41.2</v>
      </c>
      <c r="BI91" s="2113">
        <v>1.9</v>
      </c>
      <c r="BJ91" s="2112">
        <v>307300</v>
      </c>
      <c r="BK91" s="2112">
        <v>779700</v>
      </c>
      <c r="BL91" s="2113">
        <v>39.4</v>
      </c>
      <c r="BM91" s="2113">
        <v>2</v>
      </c>
      <c r="BN91" s="2112">
        <v>293700</v>
      </c>
      <c r="BO91" s="2112">
        <v>775000</v>
      </c>
      <c r="BP91" s="2113">
        <v>37.9</v>
      </c>
      <c r="BQ91" s="2113">
        <v>2</v>
      </c>
      <c r="BR91" s="2112">
        <v>293500</v>
      </c>
      <c r="BS91" s="2112">
        <v>806100</v>
      </c>
      <c r="BT91" s="2113">
        <v>36.4</v>
      </c>
      <c r="BU91" s="2113">
        <v>2.1</v>
      </c>
    </row>
    <row r="92" spans="1:73">
      <c r="A92" s="175"/>
      <c r="B92" s="181">
        <v>0.12</v>
      </c>
      <c r="C92" s="181">
        <v>0.1</v>
      </c>
      <c r="D92" s="24"/>
      <c r="M92" s="2111" t="s">
        <v>1372</v>
      </c>
      <c r="N92" s="2112">
        <v>251400</v>
      </c>
      <c r="O92" s="2112">
        <v>606900</v>
      </c>
      <c r="P92" s="2113">
        <v>41.4</v>
      </c>
      <c r="Q92" s="2113">
        <v>2</v>
      </c>
      <c r="R92" s="2112">
        <v>262000</v>
      </c>
      <c r="S92" s="2112">
        <v>656300</v>
      </c>
      <c r="T92" s="2113">
        <v>39.9</v>
      </c>
      <c r="U92" s="2113">
        <v>1.9</v>
      </c>
      <c r="V92" s="2112">
        <v>283600</v>
      </c>
      <c r="W92" s="2112">
        <v>728300</v>
      </c>
      <c r="X92" s="2113">
        <v>38.9</v>
      </c>
      <c r="Y92" s="2113">
        <v>1.8</v>
      </c>
      <c r="Z92" s="2112">
        <v>288100</v>
      </c>
      <c r="AA92" s="2112">
        <v>759300</v>
      </c>
      <c r="AB92" s="2113">
        <v>37.9</v>
      </c>
      <c r="AC92" s="2113">
        <v>1.8</v>
      </c>
      <c r="AD92" s="2112">
        <v>290600</v>
      </c>
      <c r="AE92" s="2112">
        <v>784000</v>
      </c>
      <c r="AF92" s="2113">
        <v>37.1</v>
      </c>
      <c r="AG92" s="2113">
        <v>1.8</v>
      </c>
      <c r="AH92" s="2112">
        <v>285500</v>
      </c>
      <c r="AI92" s="2112">
        <v>829500</v>
      </c>
      <c r="AJ92" s="2113">
        <v>34.4</v>
      </c>
      <c r="AK92" s="2113">
        <v>1.8</v>
      </c>
      <c r="AL92" s="2112">
        <v>326200</v>
      </c>
      <c r="AM92" s="2112">
        <v>877600</v>
      </c>
      <c r="AN92" s="2113">
        <v>37.200000000000003</v>
      </c>
      <c r="AO92" s="2113">
        <v>1.8</v>
      </c>
      <c r="AP92" s="2112">
        <v>339700</v>
      </c>
      <c r="AQ92" s="2112">
        <v>957600</v>
      </c>
      <c r="AR92" s="2113">
        <v>35.5</v>
      </c>
      <c r="AS92" s="2113">
        <v>1.7</v>
      </c>
      <c r="AT92" s="2112">
        <v>338400</v>
      </c>
      <c r="AU92" s="2112">
        <v>1004200</v>
      </c>
      <c r="AV92" s="2113">
        <v>33.700000000000003</v>
      </c>
      <c r="AW92" s="2113">
        <v>1.6</v>
      </c>
      <c r="AX92" s="2112">
        <v>388600</v>
      </c>
      <c r="AY92" s="2112">
        <v>1065600</v>
      </c>
      <c r="AZ92" s="2113">
        <v>36.5</v>
      </c>
      <c r="BA92" s="2113">
        <v>1.6</v>
      </c>
      <c r="BB92" s="2112">
        <v>388500</v>
      </c>
      <c r="BC92" s="2112">
        <v>1103900</v>
      </c>
      <c r="BD92" s="2113">
        <v>35.200000000000003</v>
      </c>
      <c r="BE92" s="2113">
        <v>1.6</v>
      </c>
      <c r="BF92" s="2112">
        <v>410500</v>
      </c>
      <c r="BG92" s="2112">
        <v>1162300</v>
      </c>
      <c r="BH92" s="2113">
        <v>35.299999999999997</v>
      </c>
      <c r="BI92" s="2113">
        <v>1.6</v>
      </c>
      <c r="BJ92" s="2112">
        <v>389900</v>
      </c>
      <c r="BK92" s="2112">
        <v>1213900</v>
      </c>
      <c r="BL92" s="2113">
        <v>32.1</v>
      </c>
      <c r="BM92" s="2113">
        <v>1.6</v>
      </c>
      <c r="BN92" s="2112">
        <v>372100</v>
      </c>
      <c r="BO92" s="2112">
        <v>1226500</v>
      </c>
      <c r="BP92" s="2113">
        <v>30.3</v>
      </c>
      <c r="BQ92" s="2113">
        <v>1.6</v>
      </c>
      <c r="BR92" s="2112">
        <v>385300</v>
      </c>
      <c r="BS92" s="2112">
        <v>1281900</v>
      </c>
      <c r="BT92" s="2113">
        <v>30.1</v>
      </c>
      <c r="BU92" s="2113">
        <v>1.6</v>
      </c>
    </row>
    <row r="93" spans="1:73">
      <c r="A93" s="175" t="s">
        <v>390</v>
      </c>
      <c r="B93" s="180">
        <v>6184123</v>
      </c>
      <c r="C93" s="180">
        <v>1752771</v>
      </c>
      <c r="D93" s="24"/>
      <c r="M93" s="2111" t="s">
        <v>1373</v>
      </c>
      <c r="N93" s="2112">
        <v>240900</v>
      </c>
      <c r="O93" s="2112">
        <v>918800</v>
      </c>
      <c r="P93" s="2113">
        <v>26.2</v>
      </c>
      <c r="Q93" s="2113">
        <v>1.4</v>
      </c>
      <c r="R93" s="2112">
        <v>242000</v>
      </c>
      <c r="S93" s="2112">
        <v>915700</v>
      </c>
      <c r="T93" s="2113">
        <v>26.4</v>
      </c>
      <c r="U93" s="2113">
        <v>1.5</v>
      </c>
      <c r="V93" s="2112">
        <v>230200</v>
      </c>
      <c r="W93" s="2112">
        <v>860900</v>
      </c>
      <c r="X93" s="2113">
        <v>26.7</v>
      </c>
      <c r="Y93" s="2113">
        <v>1.5</v>
      </c>
      <c r="Z93" s="2112">
        <v>212200</v>
      </c>
      <c r="AA93" s="2112">
        <v>858400</v>
      </c>
      <c r="AB93" s="2113">
        <v>24.7</v>
      </c>
      <c r="AC93" s="2113">
        <v>1.5</v>
      </c>
      <c r="AD93" s="2112">
        <v>196700</v>
      </c>
      <c r="AE93" s="2112">
        <v>871500</v>
      </c>
      <c r="AF93" s="2113">
        <v>22.6</v>
      </c>
      <c r="AG93" s="2113">
        <v>1.5</v>
      </c>
      <c r="AH93" s="2112">
        <v>210000</v>
      </c>
      <c r="AI93" s="2112">
        <v>841000</v>
      </c>
      <c r="AJ93" s="2113">
        <v>25</v>
      </c>
      <c r="AK93" s="2113">
        <v>1.6</v>
      </c>
      <c r="AL93" s="2112">
        <v>196100</v>
      </c>
      <c r="AM93" s="2112">
        <v>799500</v>
      </c>
      <c r="AN93" s="2113">
        <v>24.5</v>
      </c>
      <c r="AO93" s="2113">
        <v>1.6</v>
      </c>
      <c r="AP93" s="2112">
        <v>168200</v>
      </c>
      <c r="AQ93" s="2112">
        <v>757100</v>
      </c>
      <c r="AR93" s="2113">
        <v>22.2</v>
      </c>
      <c r="AS93" s="2113">
        <v>1.6</v>
      </c>
      <c r="AT93" s="2112">
        <v>164100</v>
      </c>
      <c r="AU93" s="2112">
        <v>729500</v>
      </c>
      <c r="AV93" s="2113">
        <v>22.5</v>
      </c>
      <c r="AW93" s="2113">
        <v>1.6</v>
      </c>
      <c r="AX93" s="2112">
        <v>170500</v>
      </c>
      <c r="AY93" s="2112">
        <v>723900</v>
      </c>
      <c r="AZ93" s="2113">
        <v>23.6</v>
      </c>
      <c r="BA93" s="2113">
        <v>1.7</v>
      </c>
      <c r="BB93" s="2112">
        <v>177700</v>
      </c>
      <c r="BC93" s="2112">
        <v>748100</v>
      </c>
      <c r="BD93" s="2113">
        <v>23.8</v>
      </c>
      <c r="BE93" s="2113">
        <v>1.7</v>
      </c>
      <c r="BF93" s="2112">
        <v>168700</v>
      </c>
      <c r="BG93" s="2112">
        <v>780200</v>
      </c>
      <c r="BH93" s="2113">
        <v>21.6</v>
      </c>
      <c r="BI93" s="2113">
        <v>1.6</v>
      </c>
      <c r="BJ93" s="2112">
        <v>156700</v>
      </c>
      <c r="BK93" s="2112">
        <v>756500</v>
      </c>
      <c r="BL93" s="2113">
        <v>20.7</v>
      </c>
      <c r="BM93" s="2113">
        <v>1.7</v>
      </c>
      <c r="BN93" s="2112">
        <v>159400</v>
      </c>
      <c r="BO93" s="2112">
        <v>766700</v>
      </c>
      <c r="BP93" s="2113">
        <v>20.8</v>
      </c>
      <c r="BQ93" s="2113">
        <v>1.7</v>
      </c>
      <c r="BR93" s="2112">
        <v>152000</v>
      </c>
      <c r="BS93" s="2112">
        <v>749400</v>
      </c>
      <c r="BT93" s="2113">
        <v>20.3</v>
      </c>
      <c r="BU93" s="2113">
        <v>1.8</v>
      </c>
    </row>
    <row r="94" spans="1:73">
      <c r="A94" s="175"/>
      <c r="B94" s="181">
        <v>0.25</v>
      </c>
      <c r="C94" s="181">
        <v>0.37</v>
      </c>
      <c r="D94" s="24"/>
      <c r="M94" s="2111" t="s">
        <v>1374</v>
      </c>
      <c r="N94" s="2112">
        <v>357500</v>
      </c>
      <c r="O94" s="2112">
        <v>1029400</v>
      </c>
      <c r="P94" s="2113">
        <v>34.700000000000003</v>
      </c>
      <c r="Q94" s="2113">
        <v>1.5</v>
      </c>
      <c r="R94" s="2112">
        <v>370200</v>
      </c>
      <c r="S94" s="2112">
        <v>1078900</v>
      </c>
      <c r="T94" s="2113">
        <v>34.299999999999997</v>
      </c>
      <c r="U94" s="2113">
        <v>1.5</v>
      </c>
      <c r="V94" s="2112">
        <v>376500</v>
      </c>
      <c r="W94" s="2112">
        <v>1093400</v>
      </c>
      <c r="X94" s="2113">
        <v>34.4</v>
      </c>
      <c r="Y94" s="2113">
        <v>1.5</v>
      </c>
      <c r="Z94" s="2112">
        <v>365100</v>
      </c>
      <c r="AA94" s="2112">
        <v>1104100</v>
      </c>
      <c r="AB94" s="2113">
        <v>33.1</v>
      </c>
      <c r="AC94" s="2113">
        <v>1.5</v>
      </c>
      <c r="AD94" s="2112">
        <v>352600</v>
      </c>
      <c r="AE94" s="2112">
        <v>1122200</v>
      </c>
      <c r="AF94" s="2113">
        <v>31.4</v>
      </c>
      <c r="AG94" s="2113">
        <v>1.4</v>
      </c>
      <c r="AH94" s="2112">
        <v>360600</v>
      </c>
      <c r="AI94" s="2112">
        <v>1108400</v>
      </c>
      <c r="AJ94" s="2113">
        <v>32.5</v>
      </c>
      <c r="AK94" s="2113">
        <v>1.5</v>
      </c>
      <c r="AL94" s="2112">
        <v>370900</v>
      </c>
      <c r="AM94" s="2112">
        <v>1115700</v>
      </c>
      <c r="AN94" s="2113">
        <v>33.200000000000003</v>
      </c>
      <c r="AO94" s="2113">
        <v>1.5</v>
      </c>
      <c r="AP94" s="2112">
        <v>368700</v>
      </c>
      <c r="AQ94" s="2112">
        <v>1130800</v>
      </c>
      <c r="AR94" s="2113">
        <v>32.6</v>
      </c>
      <c r="AS94" s="2113">
        <v>1.5</v>
      </c>
      <c r="AT94" s="2112">
        <v>360300</v>
      </c>
      <c r="AU94" s="2112">
        <v>1138700</v>
      </c>
      <c r="AV94" s="2113">
        <v>31.6</v>
      </c>
      <c r="AW94" s="2113">
        <v>1.5</v>
      </c>
      <c r="AX94" s="2112">
        <v>407000</v>
      </c>
      <c r="AY94" s="2112">
        <v>1187600</v>
      </c>
      <c r="AZ94" s="2113">
        <v>34.299999999999997</v>
      </c>
      <c r="BA94" s="2113">
        <v>1.5</v>
      </c>
      <c r="BB94" s="2112">
        <v>415100</v>
      </c>
      <c r="BC94" s="2112">
        <v>1222000</v>
      </c>
      <c r="BD94" s="2113">
        <v>34</v>
      </c>
      <c r="BE94" s="2113">
        <v>1.5</v>
      </c>
      <c r="BF94" s="2112">
        <v>426300</v>
      </c>
      <c r="BG94" s="2112">
        <v>1293600</v>
      </c>
      <c r="BH94" s="2113">
        <v>33</v>
      </c>
      <c r="BI94" s="2113">
        <v>1.5</v>
      </c>
      <c r="BJ94" s="2112">
        <v>396300</v>
      </c>
      <c r="BK94" s="2112">
        <v>1301000</v>
      </c>
      <c r="BL94" s="2113">
        <v>30.5</v>
      </c>
      <c r="BM94" s="2113">
        <v>1.5</v>
      </c>
      <c r="BN94" s="2112">
        <v>392000</v>
      </c>
      <c r="BO94" s="2112">
        <v>1344500</v>
      </c>
      <c r="BP94" s="2113">
        <v>29.2</v>
      </c>
      <c r="BQ94" s="2113">
        <v>1.5</v>
      </c>
      <c r="BR94" s="2112">
        <v>388000</v>
      </c>
      <c r="BS94" s="2112">
        <v>1363300</v>
      </c>
      <c r="BT94" s="2113">
        <v>28.5</v>
      </c>
      <c r="BU94" s="2113">
        <v>1.5</v>
      </c>
    </row>
    <row r="95" spans="1:73">
      <c r="M95" s="2111" t="s">
        <v>1375</v>
      </c>
      <c r="N95" s="2112">
        <v>136300</v>
      </c>
      <c r="O95" s="2112">
        <v>497600</v>
      </c>
      <c r="P95" s="2113">
        <v>27.4</v>
      </c>
      <c r="Q95" s="2113">
        <v>2</v>
      </c>
      <c r="R95" s="2112">
        <v>135400</v>
      </c>
      <c r="S95" s="2112">
        <v>493900</v>
      </c>
      <c r="T95" s="2113">
        <v>27.4</v>
      </c>
      <c r="U95" s="2113">
        <v>2</v>
      </c>
      <c r="V95" s="2112">
        <v>137300</v>
      </c>
      <c r="W95" s="2112">
        <v>494400</v>
      </c>
      <c r="X95" s="2113">
        <v>27.8</v>
      </c>
      <c r="Y95" s="2113">
        <v>2</v>
      </c>
      <c r="Z95" s="2112">
        <v>134900</v>
      </c>
      <c r="AA95" s="2112">
        <v>511200</v>
      </c>
      <c r="AB95" s="2113">
        <v>26.4</v>
      </c>
      <c r="AC95" s="2113">
        <v>2</v>
      </c>
      <c r="AD95" s="2112">
        <v>134800</v>
      </c>
      <c r="AE95" s="2112">
        <v>531300</v>
      </c>
      <c r="AF95" s="2113">
        <v>25.4</v>
      </c>
      <c r="AG95" s="2113">
        <v>1.9</v>
      </c>
      <c r="AH95" s="2112">
        <v>134600</v>
      </c>
      <c r="AI95" s="2112">
        <v>559200</v>
      </c>
      <c r="AJ95" s="2113">
        <v>24.1</v>
      </c>
      <c r="AK95" s="2113">
        <v>1.9</v>
      </c>
      <c r="AL95" s="2112">
        <v>151300</v>
      </c>
      <c r="AM95" s="2112">
        <v>556200</v>
      </c>
      <c r="AN95" s="2113">
        <v>27.2</v>
      </c>
      <c r="AO95" s="2113">
        <v>2</v>
      </c>
      <c r="AP95" s="2112">
        <v>137300</v>
      </c>
      <c r="AQ95" s="2112">
        <v>579000</v>
      </c>
      <c r="AR95" s="2113">
        <v>23.7</v>
      </c>
      <c r="AS95" s="2113">
        <v>1.9</v>
      </c>
      <c r="AT95" s="2112">
        <v>141800</v>
      </c>
      <c r="AU95" s="2112">
        <v>593000</v>
      </c>
      <c r="AV95" s="2113">
        <v>23.9</v>
      </c>
      <c r="AW95" s="2113">
        <v>1.8</v>
      </c>
      <c r="AX95" s="2112">
        <v>151700</v>
      </c>
      <c r="AY95" s="2112">
        <v>597800</v>
      </c>
      <c r="AZ95" s="2113">
        <v>25.4</v>
      </c>
      <c r="BA95" s="2113">
        <v>1.9</v>
      </c>
      <c r="BB95" s="2112">
        <v>151100</v>
      </c>
      <c r="BC95" s="2112">
        <v>626900</v>
      </c>
      <c r="BD95" s="2113">
        <v>24.1</v>
      </c>
      <c r="BE95" s="2113">
        <v>1.8</v>
      </c>
      <c r="BF95" s="2112">
        <v>153000</v>
      </c>
      <c r="BG95" s="2112">
        <v>645300</v>
      </c>
      <c r="BH95" s="2113">
        <v>23.7</v>
      </c>
      <c r="BI95" s="2113">
        <v>1.8</v>
      </c>
      <c r="BJ95" s="2112">
        <v>150700</v>
      </c>
      <c r="BK95" s="2112">
        <v>663700</v>
      </c>
      <c r="BL95" s="2113">
        <v>22.7</v>
      </c>
      <c r="BM95" s="2113">
        <v>1.9</v>
      </c>
      <c r="BN95" s="2112">
        <v>137500</v>
      </c>
      <c r="BO95" s="2112">
        <v>643400</v>
      </c>
      <c r="BP95" s="2113">
        <v>21.4</v>
      </c>
      <c r="BQ95" s="2113">
        <v>1.9</v>
      </c>
      <c r="BR95" s="2112">
        <v>148900</v>
      </c>
      <c r="BS95" s="2112">
        <v>664100</v>
      </c>
      <c r="BT95" s="2113">
        <v>22.4</v>
      </c>
      <c r="BU95" s="2113">
        <v>1.9</v>
      </c>
    </row>
    <row r="97" spans="13:13">
      <c r="M97" s="2105" t="s">
        <v>1376</v>
      </c>
    </row>
    <row r="98" spans="13:13">
      <c r="M98" s="2105" t="s">
        <v>834</v>
      </c>
    </row>
  </sheetData>
  <mergeCells count="36">
    <mergeCell ref="N8:Q8"/>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N58:Q58"/>
    <mergeCell ref="R58:U58"/>
    <mergeCell ref="V58:Y58"/>
    <mergeCell ref="Z58:AC58"/>
    <mergeCell ref="AD58:AG58"/>
    <mergeCell ref="AH58:AK58"/>
    <mergeCell ref="AL58:AO58"/>
    <mergeCell ref="AP58:AS58"/>
    <mergeCell ref="AT58:AW58"/>
    <mergeCell ref="AX58:BA58"/>
    <mergeCell ref="BB58:BE58"/>
    <mergeCell ref="BF58:BI58"/>
    <mergeCell ref="BJ58:BM58"/>
    <mergeCell ref="BN58:BQ58"/>
    <mergeCell ref="BR58:BU58"/>
    <mergeCell ref="E6:G6"/>
    <mergeCell ref="B7:D7"/>
    <mergeCell ref="E7:G7"/>
    <mergeCell ref="A77:B77"/>
    <mergeCell ref="A6:A8"/>
    <mergeCell ref="B6:D6"/>
  </mergeCells>
  <hyperlinks>
    <hyperlink ref="A37" r:id="rId1"/>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06"/>
  <sheetViews>
    <sheetView workbookViewId="0"/>
  </sheetViews>
  <sheetFormatPr defaultRowHeight="15"/>
  <cols>
    <col min="1" max="1" width="34" customWidth="1"/>
    <col min="2" max="2" width="10.5703125" bestFit="1" customWidth="1"/>
    <col min="3" max="3" width="11.5703125" bestFit="1" customWidth="1"/>
    <col min="14" max="14" width="9.140625" style="1874"/>
  </cols>
  <sheetData>
    <row r="1" spans="1:19" s="1126" customFormat="1" ht="18.75">
      <c r="A1" s="451" t="s">
        <v>1149</v>
      </c>
      <c r="N1" s="1874"/>
    </row>
    <row r="2" spans="1:19" s="1126" customFormat="1">
      <c r="N2" s="1874"/>
    </row>
    <row r="3" spans="1:19" s="530" customFormat="1">
      <c r="A3" s="189" t="s">
        <v>1324</v>
      </c>
      <c r="N3" s="1874"/>
      <c r="S3" s="2009"/>
    </row>
    <row r="4" spans="1:19" s="537" customFormat="1">
      <c r="A4" s="2019"/>
      <c r="B4" s="2414" t="s">
        <v>1322</v>
      </c>
      <c r="C4" s="2414"/>
      <c r="D4" s="2414" t="s">
        <v>1323</v>
      </c>
      <c r="E4" s="2414"/>
      <c r="F4" s="536"/>
      <c r="G4" s="536"/>
      <c r="H4" s="536"/>
      <c r="I4" s="536"/>
      <c r="J4" s="536"/>
      <c r="K4" s="536"/>
      <c r="L4" s="536"/>
      <c r="M4" s="784"/>
      <c r="N4" s="784"/>
      <c r="S4" s="2009"/>
    </row>
    <row r="5" spans="1:19" s="537" customFormat="1">
      <c r="A5" s="2019"/>
      <c r="B5" s="2019" t="s">
        <v>2</v>
      </c>
      <c r="C5" s="2019" t="s">
        <v>199</v>
      </c>
      <c r="D5" s="2019" t="s">
        <v>2</v>
      </c>
      <c r="E5" s="2019" t="s">
        <v>199</v>
      </c>
      <c r="F5" s="538"/>
      <c r="G5" s="538"/>
      <c r="H5" s="538"/>
      <c r="I5" s="538"/>
      <c r="J5" s="538"/>
      <c r="K5" s="538"/>
      <c r="L5" s="538"/>
      <c r="M5" s="784"/>
      <c r="N5" s="784"/>
      <c r="S5" s="2009"/>
    </row>
    <row r="6" spans="1:19" s="537" customFormat="1">
      <c r="A6" s="2019" t="s">
        <v>213</v>
      </c>
      <c r="B6" s="2079">
        <v>11010</v>
      </c>
      <c r="C6" s="2079">
        <v>172600</v>
      </c>
      <c r="D6" s="2079">
        <v>5280</v>
      </c>
      <c r="E6" s="2079">
        <v>97700</v>
      </c>
      <c r="F6" s="538"/>
      <c r="G6" s="538"/>
      <c r="H6" s="538"/>
      <c r="I6" s="538"/>
      <c r="J6" s="538"/>
      <c r="K6" s="539"/>
      <c r="L6" s="540"/>
      <c r="S6" s="2009"/>
    </row>
    <row r="7" spans="1:19" s="530" customFormat="1">
      <c r="A7" s="2019" t="s">
        <v>214</v>
      </c>
      <c r="B7" s="2079">
        <v>11090</v>
      </c>
      <c r="C7" s="2079">
        <v>181800</v>
      </c>
      <c r="D7" s="2079">
        <v>6250</v>
      </c>
      <c r="E7" s="2079">
        <v>110700</v>
      </c>
      <c r="N7" s="1874"/>
      <c r="S7" s="2009"/>
    </row>
    <row r="8" spans="1:19" s="530" customFormat="1">
      <c r="A8" s="537" t="s">
        <v>215</v>
      </c>
      <c r="B8" s="2079">
        <v>14520</v>
      </c>
      <c r="C8" s="2079">
        <v>221500</v>
      </c>
      <c r="D8" s="2079">
        <v>6210</v>
      </c>
      <c r="E8" s="2079">
        <v>111300</v>
      </c>
      <c r="F8" s="536"/>
      <c r="G8" s="536"/>
      <c r="H8" s="536"/>
      <c r="I8" s="536"/>
      <c r="J8" s="536"/>
      <c r="K8" s="536"/>
      <c r="M8" s="449"/>
      <c r="N8" s="449"/>
    </row>
    <row r="9" spans="1:19" s="530" customFormat="1">
      <c r="A9" s="537" t="s">
        <v>216</v>
      </c>
      <c r="B9" s="2079">
        <v>17180</v>
      </c>
      <c r="C9" s="2079">
        <v>237100</v>
      </c>
      <c r="D9" s="2079">
        <v>8620</v>
      </c>
      <c r="E9" s="2079">
        <v>141700</v>
      </c>
      <c r="F9" s="538"/>
      <c r="G9" s="538"/>
      <c r="H9" s="538"/>
      <c r="I9" s="538"/>
      <c r="J9" s="538"/>
      <c r="K9" s="538"/>
      <c r="M9" s="449"/>
      <c r="N9" s="449"/>
    </row>
    <row r="10" spans="1:19">
      <c r="A10" s="537" t="s">
        <v>161</v>
      </c>
      <c r="B10" s="2079">
        <v>20350</v>
      </c>
      <c r="C10" s="2079">
        <v>276900</v>
      </c>
      <c r="D10" s="2079">
        <v>11780</v>
      </c>
      <c r="E10" s="2079">
        <v>170000</v>
      </c>
    </row>
    <row r="11" spans="1:19">
      <c r="A11" s="530" t="s">
        <v>160</v>
      </c>
      <c r="B11" s="2079">
        <v>41400</v>
      </c>
      <c r="C11" s="2079">
        <v>453000</v>
      </c>
      <c r="D11" s="2079">
        <v>14550</v>
      </c>
      <c r="E11" s="2079">
        <v>198800</v>
      </c>
      <c r="M11" s="2119"/>
    </row>
    <row r="12" spans="1:19">
      <c r="A12" s="530" t="s">
        <v>159</v>
      </c>
      <c r="B12" s="2079">
        <v>47230</v>
      </c>
      <c r="C12" s="2079">
        <v>515000</v>
      </c>
      <c r="D12" s="2079">
        <v>21480</v>
      </c>
      <c r="E12" s="2079">
        <v>255700</v>
      </c>
    </row>
    <row r="13" spans="1:19" s="2019" customFormat="1">
      <c r="A13" s="530" t="s">
        <v>130</v>
      </c>
      <c r="B13" s="2079">
        <v>45070</v>
      </c>
      <c r="C13" s="2079">
        <v>504200</v>
      </c>
      <c r="D13" s="2079">
        <v>20920</v>
      </c>
      <c r="E13" s="2079">
        <v>250000</v>
      </c>
    </row>
    <row r="14" spans="1:19" s="2019" customFormat="1">
      <c r="A14" s="530" t="s">
        <v>129</v>
      </c>
      <c r="B14" s="2079">
        <v>40050</v>
      </c>
      <c r="C14" s="2079">
        <v>434600</v>
      </c>
      <c r="D14" s="2079">
        <v>20760</v>
      </c>
      <c r="E14" s="2079">
        <v>253500</v>
      </c>
    </row>
    <row r="15" spans="1:19" s="2019" customFormat="1">
      <c r="A15" s="530" t="s">
        <v>128</v>
      </c>
      <c r="B15" s="2079">
        <v>45550</v>
      </c>
      <c r="C15" s="2079">
        <v>494200</v>
      </c>
      <c r="D15" s="2079">
        <v>22180</v>
      </c>
      <c r="E15" s="2079">
        <v>258400</v>
      </c>
    </row>
    <row r="16" spans="1:19" s="2019" customFormat="1">
      <c r="A16" s="768" t="s">
        <v>127</v>
      </c>
      <c r="B16" s="2079">
        <v>46280</v>
      </c>
      <c r="C16" s="2079">
        <v>503900</v>
      </c>
      <c r="D16" s="2079">
        <v>23870</v>
      </c>
      <c r="E16" s="2079">
        <v>269190</v>
      </c>
    </row>
    <row r="17" spans="1:222" s="2019" customFormat="1">
      <c r="A17" s="2019" t="s">
        <v>393</v>
      </c>
      <c r="B17" s="2079">
        <v>44380</v>
      </c>
      <c r="C17" s="2079">
        <v>489140</v>
      </c>
      <c r="D17" s="2079">
        <v>23800</v>
      </c>
      <c r="E17" s="2079">
        <v>275230</v>
      </c>
    </row>
    <row r="18" spans="1:222" s="2019" customFormat="1">
      <c r="A18" s="2019" t="s">
        <v>1001</v>
      </c>
      <c r="B18" s="2079">
        <v>36830</v>
      </c>
      <c r="C18" s="2079">
        <v>371190</v>
      </c>
      <c r="D18" s="2079">
        <v>23970</v>
      </c>
      <c r="E18" s="2079">
        <v>273700</v>
      </c>
    </row>
    <row r="19" spans="1:222" s="2019" customFormat="1"/>
    <row r="20" spans="1:222" s="2019" customFormat="1"/>
    <row r="21" spans="1:222" s="2019" customFormat="1">
      <c r="A21" s="2119"/>
    </row>
    <row r="22" spans="1:222" s="2019" customFormat="1">
      <c r="A22" s="2119"/>
    </row>
    <row r="23" spans="1:222">
      <c r="A23" s="2119"/>
    </row>
    <row r="24" spans="1:222">
      <c r="A24" s="1873" t="s">
        <v>1304</v>
      </c>
      <c r="Q24" s="281" t="s">
        <v>421</v>
      </c>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row>
    <row r="25" spans="1:222">
      <c r="A25" s="189" t="s">
        <v>1309</v>
      </c>
      <c r="B25" s="190"/>
      <c r="C25" s="190"/>
      <c r="D25" s="190"/>
      <c r="E25" s="191"/>
      <c r="F25" s="191"/>
      <c r="G25" s="191"/>
      <c r="H25" s="191"/>
      <c r="I25" s="191"/>
      <c r="J25" s="191"/>
      <c r="K25" s="191"/>
      <c r="L25" s="191"/>
      <c r="M25" s="188"/>
      <c r="O25" s="188"/>
      <c r="Q25" s="283"/>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row>
    <row r="26" spans="1:222" ht="15" customHeight="1">
      <c r="A26" s="192"/>
      <c r="B26" s="192"/>
      <c r="C26" s="192"/>
      <c r="D26" s="192"/>
      <c r="E26" s="188"/>
      <c r="F26" s="188"/>
      <c r="G26" s="188"/>
      <c r="H26" s="188"/>
      <c r="I26" s="188"/>
      <c r="J26" s="188"/>
      <c r="K26" s="188"/>
      <c r="L26" s="188"/>
      <c r="M26" s="188"/>
      <c r="O26" s="188"/>
      <c r="Q26" s="284" t="s">
        <v>392</v>
      </c>
      <c r="R26" s="285" t="s">
        <v>41</v>
      </c>
      <c r="S26" s="2673" t="s">
        <v>449</v>
      </c>
      <c r="T26" s="2674"/>
      <c r="U26" s="2674"/>
      <c r="V26" s="2674"/>
      <c r="W26" s="2674"/>
      <c r="X26" s="2674"/>
      <c r="Y26" s="2674"/>
      <c r="Z26" s="2674"/>
      <c r="AA26" s="2674"/>
      <c r="AB26" s="2674"/>
      <c r="AC26" s="2674"/>
      <c r="AD26" s="2674"/>
      <c r="AE26" s="2673" t="s">
        <v>450</v>
      </c>
      <c r="AF26" s="2674"/>
      <c r="AG26" s="2674"/>
      <c r="AH26" s="2674"/>
      <c r="AI26" s="2674"/>
      <c r="AJ26" s="2674"/>
      <c r="AK26" s="2674"/>
      <c r="AL26" s="2674"/>
      <c r="AM26" s="2674"/>
      <c r="AN26" s="2674"/>
      <c r="AO26" s="2674"/>
      <c r="AP26" s="2674"/>
      <c r="AQ26" s="2674"/>
      <c r="AR26" s="2674"/>
      <c r="AS26" s="2674"/>
      <c r="AT26" s="2674"/>
      <c r="AU26" s="2673" t="s">
        <v>451</v>
      </c>
      <c r="AV26" s="2674"/>
      <c r="AW26" s="2674"/>
      <c r="AX26" s="2674"/>
      <c r="AY26" s="2674"/>
      <c r="AZ26" s="2674"/>
      <c r="BA26" s="2674"/>
      <c r="BB26" s="2674"/>
      <c r="BC26" s="2674"/>
      <c r="BD26" s="2674"/>
      <c r="BE26" s="2674"/>
      <c r="BF26" s="2674"/>
      <c r="BG26" s="2674"/>
      <c r="BH26" s="2674"/>
      <c r="BI26" s="2674"/>
      <c r="BJ26" s="2674"/>
      <c r="BK26" s="2674" t="s">
        <v>422</v>
      </c>
      <c r="BL26" s="2674"/>
      <c r="BM26" s="2674"/>
      <c r="BN26" s="2674"/>
      <c r="BO26" s="2674"/>
      <c r="BP26" s="2674"/>
      <c r="BQ26" s="2674"/>
      <c r="BR26" s="2674"/>
      <c r="BS26" s="2674"/>
      <c r="BT26" s="2674"/>
      <c r="BU26" s="2674"/>
      <c r="BV26" s="2674"/>
      <c r="BW26" s="2674"/>
      <c r="BX26" s="2674"/>
      <c r="BY26" s="2674"/>
      <c r="BZ26" s="2674"/>
      <c r="CA26" s="2674" t="s">
        <v>423</v>
      </c>
      <c r="CB26" s="2674"/>
      <c r="CC26" s="2674"/>
      <c r="CD26" s="2674"/>
      <c r="CE26" s="2674"/>
      <c r="CF26" s="2674"/>
      <c r="CG26" s="2674"/>
      <c r="CH26" s="2674"/>
      <c r="CI26" s="2674"/>
      <c r="CJ26" s="2674"/>
      <c r="CK26" s="2674"/>
      <c r="CL26" s="2674"/>
      <c r="CM26" s="2674"/>
      <c r="CN26" s="2674"/>
      <c r="CO26" s="2674"/>
      <c r="CP26" s="2674"/>
      <c r="CQ26" s="2679" t="s">
        <v>424</v>
      </c>
      <c r="CR26" s="2680"/>
      <c r="CS26" s="2680"/>
      <c r="CT26" s="2680"/>
      <c r="CU26" s="2680"/>
      <c r="CV26" s="2680"/>
      <c r="CW26" s="2680"/>
      <c r="CX26" s="2680"/>
      <c r="CY26" s="2680"/>
      <c r="CZ26" s="2680"/>
      <c r="DA26" s="2680"/>
      <c r="DB26" s="2680"/>
      <c r="DC26" s="2680"/>
      <c r="DD26" s="2680"/>
      <c r="DE26" s="2680"/>
      <c r="DF26" s="2680"/>
      <c r="DG26" s="2681" t="s">
        <v>425</v>
      </c>
      <c r="DH26" s="2680"/>
      <c r="DI26" s="2680"/>
      <c r="DJ26" s="2680"/>
      <c r="DK26" s="2680"/>
      <c r="DL26" s="2680"/>
      <c r="DM26" s="2680"/>
      <c r="DN26" s="2680"/>
      <c r="DO26" s="2680"/>
      <c r="DP26" s="2680"/>
      <c r="DQ26" s="2680"/>
      <c r="DR26" s="2680"/>
      <c r="DS26" s="2680"/>
      <c r="DT26" s="2680"/>
      <c r="DU26" s="2680"/>
      <c r="DV26" s="2682"/>
      <c r="DW26" s="2679" t="s">
        <v>426</v>
      </c>
      <c r="DX26" s="2680"/>
      <c r="DY26" s="2680"/>
      <c r="DZ26" s="2680"/>
      <c r="EA26" s="2680"/>
      <c r="EB26" s="2680"/>
      <c r="EC26" s="2680"/>
      <c r="ED26" s="2680"/>
      <c r="EE26" s="2680"/>
      <c r="EF26" s="2680"/>
      <c r="EG26" s="2680"/>
      <c r="EH26" s="2680"/>
      <c r="EI26" s="2680"/>
      <c r="EJ26" s="2680"/>
      <c r="EK26" s="2680"/>
      <c r="EL26" s="2682"/>
      <c r="EM26" s="2679" t="s">
        <v>427</v>
      </c>
      <c r="EN26" s="2680"/>
      <c r="EO26" s="2680"/>
      <c r="EP26" s="2680"/>
      <c r="EQ26" s="2680"/>
      <c r="ER26" s="2680"/>
      <c r="ES26" s="2680"/>
      <c r="ET26" s="2680"/>
      <c r="EU26" s="2680"/>
      <c r="EV26" s="2680"/>
      <c r="EW26" s="2680"/>
      <c r="EX26" s="2680"/>
      <c r="EY26" s="2680"/>
      <c r="EZ26" s="2680"/>
      <c r="FA26" s="2680"/>
      <c r="FB26" s="2682"/>
      <c r="FC26" s="2679" t="s">
        <v>428</v>
      </c>
      <c r="FD26" s="2680"/>
      <c r="FE26" s="2680"/>
      <c r="FF26" s="2680"/>
      <c r="FG26" s="2680"/>
      <c r="FH26" s="2680"/>
      <c r="FI26" s="2680"/>
      <c r="FJ26" s="2680"/>
      <c r="FK26" s="2680"/>
      <c r="FL26" s="2680"/>
      <c r="FM26" s="2680"/>
      <c r="FN26" s="2680"/>
      <c r="FO26" s="2680"/>
      <c r="FP26" s="2680"/>
      <c r="FQ26" s="2680"/>
      <c r="FR26" s="2682"/>
      <c r="FS26" s="2676" t="s">
        <v>429</v>
      </c>
      <c r="FT26" s="2677"/>
      <c r="FU26" s="2677"/>
      <c r="FV26" s="2677"/>
      <c r="FW26" s="2677"/>
      <c r="FX26" s="2677"/>
      <c r="FY26" s="2677"/>
      <c r="FZ26" s="2677"/>
      <c r="GA26" s="2677"/>
      <c r="GB26" s="2677"/>
      <c r="GC26" s="2677"/>
      <c r="GD26" s="2677"/>
      <c r="GE26" s="2677"/>
      <c r="GF26" s="2677"/>
      <c r="GG26" s="2677"/>
      <c r="GH26" s="2678"/>
      <c r="GI26" s="2676" t="s">
        <v>1306</v>
      </c>
      <c r="GJ26" s="2677"/>
      <c r="GK26" s="2677"/>
      <c r="GL26" s="2677"/>
      <c r="GM26" s="2677"/>
      <c r="GN26" s="2677"/>
      <c r="GO26" s="2677"/>
      <c r="GP26" s="2677"/>
      <c r="GQ26" s="2677"/>
      <c r="GR26" s="2677"/>
      <c r="GS26" s="2677"/>
      <c r="GT26" s="2677"/>
      <c r="GU26" s="2677"/>
      <c r="GV26" s="2677"/>
      <c r="GW26" s="2677"/>
      <c r="GX26" s="2678"/>
      <c r="GY26" s="2676" t="s">
        <v>1307</v>
      </c>
      <c r="GZ26" s="2677"/>
      <c r="HA26" s="2677"/>
      <c r="HB26" s="2677"/>
      <c r="HC26" s="2677"/>
      <c r="HD26" s="2677"/>
      <c r="HE26" s="2677"/>
      <c r="HF26" s="2677"/>
      <c r="HG26" s="2677"/>
      <c r="HH26" s="2677"/>
      <c r="HI26" s="2677"/>
      <c r="HJ26" s="2677"/>
      <c r="HK26" s="2677"/>
      <c r="HL26" s="2677"/>
      <c r="HM26" s="2677"/>
      <c r="HN26" s="2678"/>
    </row>
    <row r="27" spans="1:222" ht="15.75" customHeight="1">
      <c r="A27" s="193" t="s">
        <v>392</v>
      </c>
      <c r="B27" s="194" t="s">
        <v>213</v>
      </c>
      <c r="C27" s="194" t="s">
        <v>214</v>
      </c>
      <c r="D27" s="194" t="s">
        <v>215</v>
      </c>
      <c r="E27" s="195" t="s">
        <v>216</v>
      </c>
      <c r="F27" s="196" t="s">
        <v>161</v>
      </c>
      <c r="G27" s="196" t="s">
        <v>160</v>
      </c>
      <c r="H27" s="197" t="s">
        <v>159</v>
      </c>
      <c r="I27" s="198" t="s">
        <v>130</v>
      </c>
      <c r="J27" s="198" t="s">
        <v>129</v>
      </c>
      <c r="K27" s="198" t="s">
        <v>128</v>
      </c>
      <c r="L27" s="198" t="s">
        <v>127</v>
      </c>
      <c r="M27" s="198" t="s">
        <v>393</v>
      </c>
      <c r="N27" s="277" t="s">
        <v>1001</v>
      </c>
      <c r="O27" s="188"/>
      <c r="Q27" s="286"/>
      <c r="R27" s="287" t="s">
        <v>430</v>
      </c>
      <c r="S27" s="2655" t="s">
        <v>431</v>
      </c>
      <c r="T27" s="2654"/>
      <c r="U27" s="2654"/>
      <c r="V27" s="2656"/>
      <c r="W27" s="2657" t="s">
        <v>432</v>
      </c>
      <c r="X27" s="2658"/>
      <c r="Y27" s="2658"/>
      <c r="Z27" s="2659"/>
      <c r="AA27" s="2655" t="s">
        <v>433</v>
      </c>
      <c r="AB27" s="2654"/>
      <c r="AC27" s="2654"/>
      <c r="AD27" s="2656"/>
      <c r="AE27" s="2655" t="s">
        <v>431</v>
      </c>
      <c r="AF27" s="2654"/>
      <c r="AG27" s="2654"/>
      <c r="AH27" s="2656"/>
      <c r="AI27" s="2654" t="s">
        <v>432</v>
      </c>
      <c r="AJ27" s="2654"/>
      <c r="AK27" s="2654"/>
      <c r="AL27" s="2654"/>
      <c r="AM27" s="2655" t="s">
        <v>434</v>
      </c>
      <c r="AN27" s="2654"/>
      <c r="AO27" s="2654"/>
      <c r="AP27" s="2656"/>
      <c r="AQ27" s="2655" t="s">
        <v>433</v>
      </c>
      <c r="AR27" s="2654"/>
      <c r="AS27" s="2654"/>
      <c r="AT27" s="2656"/>
      <c r="AU27" s="2655" t="s">
        <v>431</v>
      </c>
      <c r="AV27" s="2654"/>
      <c r="AW27" s="2654"/>
      <c r="AX27" s="2656"/>
      <c r="AY27" s="2654" t="s">
        <v>432</v>
      </c>
      <c r="AZ27" s="2654"/>
      <c r="BA27" s="2654"/>
      <c r="BB27" s="2654"/>
      <c r="BC27" s="2655" t="s">
        <v>434</v>
      </c>
      <c r="BD27" s="2654"/>
      <c r="BE27" s="2654"/>
      <c r="BF27" s="2656"/>
      <c r="BG27" s="2655" t="s">
        <v>433</v>
      </c>
      <c r="BH27" s="2654"/>
      <c r="BI27" s="2654"/>
      <c r="BJ27" s="2656"/>
      <c r="BK27" s="2655" t="s">
        <v>431</v>
      </c>
      <c r="BL27" s="2654"/>
      <c r="BM27" s="2654"/>
      <c r="BN27" s="2656"/>
      <c r="BO27" s="2654" t="s">
        <v>432</v>
      </c>
      <c r="BP27" s="2654"/>
      <c r="BQ27" s="2654"/>
      <c r="BR27" s="2654"/>
      <c r="BS27" s="2655" t="s">
        <v>434</v>
      </c>
      <c r="BT27" s="2654"/>
      <c r="BU27" s="2654"/>
      <c r="BV27" s="2656"/>
      <c r="BW27" s="2655" t="s">
        <v>433</v>
      </c>
      <c r="BX27" s="2654"/>
      <c r="BY27" s="2654"/>
      <c r="BZ27" s="2656"/>
      <c r="CA27" s="2655" t="s">
        <v>431</v>
      </c>
      <c r="CB27" s="2654"/>
      <c r="CC27" s="2654"/>
      <c r="CD27" s="2656"/>
      <c r="CE27" s="2654" t="s">
        <v>432</v>
      </c>
      <c r="CF27" s="2654"/>
      <c r="CG27" s="2654"/>
      <c r="CH27" s="2654"/>
      <c r="CI27" s="2655" t="s">
        <v>434</v>
      </c>
      <c r="CJ27" s="2654"/>
      <c r="CK27" s="2654"/>
      <c r="CL27" s="2656"/>
      <c r="CM27" s="2655" t="s">
        <v>433</v>
      </c>
      <c r="CN27" s="2654"/>
      <c r="CO27" s="2654"/>
      <c r="CP27" s="2656"/>
      <c r="CQ27" s="2655" t="s">
        <v>431</v>
      </c>
      <c r="CR27" s="2654"/>
      <c r="CS27" s="2654"/>
      <c r="CT27" s="2656"/>
      <c r="CU27" s="2654" t="s">
        <v>432</v>
      </c>
      <c r="CV27" s="2654"/>
      <c r="CW27" s="2654"/>
      <c r="CX27" s="2654"/>
      <c r="CY27" s="2655" t="s">
        <v>434</v>
      </c>
      <c r="CZ27" s="2654"/>
      <c r="DA27" s="2654"/>
      <c r="DB27" s="2656"/>
      <c r="DC27" s="2655" t="s">
        <v>433</v>
      </c>
      <c r="DD27" s="2654"/>
      <c r="DE27" s="2654"/>
      <c r="DF27" s="2654"/>
      <c r="DG27" s="2669" t="s">
        <v>431</v>
      </c>
      <c r="DH27" s="2654"/>
      <c r="DI27" s="2654"/>
      <c r="DJ27" s="2656"/>
      <c r="DK27" s="2654" t="s">
        <v>432</v>
      </c>
      <c r="DL27" s="2654"/>
      <c r="DM27" s="2654"/>
      <c r="DN27" s="2654"/>
      <c r="DO27" s="2655" t="s">
        <v>434</v>
      </c>
      <c r="DP27" s="2654"/>
      <c r="DQ27" s="2654"/>
      <c r="DR27" s="2656"/>
      <c r="DS27" s="2655" t="s">
        <v>433</v>
      </c>
      <c r="DT27" s="2654"/>
      <c r="DU27" s="2654"/>
      <c r="DV27" s="2656"/>
      <c r="DW27" s="2655" t="s">
        <v>431</v>
      </c>
      <c r="DX27" s="2654"/>
      <c r="DY27" s="2654"/>
      <c r="DZ27" s="2656"/>
      <c r="EA27" s="2654" t="s">
        <v>432</v>
      </c>
      <c r="EB27" s="2654"/>
      <c r="EC27" s="2654"/>
      <c r="ED27" s="2654"/>
      <c r="EE27" s="2655" t="s">
        <v>434</v>
      </c>
      <c r="EF27" s="2654"/>
      <c r="EG27" s="2654"/>
      <c r="EH27" s="2656"/>
      <c r="EI27" s="2655" t="s">
        <v>433</v>
      </c>
      <c r="EJ27" s="2654"/>
      <c r="EK27" s="2654"/>
      <c r="EL27" s="2656"/>
      <c r="EM27" s="2655" t="s">
        <v>431</v>
      </c>
      <c r="EN27" s="2654"/>
      <c r="EO27" s="2654"/>
      <c r="EP27" s="2656"/>
      <c r="EQ27" s="2654" t="s">
        <v>432</v>
      </c>
      <c r="ER27" s="2654"/>
      <c r="ES27" s="2654"/>
      <c r="ET27" s="2654"/>
      <c r="EU27" s="2655" t="s">
        <v>434</v>
      </c>
      <c r="EV27" s="2654"/>
      <c r="EW27" s="2654"/>
      <c r="EX27" s="2656"/>
      <c r="EY27" s="2655" t="s">
        <v>433</v>
      </c>
      <c r="EZ27" s="2654"/>
      <c r="FA27" s="2654"/>
      <c r="FB27" s="2656"/>
      <c r="FC27" s="2666" t="s">
        <v>431</v>
      </c>
      <c r="FD27" s="2667"/>
      <c r="FE27" s="2667"/>
      <c r="FF27" s="2668"/>
      <c r="FG27" s="2666" t="s">
        <v>432</v>
      </c>
      <c r="FH27" s="2667"/>
      <c r="FI27" s="2667"/>
      <c r="FJ27" s="2668"/>
      <c r="FK27" s="2666" t="s">
        <v>434</v>
      </c>
      <c r="FL27" s="2667"/>
      <c r="FM27" s="2667"/>
      <c r="FN27" s="2668"/>
      <c r="FO27" s="2666" t="s">
        <v>433</v>
      </c>
      <c r="FP27" s="2667"/>
      <c r="FQ27" s="2667"/>
      <c r="FR27" s="2668"/>
      <c r="FS27" s="2666" t="s">
        <v>431</v>
      </c>
      <c r="FT27" s="2667"/>
      <c r="FU27" s="2667"/>
      <c r="FV27" s="2668"/>
      <c r="FW27" s="2666" t="s">
        <v>432</v>
      </c>
      <c r="FX27" s="2667"/>
      <c r="FY27" s="2667"/>
      <c r="FZ27" s="2668"/>
      <c r="GA27" s="2666" t="s">
        <v>434</v>
      </c>
      <c r="GB27" s="2667"/>
      <c r="GC27" s="2667"/>
      <c r="GD27" s="2668"/>
      <c r="GE27" s="2666" t="s">
        <v>433</v>
      </c>
      <c r="GF27" s="2667"/>
      <c r="GG27" s="2667"/>
      <c r="GH27" s="2668"/>
      <c r="GI27" s="2670" t="s">
        <v>435</v>
      </c>
      <c r="GJ27" s="2671"/>
      <c r="GK27" s="2671"/>
      <c r="GL27" s="2672"/>
      <c r="GM27" s="2670" t="s">
        <v>436</v>
      </c>
      <c r="GN27" s="2671"/>
      <c r="GO27" s="2671"/>
      <c r="GP27" s="2672"/>
      <c r="GQ27" s="2670" t="s">
        <v>434</v>
      </c>
      <c r="GR27" s="2671"/>
      <c r="GS27" s="2671"/>
      <c r="GT27" s="2672"/>
      <c r="GU27" s="2670" t="s">
        <v>433</v>
      </c>
      <c r="GV27" s="2671"/>
      <c r="GW27" s="2671"/>
      <c r="GX27" s="2672"/>
      <c r="GY27" s="2670" t="s">
        <v>435</v>
      </c>
      <c r="GZ27" s="2671"/>
      <c r="HA27" s="2671"/>
      <c r="HB27" s="2672"/>
      <c r="HC27" s="2670" t="s">
        <v>436</v>
      </c>
      <c r="HD27" s="2671"/>
      <c r="HE27" s="2671"/>
      <c r="HF27" s="2672"/>
      <c r="HG27" s="2670" t="s">
        <v>434</v>
      </c>
      <c r="HH27" s="2671"/>
      <c r="HI27" s="2671"/>
      <c r="HJ27" s="2672"/>
      <c r="HK27" s="2670" t="s">
        <v>433</v>
      </c>
      <c r="HL27" s="2671"/>
      <c r="HM27" s="2671"/>
      <c r="HN27" s="2672"/>
    </row>
    <row r="28" spans="1:222" ht="26.25">
      <c r="A28" s="199" t="s">
        <v>394</v>
      </c>
      <c r="B28" s="200" t="s">
        <v>395</v>
      </c>
      <c r="C28" s="201" t="s">
        <v>395</v>
      </c>
      <c r="D28" s="201" t="s">
        <v>395</v>
      </c>
      <c r="E28" s="201" t="s">
        <v>395</v>
      </c>
      <c r="F28" s="202" t="s">
        <v>395</v>
      </c>
      <c r="G28" s="203" t="s">
        <v>395</v>
      </c>
      <c r="H28" s="204" t="s">
        <v>395</v>
      </c>
      <c r="I28" s="205" t="s">
        <v>395</v>
      </c>
      <c r="J28" s="206" t="s">
        <v>395</v>
      </c>
      <c r="K28" s="205" t="s">
        <v>395</v>
      </c>
      <c r="L28" s="205" t="s">
        <v>395</v>
      </c>
      <c r="M28" s="205" t="s">
        <v>395</v>
      </c>
      <c r="N28" s="205" t="s">
        <v>395</v>
      </c>
      <c r="O28" s="188"/>
      <c r="Q28" s="288"/>
      <c r="R28" s="289" t="s">
        <v>437</v>
      </c>
      <c r="S28" s="290" t="s">
        <v>438</v>
      </c>
      <c r="T28" s="291" t="s">
        <v>439</v>
      </c>
      <c r="U28" s="291" t="s">
        <v>440</v>
      </c>
      <c r="V28" s="292" t="s">
        <v>441</v>
      </c>
      <c r="W28" s="290" t="s">
        <v>438</v>
      </c>
      <c r="X28" s="291" t="s">
        <v>439</v>
      </c>
      <c r="Y28" s="291" t="s">
        <v>440</v>
      </c>
      <c r="Z28" s="292" t="s">
        <v>441</v>
      </c>
      <c r="AA28" s="290" t="s">
        <v>438</v>
      </c>
      <c r="AB28" s="291" t="s">
        <v>439</v>
      </c>
      <c r="AC28" s="291" t="s">
        <v>440</v>
      </c>
      <c r="AD28" s="292" t="s">
        <v>441</v>
      </c>
      <c r="AE28" s="290" t="s">
        <v>438</v>
      </c>
      <c r="AF28" s="291" t="s">
        <v>439</v>
      </c>
      <c r="AG28" s="291" t="s">
        <v>440</v>
      </c>
      <c r="AH28" s="292" t="s">
        <v>441</v>
      </c>
      <c r="AI28" s="291" t="s">
        <v>438</v>
      </c>
      <c r="AJ28" s="291" t="s">
        <v>439</v>
      </c>
      <c r="AK28" s="291" t="s">
        <v>440</v>
      </c>
      <c r="AL28" s="291" t="s">
        <v>441</v>
      </c>
      <c r="AM28" s="290" t="s">
        <v>438</v>
      </c>
      <c r="AN28" s="291" t="s">
        <v>439</v>
      </c>
      <c r="AO28" s="291" t="s">
        <v>440</v>
      </c>
      <c r="AP28" s="292" t="s">
        <v>441</v>
      </c>
      <c r="AQ28" s="290" t="s">
        <v>438</v>
      </c>
      <c r="AR28" s="291" t="s">
        <v>439</v>
      </c>
      <c r="AS28" s="291" t="s">
        <v>440</v>
      </c>
      <c r="AT28" s="292" t="s">
        <v>441</v>
      </c>
      <c r="AU28" s="290" t="s">
        <v>438</v>
      </c>
      <c r="AV28" s="291" t="s">
        <v>439</v>
      </c>
      <c r="AW28" s="291" t="s">
        <v>440</v>
      </c>
      <c r="AX28" s="292" t="s">
        <v>441</v>
      </c>
      <c r="AY28" s="290" t="s">
        <v>438</v>
      </c>
      <c r="AZ28" s="291" t="s">
        <v>439</v>
      </c>
      <c r="BA28" s="291" t="s">
        <v>440</v>
      </c>
      <c r="BB28" s="292" t="s">
        <v>441</v>
      </c>
      <c r="BC28" s="290" t="s">
        <v>438</v>
      </c>
      <c r="BD28" s="291" t="s">
        <v>439</v>
      </c>
      <c r="BE28" s="291" t="s">
        <v>440</v>
      </c>
      <c r="BF28" s="292" t="s">
        <v>441</v>
      </c>
      <c r="BG28" s="290" t="s">
        <v>438</v>
      </c>
      <c r="BH28" s="291" t="s">
        <v>439</v>
      </c>
      <c r="BI28" s="291" t="s">
        <v>440</v>
      </c>
      <c r="BJ28" s="292" t="s">
        <v>441</v>
      </c>
      <c r="BK28" s="290" t="s">
        <v>438</v>
      </c>
      <c r="BL28" s="291" t="s">
        <v>439</v>
      </c>
      <c r="BM28" s="291" t="s">
        <v>440</v>
      </c>
      <c r="BN28" s="292" t="s">
        <v>441</v>
      </c>
      <c r="BO28" s="290" t="s">
        <v>438</v>
      </c>
      <c r="BP28" s="291" t="s">
        <v>439</v>
      </c>
      <c r="BQ28" s="291" t="s">
        <v>440</v>
      </c>
      <c r="BR28" s="292" t="s">
        <v>441</v>
      </c>
      <c r="BS28" s="290" t="s">
        <v>438</v>
      </c>
      <c r="BT28" s="291" t="s">
        <v>439</v>
      </c>
      <c r="BU28" s="291" t="s">
        <v>440</v>
      </c>
      <c r="BV28" s="292" t="s">
        <v>441</v>
      </c>
      <c r="BW28" s="290" t="s">
        <v>438</v>
      </c>
      <c r="BX28" s="291" t="s">
        <v>439</v>
      </c>
      <c r="BY28" s="291" t="s">
        <v>440</v>
      </c>
      <c r="BZ28" s="292" t="s">
        <v>441</v>
      </c>
      <c r="CA28" s="290" t="s">
        <v>438</v>
      </c>
      <c r="CB28" s="291" t="s">
        <v>439</v>
      </c>
      <c r="CC28" s="291" t="s">
        <v>440</v>
      </c>
      <c r="CD28" s="292" t="s">
        <v>441</v>
      </c>
      <c r="CE28" s="290" t="s">
        <v>438</v>
      </c>
      <c r="CF28" s="291" t="s">
        <v>439</v>
      </c>
      <c r="CG28" s="291" t="s">
        <v>440</v>
      </c>
      <c r="CH28" s="292" t="s">
        <v>441</v>
      </c>
      <c r="CI28" s="290" t="s">
        <v>438</v>
      </c>
      <c r="CJ28" s="291" t="s">
        <v>439</v>
      </c>
      <c r="CK28" s="291" t="s">
        <v>440</v>
      </c>
      <c r="CL28" s="292" t="s">
        <v>441</v>
      </c>
      <c r="CM28" s="290" t="s">
        <v>438</v>
      </c>
      <c r="CN28" s="291" t="s">
        <v>439</v>
      </c>
      <c r="CO28" s="291" t="s">
        <v>440</v>
      </c>
      <c r="CP28" s="292" t="s">
        <v>441</v>
      </c>
      <c r="CQ28" s="290" t="s">
        <v>438</v>
      </c>
      <c r="CR28" s="291" t="s">
        <v>439</v>
      </c>
      <c r="CS28" s="291" t="s">
        <v>440</v>
      </c>
      <c r="CT28" s="292" t="s">
        <v>441</v>
      </c>
      <c r="CU28" s="290" t="s">
        <v>438</v>
      </c>
      <c r="CV28" s="291" t="s">
        <v>439</v>
      </c>
      <c r="CW28" s="291" t="s">
        <v>440</v>
      </c>
      <c r="CX28" s="292" t="s">
        <v>441</v>
      </c>
      <c r="CY28" s="290" t="s">
        <v>438</v>
      </c>
      <c r="CZ28" s="291" t="s">
        <v>439</v>
      </c>
      <c r="DA28" s="291" t="s">
        <v>440</v>
      </c>
      <c r="DB28" s="292" t="s">
        <v>441</v>
      </c>
      <c r="DC28" s="290" t="s">
        <v>438</v>
      </c>
      <c r="DD28" s="291" t="s">
        <v>439</v>
      </c>
      <c r="DE28" s="291" t="s">
        <v>440</v>
      </c>
      <c r="DF28" s="291" t="s">
        <v>441</v>
      </c>
      <c r="DG28" s="293" t="s">
        <v>438</v>
      </c>
      <c r="DH28" s="291" t="s">
        <v>439</v>
      </c>
      <c r="DI28" s="291" t="s">
        <v>440</v>
      </c>
      <c r="DJ28" s="292" t="s">
        <v>441</v>
      </c>
      <c r="DK28" s="290" t="s">
        <v>438</v>
      </c>
      <c r="DL28" s="291" t="s">
        <v>439</v>
      </c>
      <c r="DM28" s="291" t="s">
        <v>440</v>
      </c>
      <c r="DN28" s="292" t="s">
        <v>441</v>
      </c>
      <c r="DO28" s="290" t="s">
        <v>438</v>
      </c>
      <c r="DP28" s="291" t="s">
        <v>439</v>
      </c>
      <c r="DQ28" s="291" t="s">
        <v>440</v>
      </c>
      <c r="DR28" s="292" t="s">
        <v>441</v>
      </c>
      <c r="DS28" s="290" t="s">
        <v>438</v>
      </c>
      <c r="DT28" s="291" t="s">
        <v>439</v>
      </c>
      <c r="DU28" s="291" t="s">
        <v>440</v>
      </c>
      <c r="DV28" s="292" t="s">
        <v>441</v>
      </c>
      <c r="DW28" s="290" t="s">
        <v>438</v>
      </c>
      <c r="DX28" s="291" t="s">
        <v>439</v>
      </c>
      <c r="DY28" s="291" t="s">
        <v>440</v>
      </c>
      <c r="DZ28" s="292" t="s">
        <v>441</v>
      </c>
      <c r="EA28" s="290" t="s">
        <v>438</v>
      </c>
      <c r="EB28" s="291" t="s">
        <v>439</v>
      </c>
      <c r="EC28" s="291" t="s">
        <v>440</v>
      </c>
      <c r="ED28" s="292" t="s">
        <v>441</v>
      </c>
      <c r="EE28" s="290" t="s">
        <v>438</v>
      </c>
      <c r="EF28" s="291" t="s">
        <v>439</v>
      </c>
      <c r="EG28" s="291" t="s">
        <v>440</v>
      </c>
      <c r="EH28" s="292" t="s">
        <v>441</v>
      </c>
      <c r="EI28" s="290" t="s">
        <v>438</v>
      </c>
      <c r="EJ28" s="291" t="s">
        <v>439</v>
      </c>
      <c r="EK28" s="291" t="s">
        <v>440</v>
      </c>
      <c r="EL28" s="292" t="s">
        <v>441</v>
      </c>
      <c r="EM28" s="290" t="s">
        <v>438</v>
      </c>
      <c r="EN28" s="291" t="s">
        <v>439</v>
      </c>
      <c r="EO28" s="291" t="s">
        <v>440</v>
      </c>
      <c r="EP28" s="292" t="s">
        <v>441</v>
      </c>
      <c r="EQ28" s="290" t="s">
        <v>438</v>
      </c>
      <c r="ER28" s="291" t="s">
        <v>439</v>
      </c>
      <c r="ES28" s="291" t="s">
        <v>440</v>
      </c>
      <c r="ET28" s="292" t="s">
        <v>441</v>
      </c>
      <c r="EU28" s="290" t="s">
        <v>438</v>
      </c>
      <c r="EV28" s="291" t="s">
        <v>439</v>
      </c>
      <c r="EW28" s="291" t="s">
        <v>440</v>
      </c>
      <c r="EX28" s="292" t="s">
        <v>441</v>
      </c>
      <c r="EY28" s="290" t="s">
        <v>438</v>
      </c>
      <c r="EZ28" s="291" t="s">
        <v>439</v>
      </c>
      <c r="FA28" s="291" t="s">
        <v>440</v>
      </c>
      <c r="FB28" s="292" t="s">
        <v>441</v>
      </c>
      <c r="FC28" s="294" t="s">
        <v>438</v>
      </c>
      <c r="FD28" s="294" t="s">
        <v>439</v>
      </c>
      <c r="FE28" s="294" t="s">
        <v>440</v>
      </c>
      <c r="FF28" s="295" t="s">
        <v>441</v>
      </c>
      <c r="FG28" s="294" t="s">
        <v>438</v>
      </c>
      <c r="FH28" s="294" t="s">
        <v>439</v>
      </c>
      <c r="FI28" s="294" t="s">
        <v>440</v>
      </c>
      <c r="FJ28" s="295" t="s">
        <v>441</v>
      </c>
      <c r="FK28" s="294" t="s">
        <v>438</v>
      </c>
      <c r="FL28" s="294" t="s">
        <v>439</v>
      </c>
      <c r="FM28" s="294" t="s">
        <v>440</v>
      </c>
      <c r="FN28" s="295" t="s">
        <v>441</v>
      </c>
      <c r="FO28" s="294" t="s">
        <v>438</v>
      </c>
      <c r="FP28" s="294" t="s">
        <v>439</v>
      </c>
      <c r="FQ28" s="294" t="s">
        <v>440</v>
      </c>
      <c r="FR28" s="295" t="s">
        <v>441</v>
      </c>
      <c r="FS28" s="294" t="s">
        <v>438</v>
      </c>
      <c r="FT28" s="294" t="s">
        <v>439</v>
      </c>
      <c r="FU28" s="294" t="s">
        <v>440</v>
      </c>
      <c r="FV28" s="295" t="s">
        <v>441</v>
      </c>
      <c r="FW28" s="294" t="s">
        <v>438</v>
      </c>
      <c r="FX28" s="294" t="s">
        <v>439</v>
      </c>
      <c r="FY28" s="294" t="s">
        <v>440</v>
      </c>
      <c r="FZ28" s="295" t="s">
        <v>441</v>
      </c>
      <c r="GA28" s="294" t="s">
        <v>438</v>
      </c>
      <c r="GB28" s="294" t="s">
        <v>439</v>
      </c>
      <c r="GC28" s="294" t="s">
        <v>440</v>
      </c>
      <c r="GD28" s="295" t="s">
        <v>441</v>
      </c>
      <c r="GE28" s="294" t="s">
        <v>438</v>
      </c>
      <c r="GF28" s="294" t="s">
        <v>439</v>
      </c>
      <c r="GG28" s="294" t="s">
        <v>440</v>
      </c>
      <c r="GH28" s="295" t="s">
        <v>441</v>
      </c>
      <c r="GI28" s="296" t="s">
        <v>438</v>
      </c>
      <c r="GJ28" s="296" t="s">
        <v>439</v>
      </c>
      <c r="GK28" s="296" t="s">
        <v>440</v>
      </c>
      <c r="GL28" s="297" t="s">
        <v>441</v>
      </c>
      <c r="GM28" s="296" t="s">
        <v>438</v>
      </c>
      <c r="GN28" s="296" t="s">
        <v>439</v>
      </c>
      <c r="GO28" s="296" t="s">
        <v>440</v>
      </c>
      <c r="GP28" s="297" t="s">
        <v>441</v>
      </c>
      <c r="GQ28" s="296" t="s">
        <v>438</v>
      </c>
      <c r="GR28" s="296" t="s">
        <v>439</v>
      </c>
      <c r="GS28" s="296" t="s">
        <v>440</v>
      </c>
      <c r="GT28" s="297" t="s">
        <v>441</v>
      </c>
      <c r="GU28" s="296" t="s">
        <v>438</v>
      </c>
      <c r="GV28" s="296" t="s">
        <v>439</v>
      </c>
      <c r="GW28" s="296" t="s">
        <v>440</v>
      </c>
      <c r="GX28" s="297" t="s">
        <v>441</v>
      </c>
      <c r="GY28" s="296" t="s">
        <v>438</v>
      </c>
      <c r="GZ28" s="296" t="s">
        <v>439</v>
      </c>
      <c r="HA28" s="296" t="s">
        <v>440</v>
      </c>
      <c r="HB28" s="297" t="s">
        <v>441</v>
      </c>
      <c r="HC28" s="296" t="s">
        <v>438</v>
      </c>
      <c r="HD28" s="296" t="s">
        <v>439</v>
      </c>
      <c r="HE28" s="296" t="s">
        <v>440</v>
      </c>
      <c r="HF28" s="297" t="s">
        <v>441</v>
      </c>
      <c r="HG28" s="296" t="s">
        <v>438</v>
      </c>
      <c r="HH28" s="296" t="s">
        <v>439</v>
      </c>
      <c r="HI28" s="296" t="s">
        <v>440</v>
      </c>
      <c r="HJ28" s="297" t="s">
        <v>441</v>
      </c>
      <c r="HK28" s="296" t="s">
        <v>438</v>
      </c>
      <c r="HL28" s="296" t="s">
        <v>439</v>
      </c>
      <c r="HM28" s="296" t="s">
        <v>440</v>
      </c>
      <c r="HN28" s="297" t="s">
        <v>441</v>
      </c>
    </row>
    <row r="29" spans="1:222" ht="19.5" customHeight="1">
      <c r="A29" s="207" t="s">
        <v>236</v>
      </c>
      <c r="B29" s="208">
        <v>13460</v>
      </c>
      <c r="C29" s="209">
        <v>12640</v>
      </c>
      <c r="D29" s="209">
        <v>16650</v>
      </c>
      <c r="E29" s="210">
        <v>17230</v>
      </c>
      <c r="F29" s="209">
        <v>18510</v>
      </c>
      <c r="G29" s="211">
        <v>34550</v>
      </c>
      <c r="H29" s="212">
        <v>38340</v>
      </c>
      <c r="I29" s="213">
        <v>35870</v>
      </c>
      <c r="J29" s="214">
        <v>30480</v>
      </c>
      <c r="K29" s="215">
        <v>35220</v>
      </c>
      <c r="L29" s="215">
        <v>38210</v>
      </c>
      <c r="M29" s="215">
        <v>33940</v>
      </c>
      <c r="N29" s="215">
        <v>22640</v>
      </c>
      <c r="O29" s="449"/>
      <c r="Q29" s="298" t="s">
        <v>236</v>
      </c>
      <c r="R29" s="299"/>
      <c r="S29" s="300">
        <v>6440</v>
      </c>
      <c r="T29" s="301">
        <v>2920</v>
      </c>
      <c r="U29" s="301" t="s">
        <v>442</v>
      </c>
      <c r="V29" s="302">
        <v>9360</v>
      </c>
      <c r="W29" s="300">
        <v>2060</v>
      </c>
      <c r="X29" s="301">
        <v>2020</v>
      </c>
      <c r="Y29" s="301">
        <v>30</v>
      </c>
      <c r="Z29" s="302">
        <v>4100</v>
      </c>
      <c r="AA29" s="300">
        <v>8500</v>
      </c>
      <c r="AB29" s="301">
        <v>4930</v>
      </c>
      <c r="AC29" s="301">
        <v>30</v>
      </c>
      <c r="AD29" s="302">
        <v>13460</v>
      </c>
      <c r="AE29" s="300">
        <v>6230</v>
      </c>
      <c r="AF29" s="301">
        <v>2290</v>
      </c>
      <c r="AG29" s="301">
        <v>10</v>
      </c>
      <c r="AH29" s="302">
        <v>8520</v>
      </c>
      <c r="AI29" s="301">
        <v>2220</v>
      </c>
      <c r="AJ29" s="301">
        <v>1880</v>
      </c>
      <c r="AK29" s="301">
        <v>10</v>
      </c>
      <c r="AL29" s="301">
        <v>4110</v>
      </c>
      <c r="AM29" s="300" t="s">
        <v>442</v>
      </c>
      <c r="AN29" s="301" t="s">
        <v>442</v>
      </c>
      <c r="AO29" s="301" t="s">
        <v>442</v>
      </c>
      <c r="AP29" s="302" t="s">
        <v>442</v>
      </c>
      <c r="AQ29" s="300">
        <v>8450</v>
      </c>
      <c r="AR29" s="301">
        <v>4170</v>
      </c>
      <c r="AS29" s="301">
        <v>20</v>
      </c>
      <c r="AT29" s="302">
        <v>12640</v>
      </c>
      <c r="AU29" s="300">
        <v>5990</v>
      </c>
      <c r="AV29" s="301">
        <v>3190</v>
      </c>
      <c r="AW29" s="301">
        <v>1750</v>
      </c>
      <c r="AX29" s="302">
        <v>10930</v>
      </c>
      <c r="AY29" s="301">
        <v>2300</v>
      </c>
      <c r="AZ29" s="301">
        <v>2180</v>
      </c>
      <c r="BA29" s="301">
        <v>1250</v>
      </c>
      <c r="BB29" s="301">
        <v>5720</v>
      </c>
      <c r="BC29" s="300" t="s">
        <v>442</v>
      </c>
      <c r="BD29" s="301" t="s">
        <v>442</v>
      </c>
      <c r="BE29" s="301" t="s">
        <v>442</v>
      </c>
      <c r="BF29" s="302" t="s">
        <v>442</v>
      </c>
      <c r="BG29" s="300">
        <v>8290</v>
      </c>
      <c r="BH29" s="301">
        <v>5370</v>
      </c>
      <c r="BI29" s="301">
        <v>3000</v>
      </c>
      <c r="BJ29" s="302">
        <v>16650</v>
      </c>
      <c r="BK29" s="300">
        <v>5680</v>
      </c>
      <c r="BL29" s="301">
        <v>2650</v>
      </c>
      <c r="BM29" s="301">
        <v>2180</v>
      </c>
      <c r="BN29" s="302">
        <v>10510</v>
      </c>
      <c r="BO29" s="301">
        <v>2350</v>
      </c>
      <c r="BP29" s="301">
        <v>2100</v>
      </c>
      <c r="BQ29" s="301">
        <v>2270</v>
      </c>
      <c r="BR29" s="301">
        <v>6720</v>
      </c>
      <c r="BS29" s="300" t="s">
        <v>442</v>
      </c>
      <c r="BT29" s="301" t="s">
        <v>442</v>
      </c>
      <c r="BU29" s="301" t="s">
        <v>442</v>
      </c>
      <c r="BV29" s="302" t="s">
        <v>442</v>
      </c>
      <c r="BW29" s="300">
        <v>8030</v>
      </c>
      <c r="BX29" s="301">
        <v>4750</v>
      </c>
      <c r="BY29" s="301">
        <v>4460</v>
      </c>
      <c r="BZ29" s="302">
        <v>17230</v>
      </c>
      <c r="CA29" s="300">
        <v>6800</v>
      </c>
      <c r="CB29" s="301">
        <v>3650</v>
      </c>
      <c r="CC29" s="301">
        <v>2000</v>
      </c>
      <c r="CD29" s="302">
        <v>12450</v>
      </c>
      <c r="CE29" s="301">
        <v>2230</v>
      </c>
      <c r="CF29" s="301">
        <v>2190</v>
      </c>
      <c r="CG29" s="301">
        <v>1530</v>
      </c>
      <c r="CH29" s="301">
        <v>5950</v>
      </c>
      <c r="CI29" s="300">
        <v>10</v>
      </c>
      <c r="CJ29" s="301">
        <v>90</v>
      </c>
      <c r="CK29" s="301">
        <v>10</v>
      </c>
      <c r="CL29" s="302">
        <v>110</v>
      </c>
      <c r="CM29" s="300">
        <v>9040</v>
      </c>
      <c r="CN29" s="301">
        <v>5930</v>
      </c>
      <c r="CO29" s="301">
        <v>3540</v>
      </c>
      <c r="CP29" s="302">
        <v>18510</v>
      </c>
      <c r="CQ29" s="300">
        <v>8450</v>
      </c>
      <c r="CR29" s="301">
        <v>5260</v>
      </c>
      <c r="CS29" s="301">
        <v>9140</v>
      </c>
      <c r="CT29" s="302">
        <v>22850</v>
      </c>
      <c r="CU29" s="301">
        <v>2610</v>
      </c>
      <c r="CV29" s="301">
        <v>3240</v>
      </c>
      <c r="CW29" s="301">
        <v>5740</v>
      </c>
      <c r="CX29" s="301">
        <v>11590</v>
      </c>
      <c r="CY29" s="300">
        <v>10</v>
      </c>
      <c r="CZ29" s="301">
        <v>70</v>
      </c>
      <c r="DA29" s="301">
        <v>30</v>
      </c>
      <c r="DB29" s="302">
        <v>110</v>
      </c>
      <c r="DC29" s="300">
        <v>11070</v>
      </c>
      <c r="DD29" s="301">
        <v>8570</v>
      </c>
      <c r="DE29" s="301">
        <v>14910</v>
      </c>
      <c r="DF29" s="301">
        <v>34550</v>
      </c>
      <c r="DG29" s="303">
        <v>6310</v>
      </c>
      <c r="DH29" s="301">
        <v>6560</v>
      </c>
      <c r="DI29" s="301">
        <v>11160</v>
      </c>
      <c r="DJ29" s="302">
        <v>24030</v>
      </c>
      <c r="DK29" s="301">
        <v>2910</v>
      </c>
      <c r="DL29" s="301">
        <v>3680</v>
      </c>
      <c r="DM29" s="301">
        <v>7530</v>
      </c>
      <c r="DN29" s="301">
        <v>14120</v>
      </c>
      <c r="DO29" s="300">
        <v>10</v>
      </c>
      <c r="DP29" s="301">
        <v>70</v>
      </c>
      <c r="DQ29" s="301">
        <v>110</v>
      </c>
      <c r="DR29" s="302">
        <v>190</v>
      </c>
      <c r="DS29" s="300">
        <v>9230</v>
      </c>
      <c r="DT29" s="301">
        <v>10310</v>
      </c>
      <c r="DU29" s="301">
        <v>18800</v>
      </c>
      <c r="DV29" s="302">
        <v>38340</v>
      </c>
      <c r="DW29" s="300">
        <v>5090</v>
      </c>
      <c r="DX29" s="301">
        <v>6250</v>
      </c>
      <c r="DY29" s="301">
        <v>8950</v>
      </c>
      <c r="DZ29" s="302">
        <v>20290</v>
      </c>
      <c r="EA29" s="301">
        <v>2560</v>
      </c>
      <c r="EB29" s="301">
        <v>4070</v>
      </c>
      <c r="EC29" s="301">
        <v>8030</v>
      </c>
      <c r="ED29" s="301">
        <v>14660</v>
      </c>
      <c r="EE29" s="300">
        <v>10</v>
      </c>
      <c r="EF29" s="301">
        <v>160</v>
      </c>
      <c r="EG29" s="301">
        <v>760</v>
      </c>
      <c r="EH29" s="302">
        <v>930</v>
      </c>
      <c r="EI29" s="300">
        <v>7660</v>
      </c>
      <c r="EJ29" s="301">
        <v>10480</v>
      </c>
      <c r="EK29" s="301">
        <v>17740</v>
      </c>
      <c r="EL29" s="302">
        <v>35870</v>
      </c>
      <c r="EM29" s="304">
        <v>5280</v>
      </c>
      <c r="EN29" s="304">
        <v>6150</v>
      </c>
      <c r="EO29" s="304">
        <v>8450</v>
      </c>
      <c r="EP29" s="305">
        <v>19870</v>
      </c>
      <c r="EQ29" s="304">
        <v>2650</v>
      </c>
      <c r="ER29" s="306">
        <v>3530</v>
      </c>
      <c r="ES29" s="306">
        <v>3660</v>
      </c>
      <c r="ET29" s="305">
        <v>9840</v>
      </c>
      <c r="EU29" s="304">
        <v>20</v>
      </c>
      <c r="EV29" s="306">
        <v>180</v>
      </c>
      <c r="EW29" s="306">
        <v>570</v>
      </c>
      <c r="EX29" s="306">
        <v>760</v>
      </c>
      <c r="EY29" s="307">
        <v>7950</v>
      </c>
      <c r="EZ29" s="306">
        <v>9860</v>
      </c>
      <c r="FA29" s="306">
        <v>12670</v>
      </c>
      <c r="FB29" s="305">
        <v>30480</v>
      </c>
      <c r="FC29" s="308">
        <v>5610</v>
      </c>
      <c r="FD29" s="308">
        <v>6020</v>
      </c>
      <c r="FE29" s="308">
        <v>9900</v>
      </c>
      <c r="FF29" s="309">
        <v>21540</v>
      </c>
      <c r="FG29" s="308">
        <v>2950</v>
      </c>
      <c r="FH29" s="308">
        <v>3740</v>
      </c>
      <c r="FI29" s="308">
        <v>5330</v>
      </c>
      <c r="FJ29" s="309">
        <v>12010</v>
      </c>
      <c r="FK29" s="308">
        <v>30</v>
      </c>
      <c r="FL29" s="308">
        <v>280</v>
      </c>
      <c r="FM29" s="308">
        <v>1370</v>
      </c>
      <c r="FN29" s="309">
        <v>1670</v>
      </c>
      <c r="FO29" s="308">
        <v>8590</v>
      </c>
      <c r="FP29" s="308">
        <v>10040</v>
      </c>
      <c r="FQ29" s="308">
        <v>16590</v>
      </c>
      <c r="FR29" s="309">
        <v>35220</v>
      </c>
      <c r="FS29" s="308">
        <v>5750</v>
      </c>
      <c r="FT29" s="308">
        <v>6110</v>
      </c>
      <c r="FU29" s="308">
        <v>11210</v>
      </c>
      <c r="FV29" s="309">
        <v>23080</v>
      </c>
      <c r="FW29" s="308">
        <v>2850</v>
      </c>
      <c r="FX29" s="308">
        <v>3930</v>
      </c>
      <c r="FY29" s="308">
        <v>6000</v>
      </c>
      <c r="FZ29" s="309">
        <v>12780</v>
      </c>
      <c r="GA29" s="308">
        <v>60</v>
      </c>
      <c r="GB29" s="308">
        <v>380</v>
      </c>
      <c r="GC29" s="308">
        <v>1910</v>
      </c>
      <c r="GD29" s="309">
        <v>2360</v>
      </c>
      <c r="GE29" s="308">
        <v>8660</v>
      </c>
      <c r="GF29" s="308">
        <v>10420</v>
      </c>
      <c r="GG29" s="308">
        <v>19120</v>
      </c>
      <c r="GH29" s="309">
        <v>38210</v>
      </c>
      <c r="GI29" s="310">
        <v>5030</v>
      </c>
      <c r="GJ29" s="310">
        <v>4970</v>
      </c>
      <c r="GK29" s="310">
        <v>8670</v>
      </c>
      <c r="GL29" s="311">
        <v>18670</v>
      </c>
      <c r="GM29" s="310">
        <v>2820</v>
      </c>
      <c r="GN29" s="310">
        <v>3940</v>
      </c>
      <c r="GO29" s="310">
        <v>5970</v>
      </c>
      <c r="GP29" s="311">
        <v>12720</v>
      </c>
      <c r="GQ29" s="310">
        <v>90</v>
      </c>
      <c r="GR29" s="310">
        <v>450</v>
      </c>
      <c r="GS29" s="310">
        <v>2010</v>
      </c>
      <c r="GT29" s="311">
        <v>2560</v>
      </c>
      <c r="GU29" s="310">
        <v>7940</v>
      </c>
      <c r="GV29" s="310">
        <v>9360</v>
      </c>
      <c r="GW29" s="310">
        <v>16640</v>
      </c>
      <c r="GX29" s="311">
        <v>33940</v>
      </c>
      <c r="GY29" s="310">
        <v>4420</v>
      </c>
      <c r="GZ29" s="310">
        <v>2800</v>
      </c>
      <c r="HA29" s="310">
        <v>3450</v>
      </c>
      <c r="HB29" s="311">
        <v>10660</v>
      </c>
      <c r="HC29" s="310">
        <v>2540</v>
      </c>
      <c r="HD29" s="310">
        <v>2840</v>
      </c>
      <c r="HE29" s="310">
        <v>3850</v>
      </c>
      <c r="HF29" s="311">
        <v>9220</v>
      </c>
      <c r="HG29" s="310">
        <v>140</v>
      </c>
      <c r="HH29" s="310">
        <v>680</v>
      </c>
      <c r="HI29" s="310">
        <v>1930</v>
      </c>
      <c r="HJ29" s="311">
        <v>2750</v>
      </c>
      <c r="HK29" s="310">
        <v>7100</v>
      </c>
      <c r="HL29" s="310">
        <v>6310</v>
      </c>
      <c r="HM29" s="310">
        <v>9220</v>
      </c>
      <c r="HN29" s="311">
        <v>22640</v>
      </c>
    </row>
    <row r="30" spans="1:222" ht="17.25" customHeight="1">
      <c r="A30" s="207" t="s">
        <v>238</v>
      </c>
      <c r="B30" s="208">
        <v>29630</v>
      </c>
      <c r="C30" s="209">
        <v>32220</v>
      </c>
      <c r="D30" s="209">
        <v>35480</v>
      </c>
      <c r="E30" s="209">
        <v>36530</v>
      </c>
      <c r="F30" s="209">
        <v>47280</v>
      </c>
      <c r="G30" s="211">
        <v>78660</v>
      </c>
      <c r="H30" s="216">
        <v>89310</v>
      </c>
      <c r="I30" s="211">
        <v>84180</v>
      </c>
      <c r="J30" s="211">
        <v>71670</v>
      </c>
      <c r="K30" s="215">
        <v>79310</v>
      </c>
      <c r="L30" s="215">
        <v>80820</v>
      </c>
      <c r="M30" s="215">
        <v>79720</v>
      </c>
      <c r="N30" s="215">
        <v>58120</v>
      </c>
      <c r="O30" s="449"/>
      <c r="Q30" s="312" t="s">
        <v>238</v>
      </c>
      <c r="R30" s="313"/>
      <c r="S30" s="314">
        <v>13340</v>
      </c>
      <c r="T30" s="315">
        <v>7060</v>
      </c>
      <c r="U30" s="315">
        <v>20</v>
      </c>
      <c r="V30" s="316">
        <v>20410</v>
      </c>
      <c r="W30" s="314">
        <v>4320</v>
      </c>
      <c r="X30" s="315">
        <v>4880</v>
      </c>
      <c r="Y30" s="315">
        <v>20</v>
      </c>
      <c r="Z30" s="316">
        <v>9220</v>
      </c>
      <c r="AA30" s="314">
        <v>17660</v>
      </c>
      <c r="AB30" s="315">
        <v>11940</v>
      </c>
      <c r="AC30" s="315">
        <v>30</v>
      </c>
      <c r="AD30" s="316">
        <v>29630</v>
      </c>
      <c r="AE30" s="314">
        <v>13990</v>
      </c>
      <c r="AF30" s="315">
        <v>7660</v>
      </c>
      <c r="AG30" s="315">
        <v>30</v>
      </c>
      <c r="AH30" s="316">
        <v>21670</v>
      </c>
      <c r="AI30" s="315">
        <v>4690</v>
      </c>
      <c r="AJ30" s="315">
        <v>5830</v>
      </c>
      <c r="AK30" s="315">
        <v>30</v>
      </c>
      <c r="AL30" s="315">
        <v>10550</v>
      </c>
      <c r="AM30" s="314" t="s">
        <v>442</v>
      </c>
      <c r="AN30" s="315" t="s">
        <v>442</v>
      </c>
      <c r="AO30" s="315" t="s">
        <v>442</v>
      </c>
      <c r="AP30" s="316" t="s">
        <v>442</v>
      </c>
      <c r="AQ30" s="314">
        <v>18670</v>
      </c>
      <c r="AR30" s="315">
        <v>13490</v>
      </c>
      <c r="AS30" s="315">
        <v>60</v>
      </c>
      <c r="AT30" s="316">
        <v>32220</v>
      </c>
      <c r="AU30" s="314">
        <v>13830</v>
      </c>
      <c r="AV30" s="315">
        <v>8440</v>
      </c>
      <c r="AW30" s="315">
        <v>1540</v>
      </c>
      <c r="AX30" s="316">
        <v>23820</v>
      </c>
      <c r="AY30" s="315">
        <v>4700</v>
      </c>
      <c r="AZ30" s="315">
        <v>5840</v>
      </c>
      <c r="BA30" s="315">
        <v>1120</v>
      </c>
      <c r="BB30" s="315">
        <v>11660</v>
      </c>
      <c r="BC30" s="314" t="s">
        <v>442</v>
      </c>
      <c r="BD30" s="315" t="s">
        <v>442</v>
      </c>
      <c r="BE30" s="315" t="s">
        <v>442</v>
      </c>
      <c r="BF30" s="316">
        <v>10</v>
      </c>
      <c r="BG30" s="314">
        <v>18540</v>
      </c>
      <c r="BH30" s="315">
        <v>14280</v>
      </c>
      <c r="BI30" s="315">
        <v>2660</v>
      </c>
      <c r="BJ30" s="316">
        <v>35480</v>
      </c>
      <c r="BK30" s="314">
        <v>11880</v>
      </c>
      <c r="BL30" s="315">
        <v>7450</v>
      </c>
      <c r="BM30" s="315">
        <v>4290</v>
      </c>
      <c r="BN30" s="316">
        <v>23620</v>
      </c>
      <c r="BO30" s="315">
        <v>4470</v>
      </c>
      <c r="BP30" s="315">
        <v>5210</v>
      </c>
      <c r="BQ30" s="315">
        <v>3210</v>
      </c>
      <c r="BR30" s="315">
        <v>12890</v>
      </c>
      <c r="BS30" s="314">
        <v>10</v>
      </c>
      <c r="BT30" s="315">
        <v>10</v>
      </c>
      <c r="BU30" s="315" t="s">
        <v>442</v>
      </c>
      <c r="BV30" s="316">
        <v>20</v>
      </c>
      <c r="BW30" s="314">
        <v>16360</v>
      </c>
      <c r="BX30" s="315">
        <v>12670</v>
      </c>
      <c r="BY30" s="315">
        <v>7500</v>
      </c>
      <c r="BZ30" s="316">
        <v>36530</v>
      </c>
      <c r="CA30" s="314">
        <v>16110</v>
      </c>
      <c r="CB30" s="315">
        <v>11430</v>
      </c>
      <c r="CC30" s="315">
        <v>4670</v>
      </c>
      <c r="CD30" s="316">
        <v>32220</v>
      </c>
      <c r="CE30" s="315">
        <v>4700</v>
      </c>
      <c r="CF30" s="315">
        <v>6480</v>
      </c>
      <c r="CG30" s="315">
        <v>3590</v>
      </c>
      <c r="CH30" s="315">
        <v>14780</v>
      </c>
      <c r="CI30" s="314">
        <v>30</v>
      </c>
      <c r="CJ30" s="315">
        <v>240</v>
      </c>
      <c r="CK30" s="315">
        <v>30</v>
      </c>
      <c r="CL30" s="316">
        <v>290</v>
      </c>
      <c r="CM30" s="314">
        <v>20840</v>
      </c>
      <c r="CN30" s="315">
        <v>18150</v>
      </c>
      <c r="CO30" s="315">
        <v>8290</v>
      </c>
      <c r="CP30" s="316">
        <v>47280</v>
      </c>
      <c r="CQ30" s="314">
        <v>17900</v>
      </c>
      <c r="CR30" s="315">
        <v>15360</v>
      </c>
      <c r="CS30" s="315">
        <v>18920</v>
      </c>
      <c r="CT30" s="316">
        <v>52180</v>
      </c>
      <c r="CU30" s="315">
        <v>5860</v>
      </c>
      <c r="CV30" s="315">
        <v>8320</v>
      </c>
      <c r="CW30" s="315">
        <v>11820</v>
      </c>
      <c r="CX30" s="315">
        <v>25990</v>
      </c>
      <c r="CY30" s="314">
        <v>40</v>
      </c>
      <c r="CZ30" s="315">
        <v>280</v>
      </c>
      <c r="DA30" s="315">
        <v>160</v>
      </c>
      <c r="DB30" s="316">
        <v>480</v>
      </c>
      <c r="DC30" s="314">
        <v>23800</v>
      </c>
      <c r="DD30" s="315">
        <v>23960</v>
      </c>
      <c r="DE30" s="315">
        <v>30890</v>
      </c>
      <c r="DF30" s="315">
        <v>78660</v>
      </c>
      <c r="DG30" s="317">
        <v>15960</v>
      </c>
      <c r="DH30" s="315">
        <v>16720</v>
      </c>
      <c r="DI30" s="315">
        <v>22520</v>
      </c>
      <c r="DJ30" s="316">
        <v>55200</v>
      </c>
      <c r="DK30" s="315">
        <v>5550</v>
      </c>
      <c r="DL30" s="315">
        <v>9670</v>
      </c>
      <c r="DM30" s="315">
        <v>18040</v>
      </c>
      <c r="DN30" s="315">
        <v>33260</v>
      </c>
      <c r="DO30" s="314">
        <v>50</v>
      </c>
      <c r="DP30" s="315">
        <v>310</v>
      </c>
      <c r="DQ30" s="315">
        <v>500</v>
      </c>
      <c r="DR30" s="316">
        <v>860</v>
      </c>
      <c r="DS30" s="314">
        <v>21560</v>
      </c>
      <c r="DT30" s="315">
        <v>26690</v>
      </c>
      <c r="DU30" s="315">
        <v>41070</v>
      </c>
      <c r="DV30" s="316">
        <v>89310</v>
      </c>
      <c r="DW30" s="314">
        <v>12480</v>
      </c>
      <c r="DX30" s="315">
        <v>15100</v>
      </c>
      <c r="DY30" s="315">
        <v>18650</v>
      </c>
      <c r="DZ30" s="316">
        <v>46230</v>
      </c>
      <c r="EA30" s="315">
        <v>5470</v>
      </c>
      <c r="EB30" s="315">
        <v>10580</v>
      </c>
      <c r="EC30" s="315">
        <v>19960</v>
      </c>
      <c r="ED30" s="315">
        <v>36000</v>
      </c>
      <c r="EE30" s="314">
        <v>100</v>
      </c>
      <c r="EF30" s="315">
        <v>420</v>
      </c>
      <c r="EG30" s="315">
        <v>1440</v>
      </c>
      <c r="EH30" s="316">
        <v>1950</v>
      </c>
      <c r="EI30" s="314">
        <v>18040</v>
      </c>
      <c r="EJ30" s="315">
        <v>26090</v>
      </c>
      <c r="EK30" s="315">
        <v>40040</v>
      </c>
      <c r="EL30" s="316">
        <v>84180</v>
      </c>
      <c r="EM30" s="304">
        <v>13560</v>
      </c>
      <c r="EN30" s="304">
        <v>15160</v>
      </c>
      <c r="EO30" s="304">
        <v>16660</v>
      </c>
      <c r="EP30" s="304">
        <v>45380</v>
      </c>
      <c r="EQ30" s="318">
        <v>6000</v>
      </c>
      <c r="ER30" s="304">
        <v>9660</v>
      </c>
      <c r="ES30" s="304">
        <v>9070</v>
      </c>
      <c r="ET30" s="319">
        <v>24730</v>
      </c>
      <c r="EU30" s="318">
        <v>150</v>
      </c>
      <c r="EV30" s="304">
        <v>420</v>
      </c>
      <c r="EW30" s="304">
        <v>990</v>
      </c>
      <c r="EX30" s="304">
        <v>1560</v>
      </c>
      <c r="EY30" s="318">
        <v>19710</v>
      </c>
      <c r="EZ30" s="304">
        <v>25250</v>
      </c>
      <c r="FA30" s="304">
        <v>26710</v>
      </c>
      <c r="FB30" s="319">
        <v>71670</v>
      </c>
      <c r="FC30" s="308">
        <v>13420</v>
      </c>
      <c r="FD30" s="308">
        <v>14120</v>
      </c>
      <c r="FE30" s="308">
        <v>18340</v>
      </c>
      <c r="FF30" s="309">
        <v>45880</v>
      </c>
      <c r="FG30" s="308">
        <v>6420</v>
      </c>
      <c r="FH30" s="308">
        <v>9620</v>
      </c>
      <c r="FI30" s="308">
        <v>13740</v>
      </c>
      <c r="FJ30" s="309">
        <v>29780</v>
      </c>
      <c r="FK30" s="308">
        <v>190</v>
      </c>
      <c r="FL30" s="308">
        <v>690</v>
      </c>
      <c r="FM30" s="308">
        <v>2770</v>
      </c>
      <c r="FN30" s="309">
        <v>3650</v>
      </c>
      <c r="FO30" s="308">
        <v>20030</v>
      </c>
      <c r="FP30" s="308">
        <v>24440</v>
      </c>
      <c r="FQ30" s="308">
        <v>34850</v>
      </c>
      <c r="FR30" s="309">
        <v>79310</v>
      </c>
      <c r="FS30" s="308">
        <v>13550</v>
      </c>
      <c r="FT30" s="308">
        <v>12510</v>
      </c>
      <c r="FU30" s="308">
        <v>19130</v>
      </c>
      <c r="FV30" s="309">
        <v>45190</v>
      </c>
      <c r="FW30" s="308">
        <v>6780</v>
      </c>
      <c r="FX30" s="308">
        <v>9820</v>
      </c>
      <c r="FY30" s="308">
        <v>14270</v>
      </c>
      <c r="FZ30" s="309">
        <v>30870</v>
      </c>
      <c r="GA30" s="308">
        <v>320</v>
      </c>
      <c r="GB30" s="308">
        <v>960</v>
      </c>
      <c r="GC30" s="308">
        <v>3470</v>
      </c>
      <c r="GD30" s="309">
        <v>4760</v>
      </c>
      <c r="GE30" s="308">
        <v>20650</v>
      </c>
      <c r="GF30" s="308">
        <v>23300</v>
      </c>
      <c r="GG30" s="308">
        <v>36870</v>
      </c>
      <c r="GH30" s="309">
        <v>80820</v>
      </c>
      <c r="GI30" s="310">
        <v>12400</v>
      </c>
      <c r="GJ30" s="310">
        <v>10800</v>
      </c>
      <c r="GK30" s="310">
        <v>17880</v>
      </c>
      <c r="GL30" s="311">
        <v>41080</v>
      </c>
      <c r="GM30" s="310">
        <v>6760</v>
      </c>
      <c r="GN30" s="310">
        <v>9970</v>
      </c>
      <c r="GO30" s="310">
        <v>15660</v>
      </c>
      <c r="GP30" s="311">
        <v>32390</v>
      </c>
      <c r="GQ30" s="310">
        <v>350</v>
      </c>
      <c r="GR30" s="310">
        <v>1270</v>
      </c>
      <c r="GS30" s="310">
        <v>4640</v>
      </c>
      <c r="GT30" s="311">
        <v>6250</v>
      </c>
      <c r="GU30" s="310">
        <v>19500</v>
      </c>
      <c r="GV30" s="310">
        <v>22040</v>
      </c>
      <c r="GW30" s="310">
        <v>38180</v>
      </c>
      <c r="GX30" s="311">
        <v>79720</v>
      </c>
      <c r="GY30" s="310">
        <v>9820</v>
      </c>
      <c r="GZ30" s="310">
        <v>6160</v>
      </c>
      <c r="HA30" s="310">
        <v>8250</v>
      </c>
      <c r="HB30" s="311">
        <v>24230</v>
      </c>
      <c r="HC30" s="310">
        <v>6460</v>
      </c>
      <c r="HD30" s="310">
        <v>8000</v>
      </c>
      <c r="HE30" s="310">
        <v>11510</v>
      </c>
      <c r="HF30" s="311">
        <v>25970</v>
      </c>
      <c r="HG30" s="310">
        <v>530</v>
      </c>
      <c r="HH30" s="310">
        <v>2060</v>
      </c>
      <c r="HI30" s="310">
        <v>5330</v>
      </c>
      <c r="HJ30" s="311">
        <v>7920</v>
      </c>
      <c r="HK30" s="310">
        <v>16800</v>
      </c>
      <c r="HL30" s="310">
        <v>16230</v>
      </c>
      <c r="HM30" s="310">
        <v>25090</v>
      </c>
      <c r="HN30" s="311">
        <v>58120</v>
      </c>
    </row>
    <row r="31" spans="1:222" ht="18" customHeight="1">
      <c r="A31" s="207" t="s">
        <v>323</v>
      </c>
      <c r="B31" s="208">
        <v>22420</v>
      </c>
      <c r="C31" s="209">
        <v>24140</v>
      </c>
      <c r="D31" s="209">
        <v>29300</v>
      </c>
      <c r="E31" s="209">
        <v>32170</v>
      </c>
      <c r="F31" s="209">
        <v>36530</v>
      </c>
      <c r="G31" s="211">
        <v>55800</v>
      </c>
      <c r="H31" s="216">
        <v>64200</v>
      </c>
      <c r="I31" s="211">
        <v>59900</v>
      </c>
      <c r="J31" s="211">
        <v>53120</v>
      </c>
      <c r="K31" s="217">
        <v>62550</v>
      </c>
      <c r="L31" s="217">
        <v>63520</v>
      </c>
      <c r="M31" s="217">
        <v>61150</v>
      </c>
      <c r="N31" s="217">
        <v>44580</v>
      </c>
      <c r="O31" s="449"/>
      <c r="Q31" s="312" t="s">
        <v>323</v>
      </c>
      <c r="R31" s="313"/>
      <c r="S31" s="314">
        <v>10930</v>
      </c>
      <c r="T31" s="315">
        <v>5250</v>
      </c>
      <c r="U31" s="315">
        <v>20</v>
      </c>
      <c r="V31" s="316">
        <v>16200</v>
      </c>
      <c r="W31" s="314">
        <v>2900</v>
      </c>
      <c r="X31" s="315">
        <v>3310</v>
      </c>
      <c r="Y31" s="315">
        <v>10</v>
      </c>
      <c r="Z31" s="316">
        <v>6220</v>
      </c>
      <c r="AA31" s="314">
        <v>13830</v>
      </c>
      <c r="AB31" s="315">
        <v>8560</v>
      </c>
      <c r="AC31" s="315">
        <v>40</v>
      </c>
      <c r="AD31" s="316">
        <v>22420</v>
      </c>
      <c r="AE31" s="314">
        <v>11480</v>
      </c>
      <c r="AF31" s="315">
        <v>5530</v>
      </c>
      <c r="AG31" s="315">
        <v>20</v>
      </c>
      <c r="AH31" s="316">
        <v>17030</v>
      </c>
      <c r="AI31" s="315">
        <v>3320</v>
      </c>
      <c r="AJ31" s="315">
        <v>3780</v>
      </c>
      <c r="AK31" s="315">
        <v>10</v>
      </c>
      <c r="AL31" s="315">
        <v>7110</v>
      </c>
      <c r="AM31" s="314" t="s">
        <v>442</v>
      </c>
      <c r="AN31" s="315" t="s">
        <v>442</v>
      </c>
      <c r="AO31" s="315" t="s">
        <v>442</v>
      </c>
      <c r="AP31" s="316" t="s">
        <v>442</v>
      </c>
      <c r="AQ31" s="314">
        <v>14800</v>
      </c>
      <c r="AR31" s="315">
        <v>9310</v>
      </c>
      <c r="AS31" s="315">
        <v>30</v>
      </c>
      <c r="AT31" s="316">
        <v>24140</v>
      </c>
      <c r="AU31" s="314">
        <v>11740</v>
      </c>
      <c r="AV31" s="315">
        <v>6250</v>
      </c>
      <c r="AW31" s="315">
        <v>1770</v>
      </c>
      <c r="AX31" s="316">
        <v>19760</v>
      </c>
      <c r="AY31" s="315">
        <v>3710</v>
      </c>
      <c r="AZ31" s="315">
        <v>4130</v>
      </c>
      <c r="BA31" s="315">
        <v>1700</v>
      </c>
      <c r="BB31" s="315">
        <v>9530</v>
      </c>
      <c r="BC31" s="314" t="s">
        <v>442</v>
      </c>
      <c r="BD31" s="315" t="s">
        <v>442</v>
      </c>
      <c r="BE31" s="315" t="s">
        <v>442</v>
      </c>
      <c r="BF31" s="316">
        <v>10</v>
      </c>
      <c r="BG31" s="314">
        <v>15450</v>
      </c>
      <c r="BH31" s="315">
        <v>10380</v>
      </c>
      <c r="BI31" s="315">
        <v>3470</v>
      </c>
      <c r="BJ31" s="316">
        <v>29300</v>
      </c>
      <c r="BK31" s="314">
        <v>11470</v>
      </c>
      <c r="BL31" s="315">
        <v>6360</v>
      </c>
      <c r="BM31" s="315">
        <v>3710</v>
      </c>
      <c r="BN31" s="316">
        <v>21550</v>
      </c>
      <c r="BO31" s="315">
        <v>3370</v>
      </c>
      <c r="BP31" s="315">
        <v>3880</v>
      </c>
      <c r="BQ31" s="315">
        <v>3330</v>
      </c>
      <c r="BR31" s="315">
        <v>10580</v>
      </c>
      <c r="BS31" s="314">
        <v>10</v>
      </c>
      <c r="BT31" s="315">
        <v>30</v>
      </c>
      <c r="BU31" s="315" t="s">
        <v>442</v>
      </c>
      <c r="BV31" s="316">
        <v>40</v>
      </c>
      <c r="BW31" s="314">
        <v>14850</v>
      </c>
      <c r="BX31" s="315">
        <v>10270</v>
      </c>
      <c r="BY31" s="315">
        <v>7040</v>
      </c>
      <c r="BZ31" s="316">
        <v>32170</v>
      </c>
      <c r="CA31" s="314">
        <v>12440</v>
      </c>
      <c r="CB31" s="315">
        <v>9040</v>
      </c>
      <c r="CC31" s="315">
        <v>3640</v>
      </c>
      <c r="CD31" s="316">
        <v>25110</v>
      </c>
      <c r="CE31" s="315">
        <v>3480</v>
      </c>
      <c r="CF31" s="315">
        <v>4850</v>
      </c>
      <c r="CG31" s="315">
        <v>2880</v>
      </c>
      <c r="CH31" s="315">
        <v>11210</v>
      </c>
      <c r="CI31" s="314">
        <v>20</v>
      </c>
      <c r="CJ31" s="315">
        <v>190</v>
      </c>
      <c r="CK31" s="315" t="s">
        <v>442</v>
      </c>
      <c r="CL31" s="316">
        <v>210</v>
      </c>
      <c r="CM31" s="314">
        <v>15930</v>
      </c>
      <c r="CN31" s="315">
        <v>14080</v>
      </c>
      <c r="CO31" s="315">
        <v>6520</v>
      </c>
      <c r="CP31" s="316">
        <v>36530</v>
      </c>
      <c r="CQ31" s="314">
        <v>12580</v>
      </c>
      <c r="CR31" s="315">
        <v>10650</v>
      </c>
      <c r="CS31" s="315">
        <v>14200</v>
      </c>
      <c r="CT31" s="316">
        <v>37420</v>
      </c>
      <c r="CU31" s="315">
        <v>4160</v>
      </c>
      <c r="CV31" s="315">
        <v>6030</v>
      </c>
      <c r="CW31" s="315">
        <v>7860</v>
      </c>
      <c r="CX31" s="315">
        <v>18050</v>
      </c>
      <c r="CY31" s="314">
        <v>30</v>
      </c>
      <c r="CZ31" s="315">
        <v>200</v>
      </c>
      <c r="DA31" s="315">
        <v>110</v>
      </c>
      <c r="DB31" s="316">
        <v>340</v>
      </c>
      <c r="DC31" s="314">
        <v>16760</v>
      </c>
      <c r="DD31" s="315">
        <v>16880</v>
      </c>
      <c r="DE31" s="315">
        <v>22170</v>
      </c>
      <c r="DF31" s="315">
        <v>55800</v>
      </c>
      <c r="DG31" s="317">
        <v>13790</v>
      </c>
      <c r="DH31" s="315">
        <v>12850</v>
      </c>
      <c r="DI31" s="315">
        <v>15130</v>
      </c>
      <c r="DJ31" s="316">
        <v>41770</v>
      </c>
      <c r="DK31" s="315">
        <v>4180</v>
      </c>
      <c r="DL31" s="315">
        <v>6560</v>
      </c>
      <c r="DM31" s="315">
        <v>11280</v>
      </c>
      <c r="DN31" s="315">
        <v>22020</v>
      </c>
      <c r="DO31" s="314">
        <v>20</v>
      </c>
      <c r="DP31" s="315">
        <v>220</v>
      </c>
      <c r="DQ31" s="315">
        <v>170</v>
      </c>
      <c r="DR31" s="316">
        <v>410</v>
      </c>
      <c r="DS31" s="314">
        <v>17990</v>
      </c>
      <c r="DT31" s="315">
        <v>19630</v>
      </c>
      <c r="DU31" s="315">
        <v>26580</v>
      </c>
      <c r="DV31" s="316">
        <v>64200</v>
      </c>
      <c r="DW31" s="314">
        <v>11130</v>
      </c>
      <c r="DX31" s="315">
        <v>12390</v>
      </c>
      <c r="DY31" s="315">
        <v>12800</v>
      </c>
      <c r="DZ31" s="316">
        <v>36320</v>
      </c>
      <c r="EA31" s="315">
        <v>3820</v>
      </c>
      <c r="EB31" s="315">
        <v>6650</v>
      </c>
      <c r="EC31" s="315">
        <v>12290</v>
      </c>
      <c r="ED31" s="315">
        <v>22750</v>
      </c>
      <c r="EE31" s="314">
        <v>40</v>
      </c>
      <c r="EF31" s="315">
        <v>250</v>
      </c>
      <c r="EG31" s="315">
        <v>550</v>
      </c>
      <c r="EH31" s="316">
        <v>830</v>
      </c>
      <c r="EI31" s="314">
        <v>14980</v>
      </c>
      <c r="EJ31" s="315">
        <v>19280</v>
      </c>
      <c r="EK31" s="315">
        <v>25640</v>
      </c>
      <c r="EL31" s="316">
        <v>59900</v>
      </c>
      <c r="EM31" s="304">
        <v>11180</v>
      </c>
      <c r="EN31" s="304">
        <v>12770</v>
      </c>
      <c r="EO31" s="304">
        <v>12170</v>
      </c>
      <c r="EP31" s="304">
        <v>36120</v>
      </c>
      <c r="EQ31" s="318">
        <v>4060</v>
      </c>
      <c r="ER31" s="304">
        <v>6210</v>
      </c>
      <c r="ES31" s="304">
        <v>5870</v>
      </c>
      <c r="ET31" s="319">
        <v>16140</v>
      </c>
      <c r="EU31" s="318">
        <v>50</v>
      </c>
      <c r="EV31" s="304">
        <v>290</v>
      </c>
      <c r="EW31" s="304">
        <v>520</v>
      </c>
      <c r="EX31" s="304">
        <v>860</v>
      </c>
      <c r="EY31" s="318">
        <v>15290</v>
      </c>
      <c r="EZ31" s="304">
        <v>19270</v>
      </c>
      <c r="FA31" s="304">
        <v>18560</v>
      </c>
      <c r="FB31" s="319">
        <v>53120</v>
      </c>
      <c r="FC31" s="308">
        <v>11680</v>
      </c>
      <c r="FD31" s="308">
        <v>14160</v>
      </c>
      <c r="FE31" s="308">
        <v>14280</v>
      </c>
      <c r="FF31" s="309">
        <v>40120</v>
      </c>
      <c r="FG31" s="308">
        <v>4630</v>
      </c>
      <c r="FH31" s="308">
        <v>6730</v>
      </c>
      <c r="FI31" s="308">
        <v>9230</v>
      </c>
      <c r="FJ31" s="309">
        <v>20590</v>
      </c>
      <c r="FK31" s="308">
        <v>90</v>
      </c>
      <c r="FL31" s="308">
        <v>360</v>
      </c>
      <c r="FM31" s="308">
        <v>1330</v>
      </c>
      <c r="FN31" s="309">
        <v>1770</v>
      </c>
      <c r="FO31" s="308">
        <v>16390</v>
      </c>
      <c r="FP31" s="308">
        <v>21250</v>
      </c>
      <c r="FQ31" s="308">
        <v>24910</v>
      </c>
      <c r="FR31" s="309">
        <v>62550</v>
      </c>
      <c r="FS31" s="308">
        <v>11830</v>
      </c>
      <c r="FT31" s="308">
        <v>12350</v>
      </c>
      <c r="FU31" s="308">
        <v>15100</v>
      </c>
      <c r="FV31" s="309">
        <v>39290</v>
      </c>
      <c r="FW31" s="308">
        <v>4810</v>
      </c>
      <c r="FX31" s="308">
        <v>6900</v>
      </c>
      <c r="FY31" s="308">
        <v>9870</v>
      </c>
      <c r="FZ31" s="309">
        <v>21580</v>
      </c>
      <c r="GA31" s="308">
        <v>130</v>
      </c>
      <c r="GB31" s="308">
        <v>550</v>
      </c>
      <c r="GC31" s="308">
        <v>1980</v>
      </c>
      <c r="GD31" s="309">
        <v>2660</v>
      </c>
      <c r="GE31" s="308">
        <v>16780</v>
      </c>
      <c r="GF31" s="308">
        <v>19800</v>
      </c>
      <c r="GG31" s="308">
        <v>26950</v>
      </c>
      <c r="GH31" s="309">
        <v>63520</v>
      </c>
      <c r="GI31" s="310">
        <v>10440</v>
      </c>
      <c r="GJ31" s="310">
        <v>10380</v>
      </c>
      <c r="GK31" s="310">
        <v>14410</v>
      </c>
      <c r="GL31" s="311">
        <v>35230</v>
      </c>
      <c r="GM31" s="310">
        <v>4920</v>
      </c>
      <c r="GN31" s="310">
        <v>6710</v>
      </c>
      <c r="GO31" s="310">
        <v>10360</v>
      </c>
      <c r="GP31" s="311">
        <v>22000</v>
      </c>
      <c r="GQ31" s="310">
        <v>190</v>
      </c>
      <c r="GR31" s="310">
        <v>770</v>
      </c>
      <c r="GS31" s="310">
        <v>2950</v>
      </c>
      <c r="GT31" s="311">
        <v>3920</v>
      </c>
      <c r="GU31" s="310">
        <v>15550</v>
      </c>
      <c r="GV31" s="310">
        <v>17870</v>
      </c>
      <c r="GW31" s="310">
        <v>27720</v>
      </c>
      <c r="GX31" s="311">
        <v>61150</v>
      </c>
      <c r="GY31" s="310">
        <v>8370</v>
      </c>
      <c r="GZ31" s="310">
        <v>7260</v>
      </c>
      <c r="HA31" s="310">
        <v>6640</v>
      </c>
      <c r="HB31" s="311">
        <v>22270</v>
      </c>
      <c r="HC31" s="310">
        <v>4950</v>
      </c>
      <c r="HD31" s="310">
        <v>5410</v>
      </c>
      <c r="HE31" s="310">
        <v>7380</v>
      </c>
      <c r="HF31" s="311">
        <v>17750</v>
      </c>
      <c r="HG31" s="310">
        <v>260</v>
      </c>
      <c r="HH31" s="310">
        <v>1270</v>
      </c>
      <c r="HI31" s="310">
        <v>3040</v>
      </c>
      <c r="HJ31" s="311">
        <v>4570</v>
      </c>
      <c r="HK31" s="310">
        <v>13580</v>
      </c>
      <c r="HL31" s="310">
        <v>13940</v>
      </c>
      <c r="HM31" s="310">
        <v>17060</v>
      </c>
      <c r="HN31" s="311">
        <v>44580</v>
      </c>
    </row>
    <row r="32" spans="1:222" ht="16.5" customHeight="1">
      <c r="A32" s="207" t="s">
        <v>242</v>
      </c>
      <c r="B32" s="208">
        <v>16920</v>
      </c>
      <c r="C32" s="218">
        <v>17430</v>
      </c>
      <c r="D32" s="209">
        <v>21700</v>
      </c>
      <c r="E32" s="209">
        <v>22180</v>
      </c>
      <c r="F32" s="209">
        <v>24620</v>
      </c>
      <c r="G32" s="211">
        <v>40860</v>
      </c>
      <c r="H32" s="216">
        <v>46790</v>
      </c>
      <c r="I32" s="211">
        <v>49010</v>
      </c>
      <c r="J32" s="211">
        <v>40290</v>
      </c>
      <c r="K32" s="217">
        <v>48060</v>
      </c>
      <c r="L32" s="217">
        <v>48080</v>
      </c>
      <c r="M32" s="217">
        <v>47540</v>
      </c>
      <c r="N32" s="217">
        <v>33690</v>
      </c>
      <c r="O32" s="449"/>
      <c r="Q32" s="312" t="s">
        <v>242</v>
      </c>
      <c r="R32" s="313"/>
      <c r="S32" s="314">
        <v>7350</v>
      </c>
      <c r="T32" s="315">
        <v>4590</v>
      </c>
      <c r="U32" s="315">
        <v>10</v>
      </c>
      <c r="V32" s="316">
        <v>11940</v>
      </c>
      <c r="W32" s="314">
        <v>2140</v>
      </c>
      <c r="X32" s="315">
        <v>2830</v>
      </c>
      <c r="Y32" s="315">
        <v>10</v>
      </c>
      <c r="Z32" s="316">
        <v>4980</v>
      </c>
      <c r="AA32" s="314">
        <v>9490</v>
      </c>
      <c r="AB32" s="315">
        <v>7410</v>
      </c>
      <c r="AC32" s="315">
        <v>20</v>
      </c>
      <c r="AD32" s="316">
        <v>16920</v>
      </c>
      <c r="AE32" s="314">
        <v>7660</v>
      </c>
      <c r="AF32" s="315">
        <v>4180</v>
      </c>
      <c r="AG32" s="315">
        <v>10</v>
      </c>
      <c r="AH32" s="316">
        <v>11840</v>
      </c>
      <c r="AI32" s="315">
        <v>2370</v>
      </c>
      <c r="AJ32" s="315">
        <v>3210</v>
      </c>
      <c r="AK32" s="315">
        <v>10</v>
      </c>
      <c r="AL32" s="315">
        <v>5590</v>
      </c>
      <c r="AM32" s="314" t="s">
        <v>442</v>
      </c>
      <c r="AN32" s="315" t="s">
        <v>442</v>
      </c>
      <c r="AO32" s="315" t="s">
        <v>442</v>
      </c>
      <c r="AP32" s="316" t="s">
        <v>442</v>
      </c>
      <c r="AQ32" s="314">
        <v>10030</v>
      </c>
      <c r="AR32" s="315">
        <v>7390</v>
      </c>
      <c r="AS32" s="315">
        <v>20</v>
      </c>
      <c r="AT32" s="316">
        <v>17430</v>
      </c>
      <c r="AU32" s="314">
        <v>8400</v>
      </c>
      <c r="AV32" s="315">
        <v>4860</v>
      </c>
      <c r="AW32" s="315">
        <v>1280</v>
      </c>
      <c r="AX32" s="316">
        <v>14550</v>
      </c>
      <c r="AY32" s="315">
        <v>2500</v>
      </c>
      <c r="AZ32" s="315">
        <v>3530</v>
      </c>
      <c r="BA32" s="315">
        <v>1120</v>
      </c>
      <c r="BB32" s="315">
        <v>7150</v>
      </c>
      <c r="BC32" s="314" t="s">
        <v>442</v>
      </c>
      <c r="BD32" s="315" t="s">
        <v>442</v>
      </c>
      <c r="BE32" s="315" t="s">
        <v>442</v>
      </c>
      <c r="BF32" s="316">
        <v>10</v>
      </c>
      <c r="BG32" s="314">
        <v>10900</v>
      </c>
      <c r="BH32" s="315">
        <v>8400</v>
      </c>
      <c r="BI32" s="315">
        <v>2400</v>
      </c>
      <c r="BJ32" s="316">
        <v>21700</v>
      </c>
      <c r="BK32" s="314">
        <v>7180</v>
      </c>
      <c r="BL32" s="315">
        <v>4690</v>
      </c>
      <c r="BM32" s="315">
        <v>2930</v>
      </c>
      <c r="BN32" s="316">
        <v>14790</v>
      </c>
      <c r="BO32" s="315">
        <v>2450</v>
      </c>
      <c r="BP32" s="315">
        <v>2960</v>
      </c>
      <c r="BQ32" s="315">
        <v>1930</v>
      </c>
      <c r="BR32" s="315">
        <v>7350</v>
      </c>
      <c r="BS32" s="314">
        <v>10</v>
      </c>
      <c r="BT32" s="315">
        <v>30</v>
      </c>
      <c r="BU32" s="315" t="s">
        <v>442</v>
      </c>
      <c r="BV32" s="316">
        <v>40</v>
      </c>
      <c r="BW32" s="314">
        <v>9640</v>
      </c>
      <c r="BX32" s="315">
        <v>7680</v>
      </c>
      <c r="BY32" s="315">
        <v>4860</v>
      </c>
      <c r="BZ32" s="316">
        <v>22180</v>
      </c>
      <c r="CA32" s="314">
        <v>8360</v>
      </c>
      <c r="CB32" s="315">
        <v>6250</v>
      </c>
      <c r="CC32" s="315">
        <v>2250</v>
      </c>
      <c r="CD32" s="316">
        <v>16850</v>
      </c>
      <c r="CE32" s="315">
        <v>2460</v>
      </c>
      <c r="CF32" s="315">
        <v>3590</v>
      </c>
      <c r="CG32" s="315">
        <v>1540</v>
      </c>
      <c r="CH32" s="315">
        <v>7580</v>
      </c>
      <c r="CI32" s="314">
        <v>30</v>
      </c>
      <c r="CJ32" s="315">
        <v>150</v>
      </c>
      <c r="CK32" s="315" t="s">
        <v>442</v>
      </c>
      <c r="CL32" s="316">
        <v>180</v>
      </c>
      <c r="CM32" s="314">
        <v>10850</v>
      </c>
      <c r="CN32" s="315">
        <v>9990</v>
      </c>
      <c r="CO32" s="315">
        <v>3790</v>
      </c>
      <c r="CP32" s="316">
        <v>24620</v>
      </c>
      <c r="CQ32" s="314">
        <v>8800</v>
      </c>
      <c r="CR32" s="315">
        <v>7760</v>
      </c>
      <c r="CS32" s="315">
        <v>11090</v>
      </c>
      <c r="CT32" s="316">
        <v>27640</v>
      </c>
      <c r="CU32" s="315">
        <v>3020</v>
      </c>
      <c r="CV32" s="315">
        <v>4430</v>
      </c>
      <c r="CW32" s="315">
        <v>5500</v>
      </c>
      <c r="CX32" s="315">
        <v>12950</v>
      </c>
      <c r="CY32" s="314">
        <v>30</v>
      </c>
      <c r="CZ32" s="315">
        <v>170</v>
      </c>
      <c r="DA32" s="315">
        <v>70</v>
      </c>
      <c r="DB32" s="316">
        <v>270</v>
      </c>
      <c r="DC32" s="314">
        <v>11840</v>
      </c>
      <c r="DD32" s="315">
        <v>12360</v>
      </c>
      <c r="DE32" s="315">
        <v>16660</v>
      </c>
      <c r="DF32" s="315">
        <v>40860</v>
      </c>
      <c r="DG32" s="317">
        <v>8890</v>
      </c>
      <c r="DH32" s="315">
        <v>9120</v>
      </c>
      <c r="DI32" s="315">
        <v>12350</v>
      </c>
      <c r="DJ32" s="316">
        <v>30370</v>
      </c>
      <c r="DK32" s="315">
        <v>3090</v>
      </c>
      <c r="DL32" s="315">
        <v>5150</v>
      </c>
      <c r="DM32" s="315">
        <v>7840</v>
      </c>
      <c r="DN32" s="315">
        <v>16070</v>
      </c>
      <c r="DO32" s="314">
        <v>60</v>
      </c>
      <c r="DP32" s="315">
        <v>180</v>
      </c>
      <c r="DQ32" s="315">
        <v>110</v>
      </c>
      <c r="DR32" s="316">
        <v>350</v>
      </c>
      <c r="DS32" s="314">
        <v>12040</v>
      </c>
      <c r="DT32" s="315">
        <v>14450</v>
      </c>
      <c r="DU32" s="315">
        <v>20310</v>
      </c>
      <c r="DV32" s="316">
        <v>46790</v>
      </c>
      <c r="DW32" s="314">
        <v>8080</v>
      </c>
      <c r="DX32" s="315">
        <v>9410</v>
      </c>
      <c r="DY32" s="315">
        <v>11020</v>
      </c>
      <c r="DZ32" s="316">
        <v>28500</v>
      </c>
      <c r="EA32" s="315">
        <v>3180</v>
      </c>
      <c r="EB32" s="315">
        <v>6120</v>
      </c>
      <c r="EC32" s="315">
        <v>10310</v>
      </c>
      <c r="ED32" s="315">
        <v>19610</v>
      </c>
      <c r="EE32" s="314">
        <v>70</v>
      </c>
      <c r="EF32" s="315">
        <v>240</v>
      </c>
      <c r="EG32" s="315">
        <v>590</v>
      </c>
      <c r="EH32" s="316">
        <v>890</v>
      </c>
      <c r="EI32" s="314">
        <v>11330</v>
      </c>
      <c r="EJ32" s="315">
        <v>15760</v>
      </c>
      <c r="EK32" s="315">
        <v>21920</v>
      </c>
      <c r="EL32" s="316">
        <v>49010</v>
      </c>
      <c r="EM32" s="304">
        <v>8410</v>
      </c>
      <c r="EN32" s="304">
        <v>8950</v>
      </c>
      <c r="EO32" s="304">
        <v>9410</v>
      </c>
      <c r="EP32" s="304">
        <v>26770</v>
      </c>
      <c r="EQ32" s="318">
        <v>3330</v>
      </c>
      <c r="ER32" s="304">
        <v>5340</v>
      </c>
      <c r="ES32" s="304">
        <v>4060</v>
      </c>
      <c r="ET32" s="319">
        <v>12730</v>
      </c>
      <c r="EU32" s="318">
        <v>90</v>
      </c>
      <c r="EV32" s="304">
        <v>260</v>
      </c>
      <c r="EW32" s="304">
        <v>440</v>
      </c>
      <c r="EX32" s="304">
        <v>790</v>
      </c>
      <c r="EY32" s="318">
        <v>11830</v>
      </c>
      <c r="EZ32" s="304">
        <v>14560</v>
      </c>
      <c r="FA32" s="304">
        <v>13900</v>
      </c>
      <c r="FB32" s="319">
        <v>40290</v>
      </c>
      <c r="FC32" s="308">
        <v>9050</v>
      </c>
      <c r="FD32" s="308">
        <v>8790</v>
      </c>
      <c r="FE32" s="308">
        <v>12040</v>
      </c>
      <c r="FF32" s="309">
        <v>29880</v>
      </c>
      <c r="FG32" s="308">
        <v>3700</v>
      </c>
      <c r="FH32" s="308">
        <v>5660</v>
      </c>
      <c r="FI32" s="308">
        <v>7010</v>
      </c>
      <c r="FJ32" s="309">
        <v>16370</v>
      </c>
      <c r="FK32" s="308">
        <v>110</v>
      </c>
      <c r="FL32" s="308">
        <v>400</v>
      </c>
      <c r="FM32" s="308">
        <v>1300</v>
      </c>
      <c r="FN32" s="309">
        <v>1810</v>
      </c>
      <c r="FO32" s="308">
        <v>12860</v>
      </c>
      <c r="FP32" s="308">
        <v>14850</v>
      </c>
      <c r="FQ32" s="308">
        <v>20350</v>
      </c>
      <c r="FR32" s="309">
        <v>48060</v>
      </c>
      <c r="FS32" s="308">
        <v>9080</v>
      </c>
      <c r="FT32" s="308">
        <v>7780</v>
      </c>
      <c r="FU32" s="308">
        <v>11650</v>
      </c>
      <c r="FV32" s="309">
        <v>28510</v>
      </c>
      <c r="FW32" s="308">
        <v>3930</v>
      </c>
      <c r="FX32" s="308">
        <v>5790</v>
      </c>
      <c r="FY32" s="308">
        <v>7560</v>
      </c>
      <c r="FZ32" s="309">
        <v>17280</v>
      </c>
      <c r="GA32" s="308">
        <v>200</v>
      </c>
      <c r="GB32" s="308">
        <v>490</v>
      </c>
      <c r="GC32" s="308">
        <v>1590</v>
      </c>
      <c r="GD32" s="309">
        <v>2280</v>
      </c>
      <c r="GE32" s="308">
        <v>13210</v>
      </c>
      <c r="GF32" s="308">
        <v>14060</v>
      </c>
      <c r="GG32" s="308">
        <v>20800</v>
      </c>
      <c r="GH32" s="309">
        <v>48080</v>
      </c>
      <c r="GI32" s="310">
        <v>8480</v>
      </c>
      <c r="GJ32" s="310">
        <v>6780</v>
      </c>
      <c r="GK32" s="310">
        <v>10900</v>
      </c>
      <c r="GL32" s="311">
        <v>26160</v>
      </c>
      <c r="GM32" s="310">
        <v>3920</v>
      </c>
      <c r="GN32" s="310">
        <v>6060</v>
      </c>
      <c r="GO32" s="310">
        <v>8300</v>
      </c>
      <c r="GP32" s="311">
        <v>18270</v>
      </c>
      <c r="GQ32" s="310">
        <v>180</v>
      </c>
      <c r="GR32" s="310">
        <v>620</v>
      </c>
      <c r="GS32" s="310">
        <v>2310</v>
      </c>
      <c r="GT32" s="311">
        <v>3110</v>
      </c>
      <c r="GU32" s="310">
        <v>12570</v>
      </c>
      <c r="GV32" s="310">
        <v>13460</v>
      </c>
      <c r="GW32" s="310">
        <v>21510</v>
      </c>
      <c r="GX32" s="311">
        <v>47540</v>
      </c>
      <c r="GY32" s="310">
        <v>6480</v>
      </c>
      <c r="GZ32" s="310">
        <v>3900</v>
      </c>
      <c r="HA32" s="310">
        <v>4630</v>
      </c>
      <c r="HB32" s="311">
        <v>15010</v>
      </c>
      <c r="HC32" s="310">
        <v>3860</v>
      </c>
      <c r="HD32" s="310">
        <v>4570</v>
      </c>
      <c r="HE32" s="310">
        <v>6170</v>
      </c>
      <c r="HF32" s="311">
        <v>14600</v>
      </c>
      <c r="HG32" s="310">
        <v>260</v>
      </c>
      <c r="HH32" s="310">
        <v>1130</v>
      </c>
      <c r="HI32" s="310">
        <v>2700</v>
      </c>
      <c r="HJ32" s="311">
        <v>4080</v>
      </c>
      <c r="HK32" s="310">
        <v>10600</v>
      </c>
      <c r="HL32" s="310">
        <v>9600</v>
      </c>
      <c r="HM32" s="310">
        <v>13500</v>
      </c>
      <c r="HN32" s="311">
        <v>33690</v>
      </c>
    </row>
    <row r="33" spans="1:222" ht="16.5" customHeight="1">
      <c r="A33" s="207" t="s">
        <v>243</v>
      </c>
      <c r="B33" s="208">
        <v>20760</v>
      </c>
      <c r="C33" s="209">
        <v>20150</v>
      </c>
      <c r="D33" s="209">
        <v>25430</v>
      </c>
      <c r="E33" s="209">
        <v>27860</v>
      </c>
      <c r="F33" s="209">
        <v>31720</v>
      </c>
      <c r="G33" s="211">
        <v>54290</v>
      </c>
      <c r="H33" s="216">
        <v>60470</v>
      </c>
      <c r="I33" s="211">
        <v>62430</v>
      </c>
      <c r="J33" s="211">
        <v>52410</v>
      </c>
      <c r="K33" s="217">
        <v>61240</v>
      </c>
      <c r="L33" s="217">
        <v>60910</v>
      </c>
      <c r="M33" s="217">
        <v>60330</v>
      </c>
      <c r="N33" s="217">
        <v>42650</v>
      </c>
      <c r="O33" s="449"/>
      <c r="Q33" s="312" t="s">
        <v>243</v>
      </c>
      <c r="R33" s="313"/>
      <c r="S33" s="314">
        <v>9010</v>
      </c>
      <c r="T33" s="315">
        <v>5620</v>
      </c>
      <c r="U33" s="315">
        <v>10</v>
      </c>
      <c r="V33" s="316">
        <v>14640</v>
      </c>
      <c r="W33" s="314">
        <v>2440</v>
      </c>
      <c r="X33" s="315">
        <v>3680</v>
      </c>
      <c r="Y33" s="315">
        <v>10</v>
      </c>
      <c r="Z33" s="316">
        <v>6130</v>
      </c>
      <c r="AA33" s="314">
        <v>11450</v>
      </c>
      <c r="AB33" s="315">
        <v>9300</v>
      </c>
      <c r="AC33" s="315">
        <v>20</v>
      </c>
      <c r="AD33" s="316">
        <v>20760</v>
      </c>
      <c r="AE33" s="314">
        <v>8770</v>
      </c>
      <c r="AF33" s="315">
        <v>4990</v>
      </c>
      <c r="AG33" s="315">
        <v>10</v>
      </c>
      <c r="AH33" s="316">
        <v>13760</v>
      </c>
      <c r="AI33" s="315">
        <v>2610</v>
      </c>
      <c r="AJ33" s="315">
        <v>3780</v>
      </c>
      <c r="AK33" s="315" t="s">
        <v>442</v>
      </c>
      <c r="AL33" s="315">
        <v>6380</v>
      </c>
      <c r="AM33" s="314" t="s">
        <v>442</v>
      </c>
      <c r="AN33" s="315" t="s">
        <v>442</v>
      </c>
      <c r="AO33" s="315" t="s">
        <v>442</v>
      </c>
      <c r="AP33" s="316">
        <v>10</v>
      </c>
      <c r="AQ33" s="314">
        <v>11370</v>
      </c>
      <c r="AR33" s="315">
        <v>8770</v>
      </c>
      <c r="AS33" s="315">
        <v>10</v>
      </c>
      <c r="AT33" s="316">
        <v>20150</v>
      </c>
      <c r="AU33" s="314">
        <v>8770</v>
      </c>
      <c r="AV33" s="315">
        <v>5960</v>
      </c>
      <c r="AW33" s="315">
        <v>1770</v>
      </c>
      <c r="AX33" s="316">
        <v>16510</v>
      </c>
      <c r="AY33" s="315">
        <v>2720</v>
      </c>
      <c r="AZ33" s="315">
        <v>4190</v>
      </c>
      <c r="BA33" s="315">
        <v>2010</v>
      </c>
      <c r="BB33" s="315">
        <v>8910</v>
      </c>
      <c r="BC33" s="314" t="s">
        <v>442</v>
      </c>
      <c r="BD33" s="315" t="s">
        <v>442</v>
      </c>
      <c r="BE33" s="315" t="s">
        <v>442</v>
      </c>
      <c r="BF33" s="316">
        <v>10</v>
      </c>
      <c r="BG33" s="314">
        <v>11490</v>
      </c>
      <c r="BH33" s="315">
        <v>10160</v>
      </c>
      <c r="BI33" s="315">
        <v>3780</v>
      </c>
      <c r="BJ33" s="316">
        <v>25430</v>
      </c>
      <c r="BK33" s="314">
        <v>8400</v>
      </c>
      <c r="BL33" s="315">
        <v>5790</v>
      </c>
      <c r="BM33" s="315">
        <v>3460</v>
      </c>
      <c r="BN33" s="316">
        <v>17650</v>
      </c>
      <c r="BO33" s="315">
        <v>2930</v>
      </c>
      <c r="BP33" s="315">
        <v>3930</v>
      </c>
      <c r="BQ33" s="315">
        <v>3320</v>
      </c>
      <c r="BR33" s="315">
        <v>10190</v>
      </c>
      <c r="BS33" s="314">
        <v>10</v>
      </c>
      <c r="BT33" s="315">
        <v>10</v>
      </c>
      <c r="BU33" s="315" t="s">
        <v>442</v>
      </c>
      <c r="BV33" s="316">
        <v>20</v>
      </c>
      <c r="BW33" s="314">
        <v>11340</v>
      </c>
      <c r="BX33" s="315">
        <v>9730</v>
      </c>
      <c r="BY33" s="315">
        <v>6790</v>
      </c>
      <c r="BZ33" s="316">
        <v>27860</v>
      </c>
      <c r="CA33" s="314">
        <v>10430</v>
      </c>
      <c r="CB33" s="315">
        <v>7690</v>
      </c>
      <c r="CC33" s="315">
        <v>2770</v>
      </c>
      <c r="CD33" s="316">
        <v>20890</v>
      </c>
      <c r="CE33" s="315">
        <v>3150</v>
      </c>
      <c r="CF33" s="315">
        <v>4730</v>
      </c>
      <c r="CG33" s="315">
        <v>2830</v>
      </c>
      <c r="CH33" s="315">
        <v>10710</v>
      </c>
      <c r="CI33" s="314">
        <v>10</v>
      </c>
      <c r="CJ33" s="315">
        <v>100</v>
      </c>
      <c r="CK33" s="315">
        <v>10</v>
      </c>
      <c r="CL33" s="316">
        <v>110</v>
      </c>
      <c r="CM33" s="314">
        <v>13590</v>
      </c>
      <c r="CN33" s="315">
        <v>12520</v>
      </c>
      <c r="CO33" s="315">
        <v>5610</v>
      </c>
      <c r="CP33" s="316">
        <v>31720</v>
      </c>
      <c r="CQ33" s="314">
        <v>11720</v>
      </c>
      <c r="CR33" s="315">
        <v>10580</v>
      </c>
      <c r="CS33" s="315">
        <v>13550</v>
      </c>
      <c r="CT33" s="316">
        <v>35850</v>
      </c>
      <c r="CU33" s="315">
        <v>3930</v>
      </c>
      <c r="CV33" s="315">
        <v>6150</v>
      </c>
      <c r="CW33" s="315">
        <v>8100</v>
      </c>
      <c r="CX33" s="315">
        <v>18180</v>
      </c>
      <c r="CY33" s="314">
        <v>30</v>
      </c>
      <c r="CZ33" s="315">
        <v>160</v>
      </c>
      <c r="DA33" s="315">
        <v>70</v>
      </c>
      <c r="DB33" s="316">
        <v>260</v>
      </c>
      <c r="DC33" s="314">
        <v>15690</v>
      </c>
      <c r="DD33" s="315">
        <v>16890</v>
      </c>
      <c r="DE33" s="315">
        <v>21720</v>
      </c>
      <c r="DF33" s="315">
        <v>54290</v>
      </c>
      <c r="DG33" s="317">
        <v>11590</v>
      </c>
      <c r="DH33" s="315">
        <v>11390</v>
      </c>
      <c r="DI33" s="315">
        <v>15280</v>
      </c>
      <c r="DJ33" s="316">
        <v>38260</v>
      </c>
      <c r="DK33" s="315">
        <v>4000</v>
      </c>
      <c r="DL33" s="315">
        <v>6870</v>
      </c>
      <c r="DM33" s="315">
        <v>10780</v>
      </c>
      <c r="DN33" s="315">
        <v>21650</v>
      </c>
      <c r="DO33" s="314">
        <v>70</v>
      </c>
      <c r="DP33" s="315">
        <v>210</v>
      </c>
      <c r="DQ33" s="315">
        <v>280</v>
      </c>
      <c r="DR33" s="316">
        <v>560</v>
      </c>
      <c r="DS33" s="314">
        <v>15660</v>
      </c>
      <c r="DT33" s="315">
        <v>18470</v>
      </c>
      <c r="DU33" s="315">
        <v>26340</v>
      </c>
      <c r="DV33" s="316">
        <v>60470</v>
      </c>
      <c r="DW33" s="314">
        <v>8890</v>
      </c>
      <c r="DX33" s="315">
        <v>11800</v>
      </c>
      <c r="DY33" s="315">
        <v>15050</v>
      </c>
      <c r="DZ33" s="316">
        <v>35740</v>
      </c>
      <c r="EA33" s="315">
        <v>3600</v>
      </c>
      <c r="EB33" s="315">
        <v>7730</v>
      </c>
      <c r="EC33" s="315">
        <v>13850</v>
      </c>
      <c r="ED33" s="315">
        <v>25180</v>
      </c>
      <c r="EE33" s="314">
        <v>100</v>
      </c>
      <c r="EF33" s="315">
        <v>370</v>
      </c>
      <c r="EG33" s="315">
        <v>1050</v>
      </c>
      <c r="EH33" s="316">
        <v>1520</v>
      </c>
      <c r="EI33" s="314">
        <v>12590</v>
      </c>
      <c r="EJ33" s="315">
        <v>19890</v>
      </c>
      <c r="EK33" s="315">
        <v>29950</v>
      </c>
      <c r="EL33" s="316">
        <v>62430</v>
      </c>
      <c r="EM33" s="304">
        <v>9850</v>
      </c>
      <c r="EN33" s="304">
        <v>11150</v>
      </c>
      <c r="EO33" s="304">
        <v>13540</v>
      </c>
      <c r="EP33" s="304">
        <v>34530</v>
      </c>
      <c r="EQ33" s="318">
        <v>3830</v>
      </c>
      <c r="ER33" s="304">
        <v>6860</v>
      </c>
      <c r="ES33" s="304">
        <v>5810</v>
      </c>
      <c r="ET33" s="319">
        <v>16500</v>
      </c>
      <c r="EU33" s="318">
        <v>90</v>
      </c>
      <c r="EV33" s="304">
        <v>380</v>
      </c>
      <c r="EW33" s="304">
        <v>910</v>
      </c>
      <c r="EX33" s="304">
        <v>1370</v>
      </c>
      <c r="EY33" s="318">
        <v>13780</v>
      </c>
      <c r="EZ33" s="304">
        <v>18380</v>
      </c>
      <c r="FA33" s="304">
        <v>20250</v>
      </c>
      <c r="FB33" s="319">
        <v>52410</v>
      </c>
      <c r="FC33" s="308">
        <v>9910</v>
      </c>
      <c r="FD33" s="308">
        <v>11290</v>
      </c>
      <c r="FE33" s="308">
        <v>15380</v>
      </c>
      <c r="FF33" s="309">
        <v>36570</v>
      </c>
      <c r="FG33" s="308">
        <v>4360</v>
      </c>
      <c r="FH33" s="308">
        <v>7820</v>
      </c>
      <c r="FI33" s="308">
        <v>9790</v>
      </c>
      <c r="FJ33" s="309">
        <v>21960</v>
      </c>
      <c r="FK33" s="308">
        <v>160</v>
      </c>
      <c r="FL33" s="308">
        <v>570</v>
      </c>
      <c r="FM33" s="308">
        <v>1980</v>
      </c>
      <c r="FN33" s="309">
        <v>2710</v>
      </c>
      <c r="FO33" s="308">
        <v>14430</v>
      </c>
      <c r="FP33" s="308">
        <v>19670</v>
      </c>
      <c r="FQ33" s="308">
        <v>27140</v>
      </c>
      <c r="FR33" s="309">
        <v>61240</v>
      </c>
      <c r="FS33" s="308">
        <v>10430</v>
      </c>
      <c r="FT33" s="308">
        <v>9910</v>
      </c>
      <c r="FU33" s="308">
        <v>14830</v>
      </c>
      <c r="FV33" s="309">
        <v>35170</v>
      </c>
      <c r="FW33" s="308">
        <v>4840</v>
      </c>
      <c r="FX33" s="308">
        <v>7520</v>
      </c>
      <c r="FY33" s="308">
        <v>9780</v>
      </c>
      <c r="FZ33" s="309">
        <v>22130</v>
      </c>
      <c r="GA33" s="308">
        <v>240</v>
      </c>
      <c r="GB33" s="308">
        <v>770</v>
      </c>
      <c r="GC33" s="308">
        <v>2610</v>
      </c>
      <c r="GD33" s="309">
        <v>3620</v>
      </c>
      <c r="GE33" s="308">
        <v>15500</v>
      </c>
      <c r="GF33" s="308">
        <v>18200</v>
      </c>
      <c r="GG33" s="308">
        <v>27220</v>
      </c>
      <c r="GH33" s="309">
        <v>60910</v>
      </c>
      <c r="GI33" s="310">
        <v>9320</v>
      </c>
      <c r="GJ33" s="310">
        <v>8330</v>
      </c>
      <c r="GK33" s="310">
        <v>14430</v>
      </c>
      <c r="GL33" s="311">
        <v>32080</v>
      </c>
      <c r="GM33" s="310">
        <v>4960</v>
      </c>
      <c r="GN33" s="310">
        <v>7960</v>
      </c>
      <c r="GO33" s="310">
        <v>11000</v>
      </c>
      <c r="GP33" s="311">
        <v>23920</v>
      </c>
      <c r="GQ33" s="310">
        <v>270</v>
      </c>
      <c r="GR33" s="310">
        <v>910</v>
      </c>
      <c r="GS33" s="310">
        <v>3160</v>
      </c>
      <c r="GT33" s="311">
        <v>4340</v>
      </c>
      <c r="GU33" s="310">
        <v>14540</v>
      </c>
      <c r="GV33" s="310">
        <v>17200</v>
      </c>
      <c r="GW33" s="310">
        <v>28590</v>
      </c>
      <c r="GX33" s="311">
        <v>60330</v>
      </c>
      <c r="GY33" s="310">
        <v>7530</v>
      </c>
      <c r="GZ33" s="310">
        <v>4910</v>
      </c>
      <c r="HA33" s="310">
        <v>6010</v>
      </c>
      <c r="HB33" s="311">
        <v>18440</v>
      </c>
      <c r="HC33" s="310">
        <v>4860</v>
      </c>
      <c r="HD33" s="310">
        <v>6670</v>
      </c>
      <c r="HE33" s="310">
        <v>7570</v>
      </c>
      <c r="HF33" s="311">
        <v>19110</v>
      </c>
      <c r="HG33" s="310">
        <v>420</v>
      </c>
      <c r="HH33" s="310">
        <v>1580</v>
      </c>
      <c r="HI33" s="310">
        <v>3100</v>
      </c>
      <c r="HJ33" s="311">
        <v>5090</v>
      </c>
      <c r="HK33" s="310">
        <v>12810</v>
      </c>
      <c r="HL33" s="310">
        <v>13160</v>
      </c>
      <c r="HM33" s="310">
        <v>16680</v>
      </c>
      <c r="HN33" s="311">
        <v>42650</v>
      </c>
    </row>
    <row r="34" spans="1:222" ht="16.5" customHeight="1">
      <c r="A34" s="207" t="s">
        <v>396</v>
      </c>
      <c r="B34" s="208">
        <v>15940</v>
      </c>
      <c r="C34" s="209">
        <v>16800</v>
      </c>
      <c r="D34" s="209">
        <v>21030</v>
      </c>
      <c r="E34" s="209">
        <v>21170</v>
      </c>
      <c r="F34" s="209">
        <v>23730</v>
      </c>
      <c r="G34" s="211">
        <v>39760</v>
      </c>
      <c r="H34" s="216">
        <v>45820</v>
      </c>
      <c r="I34" s="211">
        <v>46220</v>
      </c>
      <c r="J34" s="211">
        <v>40430</v>
      </c>
      <c r="K34" s="217">
        <v>45790</v>
      </c>
      <c r="L34" s="217">
        <v>46650</v>
      </c>
      <c r="M34" s="217">
        <v>44950</v>
      </c>
      <c r="N34" s="217">
        <v>36700</v>
      </c>
      <c r="O34" s="449"/>
      <c r="Q34" s="312" t="s">
        <v>396</v>
      </c>
      <c r="R34" s="313"/>
      <c r="S34" s="314">
        <v>6870</v>
      </c>
      <c r="T34" s="315">
        <v>4860</v>
      </c>
      <c r="U34" s="315" t="s">
        <v>442</v>
      </c>
      <c r="V34" s="316">
        <v>11730</v>
      </c>
      <c r="W34" s="314">
        <v>1690</v>
      </c>
      <c r="X34" s="315">
        <v>2510</v>
      </c>
      <c r="Y34" s="315">
        <v>10</v>
      </c>
      <c r="Z34" s="316">
        <v>4210</v>
      </c>
      <c r="AA34" s="314">
        <v>8570</v>
      </c>
      <c r="AB34" s="315">
        <v>7370</v>
      </c>
      <c r="AC34" s="315">
        <v>10</v>
      </c>
      <c r="AD34" s="316">
        <v>15940</v>
      </c>
      <c r="AE34" s="314">
        <v>7240</v>
      </c>
      <c r="AF34" s="315">
        <v>4900</v>
      </c>
      <c r="AG34" s="315">
        <v>20</v>
      </c>
      <c r="AH34" s="316">
        <v>12160</v>
      </c>
      <c r="AI34" s="315">
        <v>1880</v>
      </c>
      <c r="AJ34" s="315">
        <v>2740</v>
      </c>
      <c r="AK34" s="315">
        <v>10</v>
      </c>
      <c r="AL34" s="315">
        <v>4640</v>
      </c>
      <c r="AM34" s="314" t="s">
        <v>442</v>
      </c>
      <c r="AN34" s="315" t="s">
        <v>442</v>
      </c>
      <c r="AO34" s="315" t="s">
        <v>442</v>
      </c>
      <c r="AP34" s="316" t="s">
        <v>442</v>
      </c>
      <c r="AQ34" s="314">
        <v>9130</v>
      </c>
      <c r="AR34" s="315">
        <v>7640</v>
      </c>
      <c r="AS34" s="315">
        <v>30</v>
      </c>
      <c r="AT34" s="316">
        <v>16800</v>
      </c>
      <c r="AU34" s="314">
        <v>7770</v>
      </c>
      <c r="AV34" s="315">
        <v>5690</v>
      </c>
      <c r="AW34" s="315">
        <v>1160</v>
      </c>
      <c r="AX34" s="316">
        <v>14620</v>
      </c>
      <c r="AY34" s="315">
        <v>2050</v>
      </c>
      <c r="AZ34" s="315">
        <v>3320</v>
      </c>
      <c r="BA34" s="315">
        <v>1040</v>
      </c>
      <c r="BB34" s="315">
        <v>6410</v>
      </c>
      <c r="BC34" s="314" t="s">
        <v>442</v>
      </c>
      <c r="BD34" s="315" t="s">
        <v>442</v>
      </c>
      <c r="BE34" s="315" t="s">
        <v>442</v>
      </c>
      <c r="BF34" s="316" t="s">
        <v>442</v>
      </c>
      <c r="BG34" s="314">
        <v>9820</v>
      </c>
      <c r="BH34" s="315">
        <v>9010</v>
      </c>
      <c r="BI34" s="315">
        <v>2200</v>
      </c>
      <c r="BJ34" s="316">
        <v>21030</v>
      </c>
      <c r="BK34" s="314">
        <v>6580</v>
      </c>
      <c r="BL34" s="315">
        <v>5100</v>
      </c>
      <c r="BM34" s="315">
        <v>2910</v>
      </c>
      <c r="BN34" s="316">
        <v>14590</v>
      </c>
      <c r="BO34" s="315">
        <v>1980</v>
      </c>
      <c r="BP34" s="315">
        <v>2630</v>
      </c>
      <c r="BQ34" s="315">
        <v>1970</v>
      </c>
      <c r="BR34" s="315">
        <v>6580</v>
      </c>
      <c r="BS34" s="314">
        <v>10</v>
      </c>
      <c r="BT34" s="315">
        <v>10</v>
      </c>
      <c r="BU34" s="315" t="s">
        <v>442</v>
      </c>
      <c r="BV34" s="316">
        <v>10</v>
      </c>
      <c r="BW34" s="314">
        <v>8560</v>
      </c>
      <c r="BX34" s="315">
        <v>7730</v>
      </c>
      <c r="BY34" s="315">
        <v>4880</v>
      </c>
      <c r="BZ34" s="316">
        <v>21170</v>
      </c>
      <c r="CA34" s="314">
        <v>7900</v>
      </c>
      <c r="CB34" s="315">
        <v>6420</v>
      </c>
      <c r="CC34" s="315">
        <v>2150</v>
      </c>
      <c r="CD34" s="316">
        <v>16470</v>
      </c>
      <c r="CE34" s="315">
        <v>2270</v>
      </c>
      <c r="CF34" s="315">
        <v>3440</v>
      </c>
      <c r="CG34" s="315">
        <v>1450</v>
      </c>
      <c r="CH34" s="315">
        <v>7150</v>
      </c>
      <c r="CI34" s="314" t="s">
        <v>442</v>
      </c>
      <c r="CJ34" s="315">
        <v>110</v>
      </c>
      <c r="CK34" s="315" t="s">
        <v>442</v>
      </c>
      <c r="CL34" s="316">
        <v>110</v>
      </c>
      <c r="CM34" s="314">
        <v>10170</v>
      </c>
      <c r="CN34" s="315">
        <v>9960</v>
      </c>
      <c r="CO34" s="315">
        <v>3600</v>
      </c>
      <c r="CP34" s="316">
        <v>23730</v>
      </c>
      <c r="CQ34" s="314">
        <v>8930</v>
      </c>
      <c r="CR34" s="315">
        <v>7880</v>
      </c>
      <c r="CS34" s="315">
        <v>9140</v>
      </c>
      <c r="CT34" s="316">
        <v>25950</v>
      </c>
      <c r="CU34" s="315">
        <v>3230</v>
      </c>
      <c r="CV34" s="315">
        <v>4720</v>
      </c>
      <c r="CW34" s="315">
        <v>5720</v>
      </c>
      <c r="CX34" s="315">
        <v>13660</v>
      </c>
      <c r="CY34" s="314">
        <v>10</v>
      </c>
      <c r="CZ34" s="315">
        <v>110</v>
      </c>
      <c r="DA34" s="315">
        <v>30</v>
      </c>
      <c r="DB34" s="316">
        <v>150</v>
      </c>
      <c r="DC34" s="314">
        <v>12160</v>
      </c>
      <c r="DD34" s="315">
        <v>12710</v>
      </c>
      <c r="DE34" s="315">
        <v>14890</v>
      </c>
      <c r="DF34" s="315">
        <v>39760</v>
      </c>
      <c r="DG34" s="317">
        <v>8910</v>
      </c>
      <c r="DH34" s="315">
        <v>9210</v>
      </c>
      <c r="DI34" s="315">
        <v>11050</v>
      </c>
      <c r="DJ34" s="316">
        <v>29160</v>
      </c>
      <c r="DK34" s="315">
        <v>3200</v>
      </c>
      <c r="DL34" s="315">
        <v>5030</v>
      </c>
      <c r="DM34" s="315">
        <v>8090</v>
      </c>
      <c r="DN34" s="315">
        <v>16320</v>
      </c>
      <c r="DO34" s="314">
        <v>40</v>
      </c>
      <c r="DP34" s="315">
        <v>180</v>
      </c>
      <c r="DQ34" s="315">
        <v>120</v>
      </c>
      <c r="DR34" s="316">
        <v>330</v>
      </c>
      <c r="DS34" s="314">
        <v>12150</v>
      </c>
      <c r="DT34" s="315">
        <v>14420</v>
      </c>
      <c r="DU34" s="315">
        <v>19260</v>
      </c>
      <c r="DV34" s="316">
        <v>45820</v>
      </c>
      <c r="DW34" s="314">
        <v>7810</v>
      </c>
      <c r="DX34" s="315">
        <v>9150</v>
      </c>
      <c r="DY34" s="315">
        <v>9730</v>
      </c>
      <c r="DZ34" s="316">
        <v>26690</v>
      </c>
      <c r="EA34" s="315">
        <v>3140</v>
      </c>
      <c r="EB34" s="315">
        <v>5870</v>
      </c>
      <c r="EC34" s="315">
        <v>9540</v>
      </c>
      <c r="ED34" s="315">
        <v>18550</v>
      </c>
      <c r="EE34" s="314">
        <v>70</v>
      </c>
      <c r="EF34" s="315">
        <v>240</v>
      </c>
      <c r="EG34" s="315">
        <v>670</v>
      </c>
      <c r="EH34" s="316">
        <v>980</v>
      </c>
      <c r="EI34" s="314">
        <v>11010</v>
      </c>
      <c r="EJ34" s="315">
        <v>15270</v>
      </c>
      <c r="EK34" s="315">
        <v>19940</v>
      </c>
      <c r="EL34" s="316">
        <v>46220</v>
      </c>
      <c r="EM34" s="304">
        <v>8100</v>
      </c>
      <c r="EN34" s="304">
        <v>8630</v>
      </c>
      <c r="EO34" s="304">
        <v>9520</v>
      </c>
      <c r="EP34" s="304">
        <v>26250</v>
      </c>
      <c r="EQ34" s="318">
        <v>3340</v>
      </c>
      <c r="ER34" s="304">
        <v>5560</v>
      </c>
      <c r="ES34" s="304">
        <v>4360</v>
      </c>
      <c r="ET34" s="319">
        <v>13260</v>
      </c>
      <c r="EU34" s="318">
        <v>80</v>
      </c>
      <c r="EV34" s="304">
        <v>310</v>
      </c>
      <c r="EW34" s="304">
        <v>540</v>
      </c>
      <c r="EX34" s="304">
        <v>920</v>
      </c>
      <c r="EY34" s="318">
        <v>11520</v>
      </c>
      <c r="EZ34" s="304">
        <v>14490</v>
      </c>
      <c r="FA34" s="304">
        <v>14420</v>
      </c>
      <c r="FB34" s="319">
        <v>40430</v>
      </c>
      <c r="FC34" s="308">
        <v>8660</v>
      </c>
      <c r="FD34" s="308">
        <v>8040</v>
      </c>
      <c r="FE34" s="308">
        <v>9930</v>
      </c>
      <c r="FF34" s="309">
        <v>26630</v>
      </c>
      <c r="FG34" s="308">
        <v>3800</v>
      </c>
      <c r="FH34" s="308">
        <v>5960</v>
      </c>
      <c r="FI34" s="308">
        <v>7300</v>
      </c>
      <c r="FJ34" s="309">
        <v>17060</v>
      </c>
      <c r="FK34" s="308">
        <v>190</v>
      </c>
      <c r="FL34" s="308">
        <v>500</v>
      </c>
      <c r="FM34" s="308">
        <v>1430</v>
      </c>
      <c r="FN34" s="309">
        <v>2110</v>
      </c>
      <c r="FO34" s="308">
        <v>12650</v>
      </c>
      <c r="FP34" s="308">
        <v>14490</v>
      </c>
      <c r="FQ34" s="308">
        <v>18650</v>
      </c>
      <c r="FR34" s="309">
        <v>45790</v>
      </c>
      <c r="FS34" s="308">
        <v>8550</v>
      </c>
      <c r="FT34" s="308">
        <v>7190</v>
      </c>
      <c r="FU34" s="308">
        <v>9910</v>
      </c>
      <c r="FV34" s="309">
        <v>25640</v>
      </c>
      <c r="FW34" s="308">
        <v>4300</v>
      </c>
      <c r="FX34" s="308">
        <v>6060</v>
      </c>
      <c r="FY34" s="308">
        <v>7890</v>
      </c>
      <c r="FZ34" s="309">
        <v>18250</v>
      </c>
      <c r="GA34" s="308">
        <v>210</v>
      </c>
      <c r="GB34" s="308">
        <v>690</v>
      </c>
      <c r="GC34" s="308">
        <v>1870</v>
      </c>
      <c r="GD34" s="309">
        <v>2760</v>
      </c>
      <c r="GE34" s="308">
        <v>13060</v>
      </c>
      <c r="GF34" s="308">
        <v>13930</v>
      </c>
      <c r="GG34" s="308">
        <v>19670</v>
      </c>
      <c r="GH34" s="309">
        <v>46650</v>
      </c>
      <c r="GI34" s="310">
        <v>7780</v>
      </c>
      <c r="GJ34" s="310">
        <v>6080</v>
      </c>
      <c r="GK34" s="310">
        <v>9150</v>
      </c>
      <c r="GL34" s="311">
        <v>23000</v>
      </c>
      <c r="GM34" s="310">
        <v>4130</v>
      </c>
      <c r="GN34" s="310">
        <v>5790</v>
      </c>
      <c r="GO34" s="310">
        <v>8420</v>
      </c>
      <c r="GP34" s="311">
        <v>18340</v>
      </c>
      <c r="GQ34" s="310">
        <v>250</v>
      </c>
      <c r="GR34" s="310">
        <v>870</v>
      </c>
      <c r="GS34" s="310">
        <v>2490</v>
      </c>
      <c r="GT34" s="311">
        <v>3610</v>
      </c>
      <c r="GU34" s="310">
        <v>12160</v>
      </c>
      <c r="GV34" s="310">
        <v>12730</v>
      </c>
      <c r="GW34" s="310">
        <v>20060</v>
      </c>
      <c r="GX34" s="311">
        <v>44950</v>
      </c>
      <c r="GY34" s="310">
        <v>6130</v>
      </c>
      <c r="GZ34" s="310">
        <v>3860</v>
      </c>
      <c r="HA34" s="310">
        <v>4630</v>
      </c>
      <c r="HB34" s="311">
        <v>14620</v>
      </c>
      <c r="HC34" s="310">
        <v>4320</v>
      </c>
      <c r="HD34" s="310">
        <v>5550</v>
      </c>
      <c r="HE34" s="310">
        <v>6750</v>
      </c>
      <c r="HF34" s="311">
        <v>16610</v>
      </c>
      <c r="HG34" s="310">
        <v>410</v>
      </c>
      <c r="HH34" s="310">
        <v>1700</v>
      </c>
      <c r="HI34" s="310">
        <v>3370</v>
      </c>
      <c r="HJ34" s="311">
        <v>5470</v>
      </c>
      <c r="HK34" s="310">
        <v>10850</v>
      </c>
      <c r="HL34" s="310">
        <v>11100</v>
      </c>
      <c r="HM34" s="310">
        <v>14750</v>
      </c>
      <c r="HN34" s="311">
        <v>36700</v>
      </c>
    </row>
    <row r="35" spans="1:222">
      <c r="A35" s="207" t="s">
        <v>2</v>
      </c>
      <c r="B35" s="208">
        <v>11010</v>
      </c>
      <c r="C35" s="209">
        <v>11090</v>
      </c>
      <c r="D35" s="209">
        <v>14520</v>
      </c>
      <c r="E35" s="209">
        <v>17180</v>
      </c>
      <c r="F35" s="209">
        <v>20350</v>
      </c>
      <c r="G35" s="211">
        <v>41400</v>
      </c>
      <c r="H35" s="216">
        <v>47230</v>
      </c>
      <c r="I35" s="211">
        <v>45070</v>
      </c>
      <c r="J35" s="211">
        <v>40050</v>
      </c>
      <c r="K35" s="217">
        <v>45550</v>
      </c>
      <c r="L35" s="217">
        <v>46280</v>
      </c>
      <c r="M35" s="217">
        <v>44380</v>
      </c>
      <c r="N35" s="217">
        <v>36830</v>
      </c>
      <c r="O35" s="449"/>
      <c r="Q35" s="312" t="s">
        <v>2</v>
      </c>
      <c r="R35" s="313"/>
      <c r="S35" s="314">
        <v>4760</v>
      </c>
      <c r="T35" s="315">
        <v>3000</v>
      </c>
      <c r="U35" s="315" t="s">
        <v>442</v>
      </c>
      <c r="V35" s="316">
        <v>7770</v>
      </c>
      <c r="W35" s="314">
        <v>1300</v>
      </c>
      <c r="X35" s="315">
        <v>1890</v>
      </c>
      <c r="Y35" s="315">
        <v>50</v>
      </c>
      <c r="Z35" s="316">
        <v>3250</v>
      </c>
      <c r="AA35" s="314">
        <v>6060</v>
      </c>
      <c r="AB35" s="315">
        <v>4890</v>
      </c>
      <c r="AC35" s="315">
        <v>60</v>
      </c>
      <c r="AD35" s="316">
        <v>11010</v>
      </c>
      <c r="AE35" s="314">
        <v>4630</v>
      </c>
      <c r="AF35" s="315">
        <v>3080</v>
      </c>
      <c r="AG35" s="315" t="s">
        <v>442</v>
      </c>
      <c r="AH35" s="316">
        <v>7710</v>
      </c>
      <c r="AI35" s="315">
        <v>1350</v>
      </c>
      <c r="AJ35" s="315">
        <v>2010</v>
      </c>
      <c r="AK35" s="315">
        <v>20</v>
      </c>
      <c r="AL35" s="315">
        <v>3380</v>
      </c>
      <c r="AM35" s="314" t="s">
        <v>442</v>
      </c>
      <c r="AN35" s="315" t="s">
        <v>442</v>
      </c>
      <c r="AO35" s="315" t="s">
        <v>442</v>
      </c>
      <c r="AP35" s="316" t="s">
        <v>442</v>
      </c>
      <c r="AQ35" s="314">
        <v>5980</v>
      </c>
      <c r="AR35" s="315">
        <v>5090</v>
      </c>
      <c r="AS35" s="315">
        <v>20</v>
      </c>
      <c r="AT35" s="316">
        <v>11090</v>
      </c>
      <c r="AU35" s="314">
        <v>4740</v>
      </c>
      <c r="AV35" s="315">
        <v>3720</v>
      </c>
      <c r="AW35" s="315">
        <v>1470</v>
      </c>
      <c r="AX35" s="316">
        <v>9930</v>
      </c>
      <c r="AY35" s="315">
        <v>1360</v>
      </c>
      <c r="AZ35" s="315">
        <v>2320</v>
      </c>
      <c r="BA35" s="315">
        <v>910</v>
      </c>
      <c r="BB35" s="315">
        <v>4580</v>
      </c>
      <c r="BC35" s="314">
        <v>10</v>
      </c>
      <c r="BD35" s="315">
        <v>10</v>
      </c>
      <c r="BE35" s="315" t="s">
        <v>442</v>
      </c>
      <c r="BF35" s="316">
        <v>10</v>
      </c>
      <c r="BG35" s="314">
        <v>6100</v>
      </c>
      <c r="BH35" s="315">
        <v>6040</v>
      </c>
      <c r="BI35" s="315">
        <v>2380</v>
      </c>
      <c r="BJ35" s="316">
        <v>14520</v>
      </c>
      <c r="BK35" s="314">
        <v>4600</v>
      </c>
      <c r="BL35" s="315">
        <v>3690</v>
      </c>
      <c r="BM35" s="315">
        <v>3230</v>
      </c>
      <c r="BN35" s="316">
        <v>11510</v>
      </c>
      <c r="BO35" s="315">
        <v>1500</v>
      </c>
      <c r="BP35" s="315">
        <v>2090</v>
      </c>
      <c r="BQ35" s="315">
        <v>2070</v>
      </c>
      <c r="BR35" s="315">
        <v>5660</v>
      </c>
      <c r="BS35" s="314" t="s">
        <v>442</v>
      </c>
      <c r="BT35" s="315">
        <v>10</v>
      </c>
      <c r="BU35" s="315" t="s">
        <v>442</v>
      </c>
      <c r="BV35" s="316">
        <v>10</v>
      </c>
      <c r="BW35" s="314">
        <v>6100</v>
      </c>
      <c r="BX35" s="315">
        <v>5780</v>
      </c>
      <c r="BY35" s="315">
        <v>5300</v>
      </c>
      <c r="BZ35" s="316">
        <v>17180</v>
      </c>
      <c r="CA35" s="314">
        <v>5890</v>
      </c>
      <c r="CB35" s="315">
        <v>5600</v>
      </c>
      <c r="CC35" s="315">
        <v>2550</v>
      </c>
      <c r="CD35" s="316">
        <v>14050</v>
      </c>
      <c r="CE35" s="315">
        <v>1990</v>
      </c>
      <c r="CF35" s="315">
        <v>2920</v>
      </c>
      <c r="CG35" s="315">
        <v>1340</v>
      </c>
      <c r="CH35" s="315">
        <v>6250</v>
      </c>
      <c r="CI35" s="314" t="s">
        <v>442</v>
      </c>
      <c r="CJ35" s="315">
        <v>50</v>
      </c>
      <c r="CK35" s="315" t="s">
        <v>442</v>
      </c>
      <c r="CL35" s="316">
        <v>50</v>
      </c>
      <c r="CM35" s="314">
        <v>7880</v>
      </c>
      <c r="CN35" s="315">
        <v>8570</v>
      </c>
      <c r="CO35" s="315">
        <v>3900</v>
      </c>
      <c r="CP35" s="316">
        <v>20350</v>
      </c>
      <c r="CQ35" s="314">
        <v>7720</v>
      </c>
      <c r="CR35" s="315">
        <v>8460</v>
      </c>
      <c r="CS35" s="315">
        <v>11190</v>
      </c>
      <c r="CT35" s="316">
        <v>27370</v>
      </c>
      <c r="CU35" s="315">
        <v>2890</v>
      </c>
      <c r="CV35" s="315">
        <v>4450</v>
      </c>
      <c r="CW35" s="315">
        <v>6590</v>
      </c>
      <c r="CX35" s="315">
        <v>13930</v>
      </c>
      <c r="CY35" s="314">
        <v>10</v>
      </c>
      <c r="CZ35" s="315">
        <v>60</v>
      </c>
      <c r="DA35" s="315">
        <v>40</v>
      </c>
      <c r="DB35" s="316">
        <v>100</v>
      </c>
      <c r="DC35" s="314">
        <v>10620</v>
      </c>
      <c r="DD35" s="315">
        <v>12970</v>
      </c>
      <c r="DE35" s="315">
        <v>17810</v>
      </c>
      <c r="DF35" s="315">
        <v>41400</v>
      </c>
      <c r="DG35" s="317">
        <v>7720</v>
      </c>
      <c r="DH35" s="315">
        <v>8750</v>
      </c>
      <c r="DI35" s="315">
        <v>13650</v>
      </c>
      <c r="DJ35" s="316">
        <v>30120</v>
      </c>
      <c r="DK35" s="315">
        <v>2930</v>
      </c>
      <c r="DL35" s="315">
        <v>4890</v>
      </c>
      <c r="DM35" s="315">
        <v>9080</v>
      </c>
      <c r="DN35" s="315">
        <v>16900</v>
      </c>
      <c r="DO35" s="314">
        <v>20</v>
      </c>
      <c r="DP35" s="315">
        <v>100</v>
      </c>
      <c r="DQ35" s="315">
        <v>100</v>
      </c>
      <c r="DR35" s="316">
        <v>210</v>
      </c>
      <c r="DS35" s="314">
        <v>10670</v>
      </c>
      <c r="DT35" s="315">
        <v>13740</v>
      </c>
      <c r="DU35" s="315">
        <v>22820</v>
      </c>
      <c r="DV35" s="316">
        <v>47230</v>
      </c>
      <c r="DW35" s="314">
        <v>6690</v>
      </c>
      <c r="DX35" s="315">
        <v>8540</v>
      </c>
      <c r="DY35" s="315">
        <v>11090</v>
      </c>
      <c r="DZ35" s="316">
        <v>26310</v>
      </c>
      <c r="EA35" s="315">
        <v>2740</v>
      </c>
      <c r="EB35" s="315">
        <v>5320</v>
      </c>
      <c r="EC35" s="315">
        <v>10090</v>
      </c>
      <c r="ED35" s="315">
        <v>18150</v>
      </c>
      <c r="EE35" s="314">
        <v>60</v>
      </c>
      <c r="EF35" s="315">
        <v>170</v>
      </c>
      <c r="EG35" s="315">
        <v>370</v>
      </c>
      <c r="EH35" s="316">
        <v>600</v>
      </c>
      <c r="EI35" s="314">
        <v>9490</v>
      </c>
      <c r="EJ35" s="315">
        <v>14030</v>
      </c>
      <c r="EK35" s="315">
        <v>21560</v>
      </c>
      <c r="EL35" s="316">
        <v>45070</v>
      </c>
      <c r="EM35" s="304">
        <v>6280</v>
      </c>
      <c r="EN35" s="304">
        <v>8730</v>
      </c>
      <c r="EO35" s="304">
        <v>11070</v>
      </c>
      <c r="EP35" s="304">
        <v>26080</v>
      </c>
      <c r="EQ35" s="318">
        <v>3140</v>
      </c>
      <c r="ER35" s="304">
        <v>5310</v>
      </c>
      <c r="ES35" s="304">
        <v>4630</v>
      </c>
      <c r="ET35" s="319">
        <v>13080</v>
      </c>
      <c r="EU35" s="318">
        <v>80</v>
      </c>
      <c r="EV35" s="304">
        <v>310</v>
      </c>
      <c r="EW35" s="304">
        <v>490</v>
      </c>
      <c r="EX35" s="304">
        <v>890</v>
      </c>
      <c r="EY35" s="318">
        <v>9510</v>
      </c>
      <c r="EZ35" s="304">
        <v>14350</v>
      </c>
      <c r="FA35" s="304">
        <v>16190</v>
      </c>
      <c r="FB35" s="319">
        <v>40050</v>
      </c>
      <c r="FC35" s="308">
        <v>6300</v>
      </c>
      <c r="FD35" s="308">
        <v>8040</v>
      </c>
      <c r="FE35" s="308">
        <v>12310</v>
      </c>
      <c r="FF35" s="309">
        <v>26660</v>
      </c>
      <c r="FG35" s="308">
        <v>3560</v>
      </c>
      <c r="FH35" s="308">
        <v>5590</v>
      </c>
      <c r="FI35" s="308">
        <v>7900</v>
      </c>
      <c r="FJ35" s="309">
        <v>17050</v>
      </c>
      <c r="FK35" s="308">
        <v>120</v>
      </c>
      <c r="FL35" s="308">
        <v>500</v>
      </c>
      <c r="FM35" s="308">
        <v>1220</v>
      </c>
      <c r="FN35" s="309">
        <v>1840</v>
      </c>
      <c r="FO35" s="308">
        <v>9990</v>
      </c>
      <c r="FP35" s="308">
        <v>14130</v>
      </c>
      <c r="FQ35" s="308">
        <v>21430</v>
      </c>
      <c r="FR35" s="309">
        <v>45550</v>
      </c>
      <c r="FS35" s="308">
        <v>6030</v>
      </c>
      <c r="FT35" s="308">
        <v>7370</v>
      </c>
      <c r="FU35" s="308">
        <v>11350</v>
      </c>
      <c r="FV35" s="309">
        <v>24750</v>
      </c>
      <c r="FW35" s="308">
        <v>4430</v>
      </c>
      <c r="FX35" s="308">
        <v>5760</v>
      </c>
      <c r="FY35" s="308">
        <v>8540</v>
      </c>
      <c r="FZ35" s="309">
        <v>18730</v>
      </c>
      <c r="GA35" s="308">
        <v>200</v>
      </c>
      <c r="GB35" s="308">
        <v>680</v>
      </c>
      <c r="GC35" s="308">
        <v>1930</v>
      </c>
      <c r="GD35" s="309">
        <v>2810</v>
      </c>
      <c r="GE35" s="308">
        <v>10650</v>
      </c>
      <c r="GF35" s="308">
        <v>13800</v>
      </c>
      <c r="GG35" s="308">
        <v>21830</v>
      </c>
      <c r="GH35" s="309">
        <v>46280</v>
      </c>
      <c r="GI35" s="310">
        <v>5150</v>
      </c>
      <c r="GJ35" s="310">
        <v>5590</v>
      </c>
      <c r="GK35" s="310">
        <v>10080</v>
      </c>
      <c r="GL35" s="311">
        <v>20820</v>
      </c>
      <c r="GM35" s="310">
        <v>4160</v>
      </c>
      <c r="GN35" s="310">
        <v>5670</v>
      </c>
      <c r="GO35" s="310">
        <v>9260</v>
      </c>
      <c r="GP35" s="311">
        <v>19090</v>
      </c>
      <c r="GQ35" s="310">
        <v>250</v>
      </c>
      <c r="GR35" s="310">
        <v>900</v>
      </c>
      <c r="GS35" s="310">
        <v>3330</v>
      </c>
      <c r="GT35" s="311">
        <v>4470</v>
      </c>
      <c r="GU35" s="310">
        <v>9550</v>
      </c>
      <c r="GV35" s="310">
        <v>12160</v>
      </c>
      <c r="GW35" s="310">
        <v>22670</v>
      </c>
      <c r="GX35" s="311">
        <v>44380</v>
      </c>
      <c r="GY35" s="310">
        <v>3640</v>
      </c>
      <c r="GZ35" s="310">
        <v>3770</v>
      </c>
      <c r="HA35" s="310">
        <v>5690</v>
      </c>
      <c r="HB35" s="311">
        <v>13110</v>
      </c>
      <c r="HC35" s="310">
        <v>3420</v>
      </c>
      <c r="HD35" s="310">
        <v>5760</v>
      </c>
      <c r="HE35" s="310">
        <v>8410</v>
      </c>
      <c r="HF35" s="311">
        <v>17590</v>
      </c>
      <c r="HG35" s="310">
        <v>330</v>
      </c>
      <c r="HH35" s="310">
        <v>2100</v>
      </c>
      <c r="HI35" s="310">
        <v>3710</v>
      </c>
      <c r="HJ35" s="311">
        <v>6140</v>
      </c>
      <c r="HK35" s="310">
        <v>7400</v>
      </c>
      <c r="HL35" s="310">
        <v>11630</v>
      </c>
      <c r="HM35" s="310">
        <v>17810</v>
      </c>
      <c r="HN35" s="311">
        <v>36830</v>
      </c>
    </row>
    <row r="36" spans="1:222" ht="18.75" customHeight="1">
      <c r="A36" s="207" t="s">
        <v>278</v>
      </c>
      <c r="B36" s="208">
        <v>23440</v>
      </c>
      <c r="C36" s="209">
        <v>26520</v>
      </c>
      <c r="D36" s="209">
        <v>32160</v>
      </c>
      <c r="E36" s="209">
        <v>35040</v>
      </c>
      <c r="F36" s="209">
        <v>39120</v>
      </c>
      <c r="G36" s="211">
        <v>58340</v>
      </c>
      <c r="H36" s="216">
        <v>66850</v>
      </c>
      <c r="I36" s="211">
        <v>68960</v>
      </c>
      <c r="J36" s="211">
        <v>60220</v>
      </c>
      <c r="K36" s="217">
        <v>65030</v>
      </c>
      <c r="L36" s="217">
        <v>65290</v>
      </c>
      <c r="M36" s="217">
        <v>63590</v>
      </c>
      <c r="N36" s="217">
        <v>52550</v>
      </c>
      <c r="O36" s="449"/>
      <c r="Q36" s="312" t="s">
        <v>278</v>
      </c>
      <c r="R36" s="313"/>
      <c r="S36" s="314">
        <v>9960</v>
      </c>
      <c r="T36" s="315">
        <v>6850</v>
      </c>
      <c r="U36" s="315" t="s">
        <v>442</v>
      </c>
      <c r="V36" s="316">
        <v>16810</v>
      </c>
      <c r="W36" s="314">
        <v>2510</v>
      </c>
      <c r="X36" s="315">
        <v>4110</v>
      </c>
      <c r="Y36" s="315">
        <v>10</v>
      </c>
      <c r="Z36" s="316">
        <v>6630</v>
      </c>
      <c r="AA36" s="314">
        <v>12470</v>
      </c>
      <c r="AB36" s="315">
        <v>10960</v>
      </c>
      <c r="AC36" s="315">
        <v>10</v>
      </c>
      <c r="AD36" s="316">
        <v>23440</v>
      </c>
      <c r="AE36" s="314">
        <v>10880</v>
      </c>
      <c r="AF36" s="315">
        <v>7500</v>
      </c>
      <c r="AG36" s="315">
        <v>20</v>
      </c>
      <c r="AH36" s="316">
        <v>18410</v>
      </c>
      <c r="AI36" s="315">
        <v>3230</v>
      </c>
      <c r="AJ36" s="315">
        <v>4880</v>
      </c>
      <c r="AK36" s="315">
        <v>10</v>
      </c>
      <c r="AL36" s="315">
        <v>8110</v>
      </c>
      <c r="AM36" s="314" t="s">
        <v>442</v>
      </c>
      <c r="AN36" s="315" t="s">
        <v>442</v>
      </c>
      <c r="AO36" s="315" t="s">
        <v>442</v>
      </c>
      <c r="AP36" s="316" t="s">
        <v>442</v>
      </c>
      <c r="AQ36" s="314">
        <v>14110</v>
      </c>
      <c r="AR36" s="315">
        <v>12380</v>
      </c>
      <c r="AS36" s="315">
        <v>30</v>
      </c>
      <c r="AT36" s="316">
        <v>26520</v>
      </c>
      <c r="AU36" s="314">
        <v>10770</v>
      </c>
      <c r="AV36" s="315">
        <v>9420</v>
      </c>
      <c r="AW36" s="315">
        <v>2100</v>
      </c>
      <c r="AX36" s="316">
        <v>22290</v>
      </c>
      <c r="AY36" s="315">
        <v>3050</v>
      </c>
      <c r="AZ36" s="315">
        <v>4900</v>
      </c>
      <c r="BA36" s="315">
        <v>1910</v>
      </c>
      <c r="BB36" s="315">
        <v>9860</v>
      </c>
      <c r="BC36" s="314" t="s">
        <v>442</v>
      </c>
      <c r="BD36" s="315" t="s">
        <v>442</v>
      </c>
      <c r="BE36" s="315" t="s">
        <v>442</v>
      </c>
      <c r="BF36" s="316">
        <v>10</v>
      </c>
      <c r="BG36" s="314">
        <v>13820</v>
      </c>
      <c r="BH36" s="315">
        <v>14330</v>
      </c>
      <c r="BI36" s="315">
        <v>4010</v>
      </c>
      <c r="BJ36" s="316">
        <v>32160</v>
      </c>
      <c r="BK36" s="314">
        <v>9660</v>
      </c>
      <c r="BL36" s="315">
        <v>9180</v>
      </c>
      <c r="BM36" s="315">
        <v>5010</v>
      </c>
      <c r="BN36" s="316">
        <v>23860</v>
      </c>
      <c r="BO36" s="315">
        <v>3110</v>
      </c>
      <c r="BP36" s="315">
        <v>4890</v>
      </c>
      <c r="BQ36" s="315">
        <v>3190</v>
      </c>
      <c r="BR36" s="315">
        <v>11180</v>
      </c>
      <c r="BS36" s="314" t="s">
        <v>442</v>
      </c>
      <c r="BT36" s="315">
        <v>10</v>
      </c>
      <c r="BU36" s="315" t="s">
        <v>442</v>
      </c>
      <c r="BV36" s="316">
        <v>10</v>
      </c>
      <c r="BW36" s="314">
        <v>12770</v>
      </c>
      <c r="BX36" s="315">
        <v>14080</v>
      </c>
      <c r="BY36" s="315">
        <v>8200</v>
      </c>
      <c r="BZ36" s="316">
        <v>35040</v>
      </c>
      <c r="CA36" s="314">
        <v>10950</v>
      </c>
      <c r="CB36" s="315">
        <v>12000</v>
      </c>
      <c r="CC36" s="315">
        <v>4010</v>
      </c>
      <c r="CD36" s="316">
        <v>26950</v>
      </c>
      <c r="CE36" s="315">
        <v>3580</v>
      </c>
      <c r="CF36" s="315">
        <v>6090</v>
      </c>
      <c r="CG36" s="315">
        <v>2410</v>
      </c>
      <c r="CH36" s="315">
        <v>12080</v>
      </c>
      <c r="CI36" s="314" t="s">
        <v>442</v>
      </c>
      <c r="CJ36" s="315">
        <v>80</v>
      </c>
      <c r="CK36" s="315">
        <v>10</v>
      </c>
      <c r="CL36" s="316">
        <v>90</v>
      </c>
      <c r="CM36" s="314">
        <v>14530</v>
      </c>
      <c r="CN36" s="315">
        <v>18170</v>
      </c>
      <c r="CO36" s="315">
        <v>6420</v>
      </c>
      <c r="CP36" s="316">
        <v>39120</v>
      </c>
      <c r="CQ36" s="314">
        <v>11110</v>
      </c>
      <c r="CR36" s="315">
        <v>12790</v>
      </c>
      <c r="CS36" s="315">
        <v>13190</v>
      </c>
      <c r="CT36" s="316">
        <v>37090</v>
      </c>
      <c r="CU36" s="315">
        <v>4610</v>
      </c>
      <c r="CV36" s="315">
        <v>7680</v>
      </c>
      <c r="CW36" s="315">
        <v>8800</v>
      </c>
      <c r="CX36" s="315">
        <v>21090</v>
      </c>
      <c r="CY36" s="314">
        <v>10</v>
      </c>
      <c r="CZ36" s="315">
        <v>120</v>
      </c>
      <c r="DA36" s="315">
        <v>30</v>
      </c>
      <c r="DB36" s="316">
        <v>160</v>
      </c>
      <c r="DC36" s="314">
        <v>15720</v>
      </c>
      <c r="DD36" s="315">
        <v>20600</v>
      </c>
      <c r="DE36" s="315">
        <v>22020</v>
      </c>
      <c r="DF36" s="315">
        <v>58340</v>
      </c>
      <c r="DG36" s="317">
        <v>11660</v>
      </c>
      <c r="DH36" s="315">
        <v>13840</v>
      </c>
      <c r="DI36" s="315">
        <v>15690</v>
      </c>
      <c r="DJ36" s="316">
        <v>41200</v>
      </c>
      <c r="DK36" s="315">
        <v>4550</v>
      </c>
      <c r="DL36" s="315">
        <v>8750</v>
      </c>
      <c r="DM36" s="315">
        <v>12030</v>
      </c>
      <c r="DN36" s="315">
        <v>25330</v>
      </c>
      <c r="DO36" s="314">
        <v>30</v>
      </c>
      <c r="DP36" s="315">
        <v>180</v>
      </c>
      <c r="DQ36" s="315">
        <v>120</v>
      </c>
      <c r="DR36" s="316">
        <v>320</v>
      </c>
      <c r="DS36" s="314">
        <v>16240</v>
      </c>
      <c r="DT36" s="315">
        <v>22770</v>
      </c>
      <c r="DU36" s="315">
        <v>27850</v>
      </c>
      <c r="DV36" s="316">
        <v>66850</v>
      </c>
      <c r="DW36" s="314">
        <v>10510</v>
      </c>
      <c r="DX36" s="315">
        <v>13980</v>
      </c>
      <c r="DY36" s="315">
        <v>13940</v>
      </c>
      <c r="DZ36" s="316">
        <v>38430</v>
      </c>
      <c r="EA36" s="315">
        <v>4770</v>
      </c>
      <c r="EB36" s="315">
        <v>9980</v>
      </c>
      <c r="EC36" s="315">
        <v>14610</v>
      </c>
      <c r="ED36" s="315">
        <v>29360</v>
      </c>
      <c r="EE36" s="314">
        <v>70</v>
      </c>
      <c r="EF36" s="315">
        <v>330</v>
      </c>
      <c r="EG36" s="315">
        <v>780</v>
      </c>
      <c r="EH36" s="316">
        <v>1180</v>
      </c>
      <c r="EI36" s="314">
        <v>15350</v>
      </c>
      <c r="EJ36" s="315">
        <v>24300</v>
      </c>
      <c r="EK36" s="315">
        <v>29320</v>
      </c>
      <c r="EL36" s="316">
        <v>68960</v>
      </c>
      <c r="EM36" s="304">
        <v>10580</v>
      </c>
      <c r="EN36" s="304">
        <v>13500</v>
      </c>
      <c r="EO36" s="304">
        <v>13630</v>
      </c>
      <c r="EP36" s="304">
        <v>37700</v>
      </c>
      <c r="EQ36" s="318">
        <v>5180</v>
      </c>
      <c r="ER36" s="304">
        <v>9380</v>
      </c>
      <c r="ES36" s="304">
        <v>6830</v>
      </c>
      <c r="ET36" s="319">
        <v>21400</v>
      </c>
      <c r="EU36" s="318">
        <v>90</v>
      </c>
      <c r="EV36" s="304">
        <v>410</v>
      </c>
      <c r="EW36" s="304">
        <v>610</v>
      </c>
      <c r="EX36" s="304">
        <v>1120</v>
      </c>
      <c r="EY36" s="318">
        <v>15850</v>
      </c>
      <c r="EZ36" s="304">
        <v>23300</v>
      </c>
      <c r="FA36" s="304">
        <v>21070</v>
      </c>
      <c r="FB36" s="319">
        <v>60220</v>
      </c>
      <c r="FC36" s="308">
        <v>10710</v>
      </c>
      <c r="FD36" s="308">
        <v>11960</v>
      </c>
      <c r="FE36" s="308">
        <v>14230</v>
      </c>
      <c r="FF36" s="309">
        <v>36890</v>
      </c>
      <c r="FG36" s="308">
        <v>5340</v>
      </c>
      <c r="FH36" s="308">
        <v>9470</v>
      </c>
      <c r="FI36" s="308">
        <v>10850</v>
      </c>
      <c r="FJ36" s="309">
        <v>25660</v>
      </c>
      <c r="FK36" s="308">
        <v>150</v>
      </c>
      <c r="FL36" s="308">
        <v>580</v>
      </c>
      <c r="FM36" s="308">
        <v>1750</v>
      </c>
      <c r="FN36" s="309">
        <v>2480</v>
      </c>
      <c r="FO36" s="308">
        <v>16190</v>
      </c>
      <c r="FP36" s="308">
        <v>22000</v>
      </c>
      <c r="FQ36" s="308">
        <v>26830</v>
      </c>
      <c r="FR36" s="309">
        <v>65030</v>
      </c>
      <c r="FS36" s="308">
        <v>11210</v>
      </c>
      <c r="FT36" s="308">
        <v>11240</v>
      </c>
      <c r="FU36" s="308">
        <v>13870</v>
      </c>
      <c r="FV36" s="309">
        <v>36320</v>
      </c>
      <c r="FW36" s="308">
        <v>5750</v>
      </c>
      <c r="FX36" s="308">
        <v>9080</v>
      </c>
      <c r="FY36" s="308">
        <v>10940</v>
      </c>
      <c r="FZ36" s="309">
        <v>25770</v>
      </c>
      <c r="GA36" s="308">
        <v>240</v>
      </c>
      <c r="GB36" s="308">
        <v>770</v>
      </c>
      <c r="GC36" s="308">
        <v>2200</v>
      </c>
      <c r="GD36" s="309">
        <v>3210</v>
      </c>
      <c r="GE36" s="308">
        <v>17190</v>
      </c>
      <c r="GF36" s="308">
        <v>21100</v>
      </c>
      <c r="GG36" s="308">
        <v>27000</v>
      </c>
      <c r="GH36" s="309">
        <v>65290</v>
      </c>
      <c r="GI36" s="310">
        <v>10190</v>
      </c>
      <c r="GJ36" s="310">
        <v>9420</v>
      </c>
      <c r="GK36" s="310">
        <v>12850</v>
      </c>
      <c r="GL36" s="311">
        <v>32460</v>
      </c>
      <c r="GM36" s="310">
        <v>5470</v>
      </c>
      <c r="GN36" s="310">
        <v>8760</v>
      </c>
      <c r="GO36" s="310">
        <v>12260</v>
      </c>
      <c r="GP36" s="311">
        <v>26490</v>
      </c>
      <c r="GQ36" s="310">
        <v>310</v>
      </c>
      <c r="GR36" s="310">
        <v>1010</v>
      </c>
      <c r="GS36" s="310">
        <v>3320</v>
      </c>
      <c r="GT36" s="311">
        <v>4640</v>
      </c>
      <c r="GU36" s="310">
        <v>15970</v>
      </c>
      <c r="GV36" s="310">
        <v>19190</v>
      </c>
      <c r="GW36" s="310">
        <v>28430</v>
      </c>
      <c r="GX36" s="311">
        <v>63590</v>
      </c>
      <c r="GY36" s="310">
        <v>8230</v>
      </c>
      <c r="GZ36" s="310">
        <v>6410</v>
      </c>
      <c r="HA36" s="310">
        <v>7180</v>
      </c>
      <c r="HB36" s="311">
        <v>21820</v>
      </c>
      <c r="HC36" s="310">
        <v>5340</v>
      </c>
      <c r="HD36" s="310">
        <v>8010</v>
      </c>
      <c r="HE36" s="310">
        <v>10430</v>
      </c>
      <c r="HF36" s="311">
        <v>23780</v>
      </c>
      <c r="HG36" s="310">
        <v>440</v>
      </c>
      <c r="HH36" s="310">
        <v>2030</v>
      </c>
      <c r="HI36" s="310">
        <v>4480</v>
      </c>
      <c r="HJ36" s="311">
        <v>6960</v>
      </c>
      <c r="HK36" s="310">
        <v>14010</v>
      </c>
      <c r="HL36" s="310">
        <v>16450</v>
      </c>
      <c r="HM36" s="310">
        <v>22090</v>
      </c>
      <c r="HN36" s="311">
        <v>52550</v>
      </c>
    </row>
    <row r="37" spans="1:222" ht="17.25" customHeight="1">
      <c r="A37" s="207" t="s">
        <v>279</v>
      </c>
      <c r="B37" s="208">
        <v>19050</v>
      </c>
      <c r="C37" s="209">
        <v>20810</v>
      </c>
      <c r="D37" s="209">
        <v>25280</v>
      </c>
      <c r="E37" s="209">
        <v>27790</v>
      </c>
      <c r="F37" s="209">
        <v>35020</v>
      </c>
      <c r="G37" s="211">
        <v>49330</v>
      </c>
      <c r="H37" s="216">
        <v>55950</v>
      </c>
      <c r="I37" s="211">
        <v>52540</v>
      </c>
      <c r="J37" s="219">
        <v>45960</v>
      </c>
      <c r="K37" s="217">
        <v>51480</v>
      </c>
      <c r="L37" s="217">
        <v>54160</v>
      </c>
      <c r="M37" s="217">
        <v>53550</v>
      </c>
      <c r="N37" s="217">
        <v>43430</v>
      </c>
      <c r="O37" s="449"/>
      <c r="Q37" s="312" t="s">
        <v>279</v>
      </c>
      <c r="R37" s="320"/>
      <c r="S37" s="321">
        <v>7550</v>
      </c>
      <c r="T37" s="322">
        <v>4930</v>
      </c>
      <c r="U37" s="322">
        <v>10</v>
      </c>
      <c r="V37" s="323">
        <v>12500</v>
      </c>
      <c r="W37" s="321">
        <v>2610</v>
      </c>
      <c r="X37" s="322">
        <v>3870</v>
      </c>
      <c r="Y37" s="322">
        <v>70</v>
      </c>
      <c r="Z37" s="323">
        <v>6550</v>
      </c>
      <c r="AA37" s="321">
        <v>10160</v>
      </c>
      <c r="AB37" s="322">
        <v>8810</v>
      </c>
      <c r="AC37" s="322">
        <v>80</v>
      </c>
      <c r="AD37" s="323">
        <v>19050</v>
      </c>
      <c r="AE37" s="321">
        <v>8860</v>
      </c>
      <c r="AF37" s="322">
        <v>5590</v>
      </c>
      <c r="AG37" s="322">
        <v>30</v>
      </c>
      <c r="AH37" s="323">
        <v>14480</v>
      </c>
      <c r="AI37" s="322">
        <v>2790</v>
      </c>
      <c r="AJ37" s="322">
        <v>3480</v>
      </c>
      <c r="AK37" s="322">
        <v>20</v>
      </c>
      <c r="AL37" s="322">
        <v>6280</v>
      </c>
      <c r="AM37" s="321">
        <v>20</v>
      </c>
      <c r="AN37" s="322">
        <v>40</v>
      </c>
      <c r="AO37" s="322" t="s">
        <v>442</v>
      </c>
      <c r="AP37" s="323">
        <v>50</v>
      </c>
      <c r="AQ37" s="321">
        <v>11670</v>
      </c>
      <c r="AR37" s="322">
        <v>9100</v>
      </c>
      <c r="AS37" s="322">
        <v>40</v>
      </c>
      <c r="AT37" s="323">
        <v>20810</v>
      </c>
      <c r="AU37" s="321">
        <v>8910</v>
      </c>
      <c r="AV37" s="322">
        <v>6810</v>
      </c>
      <c r="AW37" s="322">
        <v>1530</v>
      </c>
      <c r="AX37" s="323">
        <v>17260</v>
      </c>
      <c r="AY37" s="322">
        <v>2760</v>
      </c>
      <c r="AZ37" s="322">
        <v>3920</v>
      </c>
      <c r="BA37" s="322">
        <v>1340</v>
      </c>
      <c r="BB37" s="322">
        <v>8020</v>
      </c>
      <c r="BC37" s="321" t="s">
        <v>442</v>
      </c>
      <c r="BD37" s="322" t="s">
        <v>442</v>
      </c>
      <c r="BE37" s="322" t="s">
        <v>442</v>
      </c>
      <c r="BF37" s="323" t="s">
        <v>442</v>
      </c>
      <c r="BG37" s="321">
        <v>11680</v>
      </c>
      <c r="BH37" s="322">
        <v>10730</v>
      </c>
      <c r="BI37" s="322">
        <v>2870</v>
      </c>
      <c r="BJ37" s="323">
        <v>25280</v>
      </c>
      <c r="BK37" s="321">
        <v>7940</v>
      </c>
      <c r="BL37" s="322">
        <v>7140</v>
      </c>
      <c r="BM37" s="322">
        <v>3650</v>
      </c>
      <c r="BN37" s="323">
        <v>18730</v>
      </c>
      <c r="BO37" s="322">
        <v>2620</v>
      </c>
      <c r="BP37" s="322">
        <v>3870</v>
      </c>
      <c r="BQ37" s="322">
        <v>2570</v>
      </c>
      <c r="BR37" s="322">
        <v>9060</v>
      </c>
      <c r="BS37" s="321" t="s">
        <v>442</v>
      </c>
      <c r="BT37" s="322">
        <v>10</v>
      </c>
      <c r="BU37" s="322" t="s">
        <v>442</v>
      </c>
      <c r="BV37" s="323">
        <v>10</v>
      </c>
      <c r="BW37" s="321">
        <v>10560</v>
      </c>
      <c r="BX37" s="322">
        <v>11010</v>
      </c>
      <c r="BY37" s="322">
        <v>6220</v>
      </c>
      <c r="BZ37" s="323">
        <v>27790</v>
      </c>
      <c r="CA37" s="321">
        <v>9520</v>
      </c>
      <c r="CB37" s="322">
        <v>10100</v>
      </c>
      <c r="CC37" s="322">
        <v>4050</v>
      </c>
      <c r="CD37" s="323">
        <v>23670</v>
      </c>
      <c r="CE37" s="322">
        <v>3080</v>
      </c>
      <c r="CF37" s="322">
        <v>5110</v>
      </c>
      <c r="CG37" s="322">
        <v>2880</v>
      </c>
      <c r="CH37" s="322">
        <v>11070</v>
      </c>
      <c r="CI37" s="321">
        <v>20</v>
      </c>
      <c r="CJ37" s="322">
        <v>210</v>
      </c>
      <c r="CK37" s="322">
        <v>60</v>
      </c>
      <c r="CL37" s="323">
        <v>290</v>
      </c>
      <c r="CM37" s="321">
        <v>12620</v>
      </c>
      <c r="CN37" s="322">
        <v>15410</v>
      </c>
      <c r="CO37" s="322">
        <v>6990</v>
      </c>
      <c r="CP37" s="323">
        <v>35020</v>
      </c>
      <c r="CQ37" s="321">
        <v>9310</v>
      </c>
      <c r="CR37" s="322">
        <v>10810</v>
      </c>
      <c r="CS37" s="322">
        <v>11970</v>
      </c>
      <c r="CT37" s="323">
        <v>32080</v>
      </c>
      <c r="CU37" s="322">
        <v>3540</v>
      </c>
      <c r="CV37" s="322">
        <v>6190</v>
      </c>
      <c r="CW37" s="322">
        <v>7200</v>
      </c>
      <c r="CX37" s="322">
        <v>16930</v>
      </c>
      <c r="CY37" s="321">
        <v>10</v>
      </c>
      <c r="CZ37" s="322">
        <v>170</v>
      </c>
      <c r="DA37" s="322">
        <v>140</v>
      </c>
      <c r="DB37" s="323">
        <v>320</v>
      </c>
      <c r="DC37" s="321">
        <v>12850</v>
      </c>
      <c r="DD37" s="322">
        <v>17170</v>
      </c>
      <c r="DE37" s="322">
        <v>19310</v>
      </c>
      <c r="DF37" s="322">
        <v>49330</v>
      </c>
      <c r="DG37" s="324">
        <v>9730</v>
      </c>
      <c r="DH37" s="322">
        <v>12170</v>
      </c>
      <c r="DI37" s="322">
        <v>13460</v>
      </c>
      <c r="DJ37" s="323">
        <v>35360</v>
      </c>
      <c r="DK37" s="322">
        <v>3300</v>
      </c>
      <c r="DL37" s="322">
        <v>6850</v>
      </c>
      <c r="DM37" s="322">
        <v>10010</v>
      </c>
      <c r="DN37" s="322">
        <v>20160</v>
      </c>
      <c r="DO37" s="321">
        <v>30</v>
      </c>
      <c r="DP37" s="322">
        <v>210</v>
      </c>
      <c r="DQ37" s="322">
        <v>190</v>
      </c>
      <c r="DR37" s="323">
        <v>430</v>
      </c>
      <c r="DS37" s="321">
        <v>13060</v>
      </c>
      <c r="DT37" s="322">
        <v>19230</v>
      </c>
      <c r="DU37" s="322">
        <v>23660</v>
      </c>
      <c r="DV37" s="323">
        <v>55950</v>
      </c>
      <c r="DW37" s="321">
        <v>9170</v>
      </c>
      <c r="DX37" s="322">
        <v>11240</v>
      </c>
      <c r="DY37" s="322">
        <v>10370</v>
      </c>
      <c r="DZ37" s="323">
        <v>30780</v>
      </c>
      <c r="EA37" s="322">
        <v>3360</v>
      </c>
      <c r="EB37" s="322">
        <v>6890</v>
      </c>
      <c r="EC37" s="322">
        <v>10700</v>
      </c>
      <c r="ED37" s="322">
        <v>20950</v>
      </c>
      <c r="EE37" s="321">
        <v>50</v>
      </c>
      <c r="EF37" s="322">
        <v>240</v>
      </c>
      <c r="EG37" s="322">
        <v>520</v>
      </c>
      <c r="EH37" s="323">
        <v>810</v>
      </c>
      <c r="EI37" s="321">
        <v>12590</v>
      </c>
      <c r="EJ37" s="322">
        <v>18370</v>
      </c>
      <c r="EK37" s="322">
        <v>21580</v>
      </c>
      <c r="EL37" s="323">
        <v>52540</v>
      </c>
      <c r="EM37" s="304">
        <v>9150</v>
      </c>
      <c r="EN37" s="304">
        <v>10820</v>
      </c>
      <c r="EO37" s="304">
        <v>10250</v>
      </c>
      <c r="EP37" s="325">
        <v>30220</v>
      </c>
      <c r="EQ37" s="326">
        <v>3520</v>
      </c>
      <c r="ER37" s="325">
        <v>6650</v>
      </c>
      <c r="ES37" s="325">
        <v>4830</v>
      </c>
      <c r="ET37" s="327">
        <v>15000</v>
      </c>
      <c r="EU37" s="326">
        <v>70</v>
      </c>
      <c r="EV37" s="325">
        <v>220</v>
      </c>
      <c r="EW37" s="325">
        <v>460</v>
      </c>
      <c r="EX37" s="325">
        <v>750</v>
      </c>
      <c r="EY37" s="326">
        <v>12730</v>
      </c>
      <c r="EZ37" s="325">
        <v>17690</v>
      </c>
      <c r="FA37" s="325">
        <v>15540</v>
      </c>
      <c r="FB37" s="327">
        <v>45960</v>
      </c>
      <c r="FC37" s="308">
        <v>9250</v>
      </c>
      <c r="FD37" s="308">
        <v>10240</v>
      </c>
      <c r="FE37" s="308">
        <v>11360</v>
      </c>
      <c r="FF37" s="309">
        <v>30850</v>
      </c>
      <c r="FG37" s="308">
        <v>3860</v>
      </c>
      <c r="FH37" s="308">
        <v>7050</v>
      </c>
      <c r="FI37" s="308">
        <v>8210</v>
      </c>
      <c r="FJ37" s="309">
        <v>19120</v>
      </c>
      <c r="FK37" s="308">
        <v>70</v>
      </c>
      <c r="FL37" s="308">
        <v>310</v>
      </c>
      <c r="FM37" s="308">
        <v>1130</v>
      </c>
      <c r="FN37" s="309">
        <v>1500</v>
      </c>
      <c r="FO37" s="308">
        <v>13180</v>
      </c>
      <c r="FP37" s="308">
        <v>17600</v>
      </c>
      <c r="FQ37" s="308">
        <v>20700</v>
      </c>
      <c r="FR37" s="309">
        <v>51480</v>
      </c>
      <c r="FS37" s="308">
        <v>9510</v>
      </c>
      <c r="FT37" s="308">
        <v>9640</v>
      </c>
      <c r="FU37" s="308">
        <v>11130</v>
      </c>
      <c r="FV37" s="309">
        <v>30280</v>
      </c>
      <c r="FW37" s="308">
        <v>4470</v>
      </c>
      <c r="FX37" s="308">
        <v>7650</v>
      </c>
      <c r="FY37" s="308">
        <v>9320</v>
      </c>
      <c r="FZ37" s="309">
        <v>21440</v>
      </c>
      <c r="GA37" s="308">
        <v>130</v>
      </c>
      <c r="GB37" s="308">
        <v>470</v>
      </c>
      <c r="GC37" s="308">
        <v>1840</v>
      </c>
      <c r="GD37" s="309">
        <v>2440</v>
      </c>
      <c r="GE37" s="308">
        <v>14120</v>
      </c>
      <c r="GF37" s="308">
        <v>17760</v>
      </c>
      <c r="GG37" s="308">
        <v>22280</v>
      </c>
      <c r="GH37" s="309">
        <v>54160</v>
      </c>
      <c r="GI37" s="310">
        <v>8680</v>
      </c>
      <c r="GJ37" s="310">
        <v>8350</v>
      </c>
      <c r="GK37" s="310">
        <v>10980</v>
      </c>
      <c r="GL37" s="311">
        <v>28000</v>
      </c>
      <c r="GM37" s="310">
        <v>4540</v>
      </c>
      <c r="GN37" s="310">
        <v>7630</v>
      </c>
      <c r="GO37" s="310">
        <v>10150</v>
      </c>
      <c r="GP37" s="311">
        <v>22330</v>
      </c>
      <c r="GQ37" s="310">
        <v>190</v>
      </c>
      <c r="GR37" s="310">
        <v>680</v>
      </c>
      <c r="GS37" s="310">
        <v>2360</v>
      </c>
      <c r="GT37" s="311">
        <v>3220</v>
      </c>
      <c r="GU37" s="310">
        <v>13400</v>
      </c>
      <c r="GV37" s="310">
        <v>16660</v>
      </c>
      <c r="GW37" s="310">
        <v>23490</v>
      </c>
      <c r="GX37" s="311">
        <v>53550</v>
      </c>
      <c r="GY37" s="310">
        <v>7280</v>
      </c>
      <c r="GZ37" s="310">
        <v>5840</v>
      </c>
      <c r="HA37" s="310">
        <v>6260</v>
      </c>
      <c r="HB37" s="311">
        <v>19380</v>
      </c>
      <c r="HC37" s="310">
        <v>4690</v>
      </c>
      <c r="HD37" s="310">
        <v>6860</v>
      </c>
      <c r="HE37" s="310">
        <v>8120</v>
      </c>
      <c r="HF37" s="311">
        <v>19680</v>
      </c>
      <c r="HG37" s="310">
        <v>260</v>
      </c>
      <c r="HH37" s="310">
        <v>1210</v>
      </c>
      <c r="HI37" s="310">
        <v>2900</v>
      </c>
      <c r="HJ37" s="311">
        <v>4370</v>
      </c>
      <c r="HK37" s="310">
        <v>12230</v>
      </c>
      <c r="HL37" s="310">
        <v>13910</v>
      </c>
      <c r="HM37" s="310">
        <v>17290</v>
      </c>
      <c r="HN37" s="311">
        <v>43430</v>
      </c>
    </row>
    <row r="38" spans="1:222">
      <c r="A38" s="220" t="s">
        <v>397</v>
      </c>
      <c r="B38" s="221">
        <v>172600</v>
      </c>
      <c r="C38" s="222">
        <v>181800</v>
      </c>
      <c r="D38" s="222">
        <v>221500</v>
      </c>
      <c r="E38" s="222">
        <v>237100</v>
      </c>
      <c r="F38" s="222">
        <v>276900</v>
      </c>
      <c r="G38" s="223">
        <v>453000</v>
      </c>
      <c r="H38" s="224">
        <v>515000</v>
      </c>
      <c r="I38" s="223">
        <v>504200</v>
      </c>
      <c r="J38" s="225">
        <v>434600</v>
      </c>
      <c r="K38" s="226">
        <v>494200</v>
      </c>
      <c r="L38" s="226">
        <v>503900</v>
      </c>
      <c r="M38" s="226">
        <v>489140</v>
      </c>
      <c r="N38" s="226">
        <v>371190</v>
      </c>
      <c r="O38" s="449"/>
      <c r="Q38" s="328" t="s">
        <v>397</v>
      </c>
      <c r="R38" s="329"/>
      <c r="S38" s="330">
        <v>76200</v>
      </c>
      <c r="T38" s="331">
        <v>45100</v>
      </c>
      <c r="U38" s="331">
        <v>100</v>
      </c>
      <c r="V38" s="332">
        <v>121400</v>
      </c>
      <c r="W38" s="330">
        <v>22000</v>
      </c>
      <c r="X38" s="331">
        <v>29100</v>
      </c>
      <c r="Y38" s="331">
        <v>200</v>
      </c>
      <c r="Z38" s="332">
        <v>51300</v>
      </c>
      <c r="AA38" s="330">
        <v>98200</v>
      </c>
      <c r="AB38" s="331">
        <v>74200</v>
      </c>
      <c r="AC38" s="331">
        <v>300</v>
      </c>
      <c r="AD38" s="332">
        <v>172600</v>
      </c>
      <c r="AE38" s="330">
        <v>79700</v>
      </c>
      <c r="AF38" s="331">
        <v>45700</v>
      </c>
      <c r="AG38" s="331">
        <v>100</v>
      </c>
      <c r="AH38" s="332">
        <v>125600</v>
      </c>
      <c r="AI38" s="331">
        <v>24400</v>
      </c>
      <c r="AJ38" s="331">
        <v>31600</v>
      </c>
      <c r="AK38" s="331">
        <v>100</v>
      </c>
      <c r="AL38" s="331">
        <v>56100</v>
      </c>
      <c r="AM38" s="330" t="s">
        <v>442</v>
      </c>
      <c r="AN38" s="331">
        <v>100</v>
      </c>
      <c r="AO38" s="331" t="s">
        <v>442</v>
      </c>
      <c r="AP38" s="332">
        <v>100</v>
      </c>
      <c r="AQ38" s="330">
        <v>104200</v>
      </c>
      <c r="AR38" s="331">
        <v>77300</v>
      </c>
      <c r="AS38" s="331">
        <v>300</v>
      </c>
      <c r="AT38" s="332">
        <v>181800</v>
      </c>
      <c r="AU38" s="330">
        <v>80900</v>
      </c>
      <c r="AV38" s="331">
        <v>54400</v>
      </c>
      <c r="AW38" s="331">
        <v>14400</v>
      </c>
      <c r="AX38" s="332">
        <v>149700</v>
      </c>
      <c r="AY38" s="331">
        <v>25100</v>
      </c>
      <c r="AZ38" s="331">
        <v>34300</v>
      </c>
      <c r="BA38" s="331">
        <v>12400</v>
      </c>
      <c r="BB38" s="331">
        <v>71800</v>
      </c>
      <c r="BC38" s="330" t="s">
        <v>442</v>
      </c>
      <c r="BD38" s="331" t="s">
        <v>442</v>
      </c>
      <c r="BE38" s="331" t="s">
        <v>442</v>
      </c>
      <c r="BF38" s="332" t="s">
        <v>442</v>
      </c>
      <c r="BG38" s="330">
        <v>106100</v>
      </c>
      <c r="BH38" s="331">
        <v>88700</v>
      </c>
      <c r="BI38" s="331">
        <v>26800</v>
      </c>
      <c r="BJ38" s="332">
        <v>221500</v>
      </c>
      <c r="BK38" s="330">
        <v>73400</v>
      </c>
      <c r="BL38" s="331">
        <v>52000</v>
      </c>
      <c r="BM38" s="331">
        <v>31400</v>
      </c>
      <c r="BN38" s="332">
        <v>156800</v>
      </c>
      <c r="BO38" s="331">
        <v>24800</v>
      </c>
      <c r="BP38" s="331">
        <v>31600</v>
      </c>
      <c r="BQ38" s="331">
        <v>23900</v>
      </c>
      <c r="BR38" s="331">
        <v>80200</v>
      </c>
      <c r="BS38" s="330" t="s">
        <v>442</v>
      </c>
      <c r="BT38" s="331">
        <v>100</v>
      </c>
      <c r="BU38" s="331" t="s">
        <v>442</v>
      </c>
      <c r="BV38" s="332">
        <v>100</v>
      </c>
      <c r="BW38" s="330">
        <v>98200</v>
      </c>
      <c r="BX38" s="331">
        <v>83700</v>
      </c>
      <c r="BY38" s="331">
        <v>55200</v>
      </c>
      <c r="BZ38" s="332">
        <v>237100</v>
      </c>
      <c r="CA38" s="330">
        <v>88400</v>
      </c>
      <c r="CB38" s="331">
        <v>72200</v>
      </c>
      <c r="CC38" s="331">
        <v>28100</v>
      </c>
      <c r="CD38" s="332">
        <v>188700</v>
      </c>
      <c r="CE38" s="331">
        <v>26900</v>
      </c>
      <c r="CF38" s="331">
        <v>39400</v>
      </c>
      <c r="CG38" s="331">
        <v>20400</v>
      </c>
      <c r="CH38" s="331">
        <v>86800</v>
      </c>
      <c r="CI38" s="330">
        <v>100</v>
      </c>
      <c r="CJ38" s="331">
        <v>1200</v>
      </c>
      <c r="CK38" s="331">
        <v>100</v>
      </c>
      <c r="CL38" s="332">
        <v>1400</v>
      </c>
      <c r="CM38" s="330">
        <v>115500</v>
      </c>
      <c r="CN38" s="331">
        <v>112800</v>
      </c>
      <c r="CO38" s="331">
        <v>48700</v>
      </c>
      <c r="CP38" s="332">
        <v>276900</v>
      </c>
      <c r="CQ38" s="330">
        <v>96500</v>
      </c>
      <c r="CR38" s="331">
        <v>89500</v>
      </c>
      <c r="CS38" s="331">
        <v>112400</v>
      </c>
      <c r="CT38" s="332">
        <v>298400</v>
      </c>
      <c r="CU38" s="331">
        <v>33800</v>
      </c>
      <c r="CV38" s="331">
        <v>51200</v>
      </c>
      <c r="CW38" s="331">
        <v>67300</v>
      </c>
      <c r="CX38" s="331">
        <v>152400</v>
      </c>
      <c r="CY38" s="330">
        <v>200</v>
      </c>
      <c r="CZ38" s="331">
        <v>1300</v>
      </c>
      <c r="DA38" s="331">
        <v>700</v>
      </c>
      <c r="DB38" s="332">
        <v>2200</v>
      </c>
      <c r="DC38" s="330">
        <v>130500</v>
      </c>
      <c r="DD38" s="331">
        <v>142100</v>
      </c>
      <c r="DE38" s="331">
        <v>180400</v>
      </c>
      <c r="DF38" s="331">
        <v>453000</v>
      </c>
      <c r="DG38" s="333">
        <v>94600</v>
      </c>
      <c r="DH38" s="331">
        <v>100600</v>
      </c>
      <c r="DI38" s="331">
        <v>130300</v>
      </c>
      <c r="DJ38" s="332">
        <v>325500</v>
      </c>
      <c r="DK38" s="331">
        <v>33700</v>
      </c>
      <c r="DL38" s="331">
        <v>57400</v>
      </c>
      <c r="DM38" s="331">
        <v>94700</v>
      </c>
      <c r="DN38" s="331">
        <v>185800</v>
      </c>
      <c r="DO38" s="330">
        <v>300</v>
      </c>
      <c r="DP38" s="331">
        <v>1600</v>
      </c>
      <c r="DQ38" s="331">
        <v>1700</v>
      </c>
      <c r="DR38" s="332">
        <v>3700</v>
      </c>
      <c r="DS38" s="330">
        <v>128600</v>
      </c>
      <c r="DT38" s="331">
        <v>159700</v>
      </c>
      <c r="DU38" s="331">
        <v>226700</v>
      </c>
      <c r="DV38" s="332">
        <v>515000</v>
      </c>
      <c r="DW38" s="330">
        <v>79800</v>
      </c>
      <c r="DX38" s="331">
        <v>97800</v>
      </c>
      <c r="DY38" s="331">
        <v>111600</v>
      </c>
      <c r="DZ38" s="332">
        <v>289300</v>
      </c>
      <c r="EA38" s="331">
        <v>32600</v>
      </c>
      <c r="EB38" s="331">
        <v>63200</v>
      </c>
      <c r="EC38" s="331">
        <v>109400</v>
      </c>
      <c r="ED38" s="331">
        <v>205200</v>
      </c>
      <c r="EE38" s="330">
        <v>600</v>
      </c>
      <c r="EF38" s="331">
        <v>2400</v>
      </c>
      <c r="EG38" s="331">
        <v>6700</v>
      </c>
      <c r="EH38" s="332">
        <v>9700</v>
      </c>
      <c r="EI38" s="330">
        <v>113000</v>
      </c>
      <c r="EJ38" s="331">
        <v>163500</v>
      </c>
      <c r="EK38" s="331">
        <v>227700</v>
      </c>
      <c r="EL38" s="332">
        <v>504200</v>
      </c>
      <c r="EM38" s="334">
        <v>82400</v>
      </c>
      <c r="EN38" s="335">
        <v>95900</v>
      </c>
      <c r="EO38" s="335">
        <v>104700</v>
      </c>
      <c r="EP38" s="336">
        <v>282900</v>
      </c>
      <c r="EQ38" s="337">
        <v>35100</v>
      </c>
      <c r="ER38" s="337">
        <v>58500</v>
      </c>
      <c r="ES38" s="337">
        <v>49100</v>
      </c>
      <c r="ET38" s="338">
        <v>142700</v>
      </c>
      <c r="EU38" s="339">
        <v>700</v>
      </c>
      <c r="EV38" s="337">
        <v>2800</v>
      </c>
      <c r="EW38" s="337">
        <v>5500</v>
      </c>
      <c r="EX38" s="338">
        <v>9000</v>
      </c>
      <c r="EY38" s="339">
        <v>118200</v>
      </c>
      <c r="EZ38" s="337">
        <v>157100</v>
      </c>
      <c r="FA38" s="337">
        <v>159300</v>
      </c>
      <c r="FB38" s="338">
        <v>434600</v>
      </c>
      <c r="FC38" s="340">
        <v>84600</v>
      </c>
      <c r="FD38" s="340">
        <v>92700</v>
      </c>
      <c r="FE38" s="340">
        <v>117800</v>
      </c>
      <c r="FF38" s="341">
        <v>295000</v>
      </c>
      <c r="FG38" s="340">
        <v>38600</v>
      </c>
      <c r="FH38" s="340">
        <v>61600</v>
      </c>
      <c r="FI38" s="340">
        <v>79400</v>
      </c>
      <c r="FJ38" s="341">
        <v>179600</v>
      </c>
      <c r="FK38" s="340">
        <v>1100</v>
      </c>
      <c r="FL38" s="340">
        <v>4200</v>
      </c>
      <c r="FM38" s="340">
        <v>14300</v>
      </c>
      <c r="FN38" s="341">
        <v>19500</v>
      </c>
      <c r="FO38" s="340">
        <v>124300</v>
      </c>
      <c r="FP38" s="340">
        <v>158500</v>
      </c>
      <c r="FQ38" s="340">
        <v>211500</v>
      </c>
      <c r="FR38" s="341">
        <v>494200</v>
      </c>
      <c r="FS38" s="340">
        <v>86000</v>
      </c>
      <c r="FT38" s="340">
        <v>84100</v>
      </c>
      <c r="FU38" s="340">
        <v>118200</v>
      </c>
      <c r="FV38" s="341">
        <v>288200</v>
      </c>
      <c r="FW38" s="340">
        <v>42200</v>
      </c>
      <c r="FX38" s="340">
        <v>62500</v>
      </c>
      <c r="FY38" s="340">
        <v>84200</v>
      </c>
      <c r="FZ38" s="341">
        <v>188800</v>
      </c>
      <c r="GA38" s="340">
        <v>1700</v>
      </c>
      <c r="GB38" s="340">
        <v>5800</v>
      </c>
      <c r="GC38" s="340">
        <v>19400</v>
      </c>
      <c r="GD38" s="341">
        <v>26900</v>
      </c>
      <c r="GE38" s="340">
        <v>129800</v>
      </c>
      <c r="GF38" s="340">
        <v>152400</v>
      </c>
      <c r="GG38" s="340">
        <v>221700</v>
      </c>
      <c r="GH38" s="341">
        <v>503900</v>
      </c>
      <c r="GI38" s="342">
        <v>77450</v>
      </c>
      <c r="GJ38" s="342">
        <v>70700</v>
      </c>
      <c r="GK38" s="342">
        <v>109340</v>
      </c>
      <c r="GL38" s="342">
        <v>257490</v>
      </c>
      <c r="GM38" s="342">
        <v>41670</v>
      </c>
      <c r="GN38" s="342">
        <v>62490</v>
      </c>
      <c r="GO38" s="342">
        <v>91380</v>
      </c>
      <c r="GP38" s="342">
        <v>195540</v>
      </c>
      <c r="GQ38" s="342">
        <v>2070</v>
      </c>
      <c r="GR38" s="342">
        <v>7480</v>
      </c>
      <c r="GS38" s="342">
        <v>26560</v>
      </c>
      <c r="GT38" s="342">
        <v>36110</v>
      </c>
      <c r="GU38" s="342">
        <v>121180</v>
      </c>
      <c r="GV38" s="342">
        <v>140670</v>
      </c>
      <c r="GW38" s="342">
        <v>227290</v>
      </c>
      <c r="GX38" s="342">
        <v>489140</v>
      </c>
      <c r="GY38" s="342">
        <v>61910</v>
      </c>
      <c r="GZ38" s="342">
        <v>44910</v>
      </c>
      <c r="HA38" s="342">
        <v>52730</v>
      </c>
      <c r="HB38" s="342">
        <v>159540</v>
      </c>
      <c r="HC38" s="342">
        <v>40440</v>
      </c>
      <c r="HD38" s="342">
        <v>53670</v>
      </c>
      <c r="HE38" s="342">
        <v>70200</v>
      </c>
      <c r="HF38" s="342">
        <v>164310</v>
      </c>
      <c r="HG38" s="342">
        <v>3040</v>
      </c>
      <c r="HH38" s="342">
        <v>13750</v>
      </c>
      <c r="HI38" s="342">
        <v>30540</v>
      </c>
      <c r="HJ38" s="342">
        <v>47340</v>
      </c>
      <c r="HK38" s="342">
        <v>105370</v>
      </c>
      <c r="HL38" s="342">
        <v>112350</v>
      </c>
      <c r="HM38" s="342">
        <v>153470</v>
      </c>
      <c r="HN38" s="342">
        <v>371190</v>
      </c>
    </row>
    <row r="39" spans="1:222">
      <c r="A39" s="207" t="s">
        <v>394</v>
      </c>
      <c r="B39" s="221"/>
      <c r="C39" s="222"/>
      <c r="D39" s="222"/>
      <c r="E39" s="222"/>
      <c r="F39" s="227"/>
      <c r="G39" s="223"/>
      <c r="H39" s="224"/>
      <c r="I39" s="223"/>
      <c r="J39" s="225"/>
      <c r="K39" s="228"/>
      <c r="L39" s="228"/>
      <c r="M39" s="228"/>
      <c r="N39" s="228"/>
      <c r="O39" s="188"/>
      <c r="Q39" s="328"/>
      <c r="R39" s="343"/>
      <c r="S39" s="314"/>
      <c r="T39" s="315"/>
      <c r="U39" s="315"/>
      <c r="V39" s="316"/>
      <c r="W39" s="314"/>
      <c r="X39" s="315"/>
      <c r="Y39" s="315"/>
      <c r="Z39" s="316"/>
      <c r="AA39" s="314"/>
      <c r="AB39" s="315"/>
      <c r="AC39" s="315"/>
      <c r="AD39" s="316"/>
      <c r="AE39" s="314"/>
      <c r="AF39" s="315"/>
      <c r="AG39" s="315"/>
      <c r="AH39" s="316"/>
      <c r="AI39" s="315"/>
      <c r="AJ39" s="315"/>
      <c r="AK39" s="315"/>
      <c r="AL39" s="315"/>
      <c r="AM39" s="314"/>
      <c r="AN39" s="315"/>
      <c r="AO39" s="315"/>
      <c r="AP39" s="316"/>
      <c r="AQ39" s="314"/>
      <c r="AR39" s="315"/>
      <c r="AS39" s="315"/>
      <c r="AT39" s="316"/>
      <c r="AU39" s="314"/>
      <c r="AV39" s="315"/>
      <c r="AW39" s="315"/>
      <c r="AX39" s="316"/>
      <c r="AY39" s="315"/>
      <c r="AZ39" s="315"/>
      <c r="BA39" s="315"/>
      <c r="BB39" s="315"/>
      <c r="BC39" s="314"/>
      <c r="BD39" s="315"/>
      <c r="BE39" s="315"/>
      <c r="BF39" s="316"/>
      <c r="BG39" s="314"/>
      <c r="BH39" s="315"/>
      <c r="BI39" s="315"/>
      <c r="BJ39" s="316"/>
      <c r="BK39" s="314"/>
      <c r="BL39" s="315"/>
      <c r="BM39" s="315"/>
      <c r="BN39" s="316"/>
      <c r="BO39" s="315"/>
      <c r="BP39" s="315"/>
      <c r="BQ39" s="315"/>
      <c r="BR39" s="315"/>
      <c r="BS39" s="314"/>
      <c r="BT39" s="315"/>
      <c r="BU39" s="315"/>
      <c r="BV39" s="316"/>
      <c r="BW39" s="314"/>
      <c r="BX39" s="315"/>
      <c r="BY39" s="315"/>
      <c r="BZ39" s="316"/>
      <c r="CA39" s="314"/>
      <c r="CB39" s="315"/>
      <c r="CC39" s="315"/>
      <c r="CD39" s="316"/>
      <c r="CE39" s="315"/>
      <c r="CF39" s="315"/>
      <c r="CG39" s="315"/>
      <c r="CH39" s="315"/>
      <c r="CI39" s="314"/>
      <c r="CJ39" s="315"/>
      <c r="CK39" s="315"/>
      <c r="CL39" s="316"/>
      <c r="CM39" s="314"/>
      <c r="CN39" s="315"/>
      <c r="CO39" s="315"/>
      <c r="CP39" s="316"/>
      <c r="CQ39" s="314"/>
      <c r="CR39" s="315"/>
      <c r="CS39" s="315"/>
      <c r="CT39" s="316"/>
      <c r="CU39" s="315"/>
      <c r="CV39" s="315"/>
      <c r="CW39" s="315"/>
      <c r="CX39" s="315"/>
      <c r="CY39" s="314"/>
      <c r="CZ39" s="315"/>
      <c r="DA39" s="315"/>
      <c r="DB39" s="316"/>
      <c r="DC39" s="314"/>
      <c r="DD39" s="315"/>
      <c r="DE39" s="315"/>
      <c r="DF39" s="315"/>
      <c r="DG39" s="317"/>
      <c r="DH39" s="315"/>
      <c r="DI39" s="315"/>
      <c r="DJ39" s="316"/>
      <c r="DK39" s="315"/>
      <c r="DL39" s="315"/>
      <c r="DM39" s="315"/>
      <c r="DN39" s="315"/>
      <c r="DO39" s="314"/>
      <c r="DP39" s="315"/>
      <c r="DQ39" s="315"/>
      <c r="DR39" s="316"/>
      <c r="DS39" s="314"/>
      <c r="DT39" s="315"/>
      <c r="DU39" s="315"/>
      <c r="DV39" s="316"/>
      <c r="DW39" s="314"/>
      <c r="DX39" s="315"/>
      <c r="DY39" s="315"/>
      <c r="DZ39" s="316"/>
      <c r="EA39" s="315"/>
      <c r="EB39" s="315"/>
      <c r="EC39" s="315"/>
      <c r="ED39" s="315"/>
      <c r="EE39" s="314"/>
      <c r="EF39" s="315"/>
      <c r="EG39" s="315"/>
      <c r="EH39" s="316"/>
      <c r="EI39" s="314"/>
      <c r="EJ39" s="315"/>
      <c r="EK39" s="315"/>
      <c r="EL39" s="316"/>
      <c r="EM39" s="318"/>
      <c r="EN39" s="304"/>
      <c r="EO39" s="304"/>
      <c r="EP39" s="319"/>
      <c r="EQ39" s="304"/>
      <c r="ER39" s="304"/>
      <c r="ES39" s="304"/>
      <c r="ET39" s="304"/>
      <c r="EU39" s="318"/>
      <c r="EV39" s="304"/>
      <c r="EW39" s="304"/>
      <c r="EX39" s="319"/>
      <c r="EY39" s="318"/>
      <c r="EZ39" s="304"/>
      <c r="FA39" s="304"/>
      <c r="FB39" s="319"/>
      <c r="FC39" s="308"/>
      <c r="FD39" s="308"/>
      <c r="FE39" s="308"/>
      <c r="FF39" s="309"/>
      <c r="FG39" s="308"/>
      <c r="FH39" s="308"/>
      <c r="FI39" s="308"/>
      <c r="FJ39" s="309"/>
      <c r="FK39" s="308"/>
      <c r="FL39" s="308"/>
      <c r="FM39" s="308"/>
      <c r="FN39" s="309"/>
      <c r="FO39" s="308"/>
      <c r="FP39" s="308"/>
      <c r="FQ39" s="308"/>
      <c r="FR39" s="309"/>
      <c r="FS39" s="308" t="s">
        <v>394</v>
      </c>
      <c r="FT39" s="308" t="s">
        <v>394</v>
      </c>
      <c r="FU39" s="308" t="s">
        <v>394</v>
      </c>
      <c r="FV39" s="309" t="s">
        <v>394</v>
      </c>
      <c r="FW39" s="308" t="s">
        <v>394</v>
      </c>
      <c r="FX39" s="308" t="s">
        <v>394</v>
      </c>
      <c r="FY39" s="308" t="s">
        <v>394</v>
      </c>
      <c r="FZ39" s="309" t="s">
        <v>394</v>
      </c>
      <c r="GA39" s="308" t="s">
        <v>394</v>
      </c>
      <c r="GB39" s="308" t="s">
        <v>394</v>
      </c>
      <c r="GC39" s="308" t="s">
        <v>394</v>
      </c>
      <c r="GD39" s="309" t="s">
        <v>394</v>
      </c>
      <c r="GE39" s="308" t="s">
        <v>394</v>
      </c>
      <c r="GF39" s="308" t="s">
        <v>394</v>
      </c>
      <c r="GG39" s="308" t="s">
        <v>394</v>
      </c>
      <c r="GH39" s="309" t="s">
        <v>394</v>
      </c>
      <c r="GI39" s="344"/>
      <c r="GJ39" s="344"/>
      <c r="GK39" s="344"/>
      <c r="GL39" s="345"/>
      <c r="GM39" s="344"/>
      <c r="GN39" s="344"/>
      <c r="GO39" s="344"/>
      <c r="GP39" s="345"/>
      <c r="GQ39" s="344"/>
      <c r="GR39" s="344"/>
      <c r="GS39" s="344"/>
      <c r="GT39" s="345"/>
      <c r="GU39" s="344"/>
      <c r="GV39" s="344"/>
      <c r="GW39" s="344"/>
      <c r="GX39" s="345"/>
      <c r="GY39" s="344"/>
      <c r="GZ39" s="344"/>
      <c r="HA39" s="344"/>
      <c r="HB39" s="345"/>
      <c r="HC39" s="344"/>
      <c r="HD39" s="344"/>
      <c r="HE39" s="344"/>
      <c r="HF39" s="345"/>
      <c r="HG39" s="344"/>
      <c r="HH39" s="344"/>
      <c r="HI39" s="344"/>
      <c r="HJ39" s="345"/>
      <c r="HK39" s="344"/>
      <c r="HL39" s="344"/>
      <c r="HM39" s="344"/>
      <c r="HN39" s="345"/>
    </row>
    <row r="40" spans="1:222">
      <c r="A40" s="220" t="s">
        <v>398</v>
      </c>
      <c r="B40" s="229">
        <v>2350</v>
      </c>
      <c r="C40" s="230">
        <v>2640</v>
      </c>
      <c r="D40" s="230">
        <v>3220</v>
      </c>
      <c r="E40" s="230">
        <v>2810</v>
      </c>
      <c r="F40" s="230">
        <v>2790</v>
      </c>
      <c r="G40" s="231">
        <v>4220</v>
      </c>
      <c r="H40" s="232">
        <v>5600</v>
      </c>
      <c r="I40" s="231">
        <v>6040</v>
      </c>
      <c r="J40" s="233">
        <v>5820</v>
      </c>
      <c r="K40" s="234">
        <v>5670</v>
      </c>
      <c r="L40" s="234">
        <v>5440</v>
      </c>
      <c r="M40" s="234">
        <v>5740</v>
      </c>
      <c r="N40" s="234">
        <v>4570</v>
      </c>
      <c r="O40" s="188"/>
      <c r="Q40" s="346" t="s">
        <v>398</v>
      </c>
      <c r="R40" s="329"/>
      <c r="S40" s="347">
        <v>920</v>
      </c>
      <c r="T40" s="348">
        <v>570</v>
      </c>
      <c r="U40" s="348" t="s">
        <v>442</v>
      </c>
      <c r="V40" s="349">
        <v>1500</v>
      </c>
      <c r="W40" s="347">
        <v>430</v>
      </c>
      <c r="X40" s="348">
        <v>420</v>
      </c>
      <c r="Y40" s="348" t="s">
        <v>442</v>
      </c>
      <c r="Z40" s="349">
        <v>850</v>
      </c>
      <c r="AA40" s="347">
        <v>1350</v>
      </c>
      <c r="AB40" s="348">
        <v>1000</v>
      </c>
      <c r="AC40" s="348" t="s">
        <v>442</v>
      </c>
      <c r="AD40" s="349">
        <v>2350</v>
      </c>
      <c r="AE40" s="347">
        <v>1040</v>
      </c>
      <c r="AF40" s="348">
        <v>790</v>
      </c>
      <c r="AG40" s="348" t="s">
        <v>442</v>
      </c>
      <c r="AH40" s="349">
        <v>1830</v>
      </c>
      <c r="AI40" s="348">
        <v>370</v>
      </c>
      <c r="AJ40" s="348">
        <v>430</v>
      </c>
      <c r="AK40" s="348" t="s">
        <v>442</v>
      </c>
      <c r="AL40" s="348">
        <v>800</v>
      </c>
      <c r="AM40" s="347">
        <v>10</v>
      </c>
      <c r="AN40" s="348">
        <v>10</v>
      </c>
      <c r="AO40" s="348" t="s">
        <v>442</v>
      </c>
      <c r="AP40" s="349">
        <v>10</v>
      </c>
      <c r="AQ40" s="347">
        <v>1410</v>
      </c>
      <c r="AR40" s="348">
        <v>1220</v>
      </c>
      <c r="AS40" s="348" t="s">
        <v>442</v>
      </c>
      <c r="AT40" s="349">
        <v>2640</v>
      </c>
      <c r="AU40" s="347">
        <v>1100</v>
      </c>
      <c r="AV40" s="348">
        <v>830</v>
      </c>
      <c r="AW40" s="348">
        <v>220</v>
      </c>
      <c r="AX40" s="349">
        <v>2150</v>
      </c>
      <c r="AY40" s="348">
        <v>370</v>
      </c>
      <c r="AZ40" s="348">
        <v>520</v>
      </c>
      <c r="BA40" s="348">
        <v>170</v>
      </c>
      <c r="BB40" s="348">
        <v>1060</v>
      </c>
      <c r="BC40" s="347">
        <v>10</v>
      </c>
      <c r="BD40" s="348">
        <v>10</v>
      </c>
      <c r="BE40" s="348" t="s">
        <v>442</v>
      </c>
      <c r="BF40" s="349">
        <v>10</v>
      </c>
      <c r="BG40" s="347">
        <v>1470</v>
      </c>
      <c r="BH40" s="348">
        <v>1360</v>
      </c>
      <c r="BI40" s="348">
        <v>390</v>
      </c>
      <c r="BJ40" s="349">
        <v>3220</v>
      </c>
      <c r="BK40" s="347">
        <v>780</v>
      </c>
      <c r="BL40" s="348">
        <v>600</v>
      </c>
      <c r="BM40" s="348">
        <v>340</v>
      </c>
      <c r="BN40" s="349">
        <v>1720</v>
      </c>
      <c r="BO40" s="348">
        <v>380</v>
      </c>
      <c r="BP40" s="348">
        <v>410</v>
      </c>
      <c r="BQ40" s="348">
        <v>280</v>
      </c>
      <c r="BR40" s="348">
        <v>1070</v>
      </c>
      <c r="BS40" s="347" t="s">
        <v>442</v>
      </c>
      <c r="BT40" s="348">
        <v>10</v>
      </c>
      <c r="BU40" s="348" t="s">
        <v>442</v>
      </c>
      <c r="BV40" s="349">
        <v>10</v>
      </c>
      <c r="BW40" s="347">
        <v>1160</v>
      </c>
      <c r="BX40" s="348">
        <v>1020</v>
      </c>
      <c r="BY40" s="348">
        <v>630</v>
      </c>
      <c r="BZ40" s="349">
        <v>2810</v>
      </c>
      <c r="CA40" s="347">
        <v>1020</v>
      </c>
      <c r="CB40" s="348">
        <v>580</v>
      </c>
      <c r="CC40" s="348">
        <v>270</v>
      </c>
      <c r="CD40" s="349">
        <v>1870</v>
      </c>
      <c r="CE40" s="348">
        <v>300</v>
      </c>
      <c r="CF40" s="348">
        <v>380</v>
      </c>
      <c r="CG40" s="348">
        <v>190</v>
      </c>
      <c r="CH40" s="348">
        <v>880</v>
      </c>
      <c r="CI40" s="347" t="s">
        <v>442</v>
      </c>
      <c r="CJ40" s="348">
        <v>30</v>
      </c>
      <c r="CK40" s="348">
        <v>10</v>
      </c>
      <c r="CL40" s="349">
        <v>40</v>
      </c>
      <c r="CM40" s="347">
        <v>1320</v>
      </c>
      <c r="CN40" s="348">
        <v>1000</v>
      </c>
      <c r="CO40" s="348">
        <v>470</v>
      </c>
      <c r="CP40" s="349">
        <v>2790</v>
      </c>
      <c r="CQ40" s="347">
        <v>820</v>
      </c>
      <c r="CR40" s="348">
        <v>890</v>
      </c>
      <c r="CS40" s="348">
        <v>1000</v>
      </c>
      <c r="CT40" s="349">
        <v>2710</v>
      </c>
      <c r="CU40" s="348">
        <v>360</v>
      </c>
      <c r="CV40" s="348">
        <v>440</v>
      </c>
      <c r="CW40" s="348">
        <v>700</v>
      </c>
      <c r="CX40" s="348">
        <v>1500</v>
      </c>
      <c r="CY40" s="347" t="s">
        <v>442</v>
      </c>
      <c r="CZ40" s="348" t="s">
        <v>442</v>
      </c>
      <c r="DA40" s="348" t="s">
        <v>442</v>
      </c>
      <c r="DB40" s="349">
        <v>10</v>
      </c>
      <c r="DC40" s="347">
        <v>1180</v>
      </c>
      <c r="DD40" s="348">
        <v>1330</v>
      </c>
      <c r="DE40" s="348">
        <v>1700</v>
      </c>
      <c r="DF40" s="348">
        <v>4220</v>
      </c>
      <c r="DG40" s="350">
        <v>860</v>
      </c>
      <c r="DH40" s="348">
        <v>1090</v>
      </c>
      <c r="DI40" s="348">
        <v>1570</v>
      </c>
      <c r="DJ40" s="349">
        <v>3520</v>
      </c>
      <c r="DK40" s="348">
        <v>440</v>
      </c>
      <c r="DL40" s="348">
        <v>600</v>
      </c>
      <c r="DM40" s="348">
        <v>1010</v>
      </c>
      <c r="DN40" s="348">
        <v>2050</v>
      </c>
      <c r="DO40" s="347" t="s">
        <v>442</v>
      </c>
      <c r="DP40" s="348">
        <v>20</v>
      </c>
      <c r="DQ40" s="348">
        <v>10</v>
      </c>
      <c r="DR40" s="349">
        <v>30</v>
      </c>
      <c r="DS40" s="347">
        <v>1300</v>
      </c>
      <c r="DT40" s="348">
        <v>1710</v>
      </c>
      <c r="DU40" s="348">
        <v>2590</v>
      </c>
      <c r="DV40" s="349">
        <v>5600</v>
      </c>
      <c r="DW40" s="347">
        <v>1020</v>
      </c>
      <c r="DX40" s="348">
        <v>1170</v>
      </c>
      <c r="DY40" s="348">
        <v>1280</v>
      </c>
      <c r="DZ40" s="349">
        <v>3480</v>
      </c>
      <c r="EA40" s="348">
        <v>470</v>
      </c>
      <c r="EB40" s="348">
        <v>740</v>
      </c>
      <c r="EC40" s="348">
        <v>1250</v>
      </c>
      <c r="ED40" s="348">
        <v>2450</v>
      </c>
      <c r="EE40" s="347" t="s">
        <v>442</v>
      </c>
      <c r="EF40" s="348">
        <v>30</v>
      </c>
      <c r="EG40" s="348">
        <v>80</v>
      </c>
      <c r="EH40" s="349">
        <v>110</v>
      </c>
      <c r="EI40" s="347">
        <v>1500</v>
      </c>
      <c r="EJ40" s="348">
        <v>1940</v>
      </c>
      <c r="EK40" s="348">
        <v>2600</v>
      </c>
      <c r="EL40" s="349">
        <v>6040</v>
      </c>
      <c r="EM40" s="351">
        <v>1010</v>
      </c>
      <c r="EN40" s="352">
        <v>1110</v>
      </c>
      <c r="EO40" s="352">
        <v>1440</v>
      </c>
      <c r="EP40" s="353">
        <v>3560</v>
      </c>
      <c r="EQ40" s="352">
        <v>560</v>
      </c>
      <c r="ER40" s="352">
        <v>790</v>
      </c>
      <c r="ES40" s="352">
        <v>720</v>
      </c>
      <c r="ET40" s="352">
        <v>2070</v>
      </c>
      <c r="EU40" s="351">
        <v>30</v>
      </c>
      <c r="EV40" s="352">
        <v>80</v>
      </c>
      <c r="EW40" s="352">
        <v>90</v>
      </c>
      <c r="EX40" s="353">
        <v>200</v>
      </c>
      <c r="EY40" s="351">
        <v>1600</v>
      </c>
      <c r="EZ40" s="352">
        <v>1980</v>
      </c>
      <c r="FA40" s="352">
        <v>2240</v>
      </c>
      <c r="FB40" s="353">
        <v>5820</v>
      </c>
      <c r="FC40" s="354">
        <v>1030</v>
      </c>
      <c r="FD40" s="354">
        <v>910</v>
      </c>
      <c r="FE40" s="354">
        <v>1350</v>
      </c>
      <c r="FF40" s="355">
        <v>3280</v>
      </c>
      <c r="FG40" s="354">
        <v>500</v>
      </c>
      <c r="FH40" s="354">
        <v>750</v>
      </c>
      <c r="FI40" s="354">
        <v>910</v>
      </c>
      <c r="FJ40" s="355">
        <v>2170</v>
      </c>
      <c r="FK40" s="354">
        <v>30</v>
      </c>
      <c r="FL40" s="354">
        <v>50</v>
      </c>
      <c r="FM40" s="354">
        <v>140</v>
      </c>
      <c r="FN40" s="355">
        <v>220</v>
      </c>
      <c r="FO40" s="354">
        <v>1560</v>
      </c>
      <c r="FP40" s="354">
        <v>1710</v>
      </c>
      <c r="FQ40" s="354">
        <v>2410</v>
      </c>
      <c r="FR40" s="355">
        <v>5670</v>
      </c>
      <c r="FS40" s="351">
        <v>980</v>
      </c>
      <c r="FT40" s="352">
        <v>790</v>
      </c>
      <c r="FU40" s="352">
        <v>1330</v>
      </c>
      <c r="FV40" s="353">
        <v>3100</v>
      </c>
      <c r="FW40" s="351">
        <v>570</v>
      </c>
      <c r="FX40" s="352">
        <v>650</v>
      </c>
      <c r="FY40" s="352">
        <v>850</v>
      </c>
      <c r="FZ40" s="353">
        <v>2070</v>
      </c>
      <c r="GA40" s="354">
        <v>30</v>
      </c>
      <c r="GB40" s="354">
        <v>70</v>
      </c>
      <c r="GC40" s="354">
        <v>180</v>
      </c>
      <c r="GD40" s="355">
        <v>280</v>
      </c>
      <c r="GE40" s="354">
        <v>1580</v>
      </c>
      <c r="GF40" s="354">
        <v>1500</v>
      </c>
      <c r="GG40" s="354">
        <v>2360</v>
      </c>
      <c r="GH40" s="355">
        <v>5440</v>
      </c>
      <c r="GI40" s="356">
        <v>1050</v>
      </c>
      <c r="GJ40" s="356">
        <v>710</v>
      </c>
      <c r="GK40" s="356">
        <v>1400</v>
      </c>
      <c r="GL40" s="357">
        <v>3160</v>
      </c>
      <c r="GM40" s="356">
        <v>490</v>
      </c>
      <c r="GN40" s="356">
        <v>700</v>
      </c>
      <c r="GO40" s="356">
        <v>930</v>
      </c>
      <c r="GP40" s="357">
        <v>2120</v>
      </c>
      <c r="GQ40" s="356">
        <v>30</v>
      </c>
      <c r="GR40" s="356">
        <v>110</v>
      </c>
      <c r="GS40" s="356">
        <v>330</v>
      </c>
      <c r="GT40" s="357">
        <v>460</v>
      </c>
      <c r="GU40" s="356">
        <v>1570</v>
      </c>
      <c r="GV40" s="356">
        <v>1520</v>
      </c>
      <c r="GW40" s="356">
        <v>2650</v>
      </c>
      <c r="GX40" s="357">
        <v>5740</v>
      </c>
      <c r="GY40" s="356">
        <v>720</v>
      </c>
      <c r="GZ40" s="356">
        <v>470</v>
      </c>
      <c r="HA40" s="356">
        <v>650</v>
      </c>
      <c r="HB40" s="357">
        <v>1850</v>
      </c>
      <c r="HC40" s="356">
        <v>410</v>
      </c>
      <c r="HD40" s="356">
        <v>650</v>
      </c>
      <c r="HE40" s="356">
        <v>850</v>
      </c>
      <c r="HF40" s="357">
        <v>1910</v>
      </c>
      <c r="HG40" s="356">
        <v>60</v>
      </c>
      <c r="HH40" s="356">
        <v>250</v>
      </c>
      <c r="HI40" s="356">
        <v>510</v>
      </c>
      <c r="HJ40" s="357">
        <v>810</v>
      </c>
      <c r="HK40" s="356">
        <v>1200</v>
      </c>
      <c r="HL40" s="356">
        <v>1360</v>
      </c>
      <c r="HM40" s="356">
        <v>2010</v>
      </c>
      <c r="HN40" s="357">
        <v>4570</v>
      </c>
    </row>
    <row r="41" spans="1:222" ht="15.75" thickBot="1">
      <c r="A41" s="235" t="s">
        <v>394</v>
      </c>
      <c r="B41" s="214"/>
      <c r="C41" s="214"/>
      <c r="D41" s="214"/>
      <c r="E41" s="214"/>
      <c r="F41" s="214"/>
      <c r="G41" s="214"/>
      <c r="H41" s="216"/>
      <c r="I41" s="214"/>
      <c r="J41" s="233"/>
      <c r="K41" s="236"/>
      <c r="L41" s="236"/>
      <c r="M41" s="236"/>
      <c r="N41" s="236"/>
      <c r="O41" s="188"/>
      <c r="Q41" s="312"/>
      <c r="R41" s="343"/>
      <c r="S41" s="314"/>
      <c r="T41" s="315"/>
      <c r="U41" s="315"/>
      <c r="V41" s="316"/>
      <c r="W41" s="314"/>
      <c r="X41" s="315"/>
      <c r="Y41" s="315"/>
      <c r="Z41" s="316"/>
      <c r="AA41" s="314"/>
      <c r="AB41" s="315"/>
      <c r="AC41" s="315"/>
      <c r="AD41" s="316"/>
      <c r="AE41" s="314"/>
      <c r="AF41" s="315"/>
      <c r="AG41" s="315"/>
      <c r="AH41" s="316"/>
      <c r="AI41" s="315"/>
      <c r="AJ41" s="315"/>
      <c r="AK41" s="315"/>
      <c r="AL41" s="315"/>
      <c r="AM41" s="314"/>
      <c r="AN41" s="315"/>
      <c r="AO41" s="315"/>
      <c r="AP41" s="316"/>
      <c r="AQ41" s="314"/>
      <c r="AR41" s="315"/>
      <c r="AS41" s="315"/>
      <c r="AT41" s="316"/>
      <c r="AU41" s="314"/>
      <c r="AV41" s="315"/>
      <c r="AW41" s="315"/>
      <c r="AX41" s="316"/>
      <c r="AY41" s="315"/>
      <c r="AZ41" s="315"/>
      <c r="BA41" s="315"/>
      <c r="BB41" s="315"/>
      <c r="BC41" s="314"/>
      <c r="BD41" s="315"/>
      <c r="BE41" s="315"/>
      <c r="BF41" s="316"/>
      <c r="BG41" s="314"/>
      <c r="BH41" s="315"/>
      <c r="BI41" s="315"/>
      <c r="BJ41" s="316"/>
      <c r="BK41" s="314"/>
      <c r="BL41" s="315"/>
      <c r="BM41" s="315"/>
      <c r="BN41" s="316"/>
      <c r="BO41" s="315"/>
      <c r="BP41" s="315"/>
      <c r="BQ41" s="315"/>
      <c r="BR41" s="315"/>
      <c r="BS41" s="314"/>
      <c r="BT41" s="315"/>
      <c r="BU41" s="315"/>
      <c r="BV41" s="316"/>
      <c r="BW41" s="314"/>
      <c r="BX41" s="315"/>
      <c r="BY41" s="315"/>
      <c r="BZ41" s="316"/>
      <c r="CA41" s="314"/>
      <c r="CB41" s="315"/>
      <c r="CC41" s="315"/>
      <c r="CD41" s="316"/>
      <c r="CE41" s="315"/>
      <c r="CF41" s="315"/>
      <c r="CG41" s="315"/>
      <c r="CH41" s="315"/>
      <c r="CI41" s="314"/>
      <c r="CJ41" s="315"/>
      <c r="CK41" s="315"/>
      <c r="CL41" s="316"/>
      <c r="CM41" s="314"/>
      <c r="CN41" s="315"/>
      <c r="CO41" s="315"/>
      <c r="CP41" s="316"/>
      <c r="CQ41" s="314"/>
      <c r="CR41" s="315"/>
      <c r="CS41" s="315"/>
      <c r="CT41" s="316"/>
      <c r="CU41" s="315"/>
      <c r="CV41" s="315"/>
      <c r="CW41" s="315"/>
      <c r="CX41" s="315"/>
      <c r="CY41" s="314"/>
      <c r="CZ41" s="315"/>
      <c r="DA41" s="315"/>
      <c r="DB41" s="316"/>
      <c r="DC41" s="314"/>
      <c r="DD41" s="315"/>
      <c r="DE41" s="315"/>
      <c r="DF41" s="315"/>
      <c r="DG41" s="317"/>
      <c r="DH41" s="315"/>
      <c r="DI41" s="315"/>
      <c r="DJ41" s="316"/>
      <c r="DK41" s="315"/>
      <c r="DL41" s="315"/>
      <c r="DM41" s="315"/>
      <c r="DN41" s="315"/>
      <c r="DO41" s="314"/>
      <c r="DP41" s="315"/>
      <c r="DQ41" s="315"/>
      <c r="DR41" s="316"/>
      <c r="DS41" s="314"/>
      <c r="DT41" s="315"/>
      <c r="DU41" s="315"/>
      <c r="DV41" s="316"/>
      <c r="DW41" s="314"/>
      <c r="DX41" s="315"/>
      <c r="DY41" s="315"/>
      <c r="DZ41" s="316"/>
      <c r="EA41" s="315"/>
      <c r="EB41" s="315"/>
      <c r="EC41" s="315"/>
      <c r="ED41" s="315"/>
      <c r="EE41" s="314"/>
      <c r="EF41" s="315"/>
      <c r="EG41" s="315"/>
      <c r="EH41" s="316"/>
      <c r="EI41" s="314"/>
      <c r="EJ41" s="315"/>
      <c r="EK41" s="315"/>
      <c r="EL41" s="316"/>
      <c r="EM41" s="318"/>
      <c r="EN41" s="304"/>
      <c r="EO41" s="304"/>
      <c r="EP41" s="319"/>
      <c r="EQ41" s="304"/>
      <c r="ER41" s="304"/>
      <c r="ES41" s="304"/>
      <c r="ET41" s="304"/>
      <c r="EU41" s="318"/>
      <c r="EV41" s="304"/>
      <c r="EW41" s="304"/>
      <c r="EX41" s="319"/>
      <c r="EY41" s="318"/>
      <c r="EZ41" s="304"/>
      <c r="FA41" s="304"/>
      <c r="FB41" s="319"/>
      <c r="FC41" s="358"/>
      <c r="FD41" s="358"/>
      <c r="FE41" s="358"/>
      <c r="FF41" s="359"/>
      <c r="FG41" s="358"/>
      <c r="FH41" s="358"/>
      <c r="FI41" s="358"/>
      <c r="FJ41" s="359"/>
      <c r="FK41" s="358"/>
      <c r="FL41" s="358"/>
      <c r="FM41" s="358"/>
      <c r="FN41" s="359"/>
      <c r="FO41" s="358"/>
      <c r="FP41" s="358"/>
      <c r="FQ41" s="358"/>
      <c r="FR41" s="359"/>
      <c r="FS41" s="358" t="s">
        <v>394</v>
      </c>
      <c r="FT41" s="358" t="s">
        <v>394</v>
      </c>
      <c r="FU41" s="358" t="s">
        <v>394</v>
      </c>
      <c r="FV41" s="359" t="s">
        <v>394</v>
      </c>
      <c r="FW41" s="358" t="s">
        <v>394</v>
      </c>
      <c r="FX41" s="358" t="s">
        <v>394</v>
      </c>
      <c r="FY41" s="358" t="s">
        <v>394</v>
      </c>
      <c r="FZ41" s="359" t="s">
        <v>394</v>
      </c>
      <c r="GA41" s="358" t="s">
        <v>394</v>
      </c>
      <c r="GB41" s="358" t="s">
        <v>394</v>
      </c>
      <c r="GC41" s="358" t="s">
        <v>394</v>
      </c>
      <c r="GD41" s="359" t="s">
        <v>394</v>
      </c>
      <c r="GE41" s="358" t="s">
        <v>394</v>
      </c>
      <c r="GF41" s="358" t="s">
        <v>394</v>
      </c>
      <c r="GG41" s="358" t="s">
        <v>394</v>
      </c>
      <c r="GH41" s="359" t="s">
        <v>394</v>
      </c>
      <c r="GI41" s="360"/>
      <c r="GJ41" s="360"/>
      <c r="GK41" s="360"/>
      <c r="GL41" s="361"/>
      <c r="GM41" s="360"/>
      <c r="GN41" s="360"/>
      <c r="GO41" s="360"/>
      <c r="GP41" s="361"/>
      <c r="GQ41" s="360"/>
      <c r="GR41" s="360"/>
      <c r="GS41" s="360"/>
      <c r="GT41" s="361"/>
      <c r="GU41" s="360"/>
      <c r="GV41" s="360"/>
      <c r="GW41" s="360"/>
      <c r="GX41" s="361"/>
      <c r="GY41" s="360"/>
      <c r="GZ41" s="360"/>
      <c r="HA41" s="360"/>
      <c r="HB41" s="361"/>
      <c r="HC41" s="360"/>
      <c r="HD41" s="360"/>
      <c r="HE41" s="360"/>
      <c r="HF41" s="361"/>
      <c r="HG41" s="360"/>
      <c r="HH41" s="360"/>
      <c r="HI41" s="360"/>
      <c r="HJ41" s="361"/>
      <c r="HK41" s="360"/>
      <c r="HL41" s="360"/>
      <c r="HM41" s="360"/>
      <c r="HN41" s="361"/>
    </row>
    <row r="42" spans="1:222" ht="15.75" thickBot="1">
      <c r="A42" s="237" t="s">
        <v>399</v>
      </c>
      <c r="B42" s="238">
        <v>175000</v>
      </c>
      <c r="C42" s="238">
        <v>184400</v>
      </c>
      <c r="D42" s="238">
        <v>224800</v>
      </c>
      <c r="E42" s="238">
        <v>239900</v>
      </c>
      <c r="F42" s="238">
        <v>279700</v>
      </c>
      <c r="G42" s="238">
        <v>457200</v>
      </c>
      <c r="H42" s="239">
        <v>520600</v>
      </c>
      <c r="I42" s="238">
        <v>510200</v>
      </c>
      <c r="J42" s="240">
        <v>440400</v>
      </c>
      <c r="K42" s="240">
        <v>499900</v>
      </c>
      <c r="L42" s="240">
        <v>509400</v>
      </c>
      <c r="M42" s="240">
        <v>494880</v>
      </c>
      <c r="N42" s="240">
        <v>375760</v>
      </c>
      <c r="O42" s="188"/>
      <c r="Q42" s="362" t="s">
        <v>399</v>
      </c>
      <c r="R42" s="363"/>
      <c r="S42" s="364">
        <v>77100</v>
      </c>
      <c r="T42" s="365">
        <v>45600</v>
      </c>
      <c r="U42" s="365">
        <v>100</v>
      </c>
      <c r="V42" s="366">
        <v>122800</v>
      </c>
      <c r="W42" s="364">
        <v>22400</v>
      </c>
      <c r="X42" s="365">
        <v>29500</v>
      </c>
      <c r="Y42" s="365">
        <v>200</v>
      </c>
      <c r="Z42" s="366">
        <v>52100</v>
      </c>
      <c r="AA42" s="364">
        <v>99500</v>
      </c>
      <c r="AB42" s="365">
        <v>75200</v>
      </c>
      <c r="AC42" s="365">
        <v>300</v>
      </c>
      <c r="AD42" s="366">
        <v>175000</v>
      </c>
      <c r="AE42" s="364">
        <v>80800</v>
      </c>
      <c r="AF42" s="365">
        <v>46500</v>
      </c>
      <c r="AG42" s="365">
        <v>100</v>
      </c>
      <c r="AH42" s="366">
        <v>127400</v>
      </c>
      <c r="AI42" s="365">
        <v>24800</v>
      </c>
      <c r="AJ42" s="365">
        <v>32000</v>
      </c>
      <c r="AK42" s="365">
        <v>100</v>
      </c>
      <c r="AL42" s="365">
        <v>56900</v>
      </c>
      <c r="AM42" s="364" t="s">
        <v>442</v>
      </c>
      <c r="AN42" s="365">
        <v>100</v>
      </c>
      <c r="AO42" s="365" t="s">
        <v>442</v>
      </c>
      <c r="AP42" s="366">
        <v>100</v>
      </c>
      <c r="AQ42" s="364">
        <v>105600</v>
      </c>
      <c r="AR42" s="365">
        <v>78600</v>
      </c>
      <c r="AS42" s="365">
        <v>300</v>
      </c>
      <c r="AT42" s="366">
        <v>184400</v>
      </c>
      <c r="AU42" s="364">
        <v>82000</v>
      </c>
      <c r="AV42" s="365">
        <v>55200</v>
      </c>
      <c r="AW42" s="365">
        <v>14600</v>
      </c>
      <c r="AX42" s="366">
        <v>151800</v>
      </c>
      <c r="AY42" s="365">
        <v>25500</v>
      </c>
      <c r="AZ42" s="365">
        <v>34800</v>
      </c>
      <c r="BA42" s="365">
        <v>12600</v>
      </c>
      <c r="BB42" s="365">
        <v>72900</v>
      </c>
      <c r="BC42" s="364" t="s">
        <v>442</v>
      </c>
      <c r="BD42" s="365" t="s">
        <v>442</v>
      </c>
      <c r="BE42" s="365" t="s">
        <v>442</v>
      </c>
      <c r="BF42" s="366">
        <v>100</v>
      </c>
      <c r="BG42" s="364">
        <v>107600</v>
      </c>
      <c r="BH42" s="365">
        <v>90100</v>
      </c>
      <c r="BI42" s="365">
        <v>27200</v>
      </c>
      <c r="BJ42" s="366">
        <v>224800</v>
      </c>
      <c r="BK42" s="364">
        <v>74200</v>
      </c>
      <c r="BL42" s="365">
        <v>52600</v>
      </c>
      <c r="BM42" s="365">
        <v>31700</v>
      </c>
      <c r="BN42" s="366">
        <v>158500</v>
      </c>
      <c r="BO42" s="365">
        <v>25100</v>
      </c>
      <c r="BP42" s="365">
        <v>32000</v>
      </c>
      <c r="BQ42" s="365">
        <v>24200</v>
      </c>
      <c r="BR42" s="365">
        <v>81300</v>
      </c>
      <c r="BS42" s="364" t="s">
        <v>442</v>
      </c>
      <c r="BT42" s="365">
        <v>100</v>
      </c>
      <c r="BU42" s="365" t="s">
        <v>442</v>
      </c>
      <c r="BV42" s="366">
        <v>200</v>
      </c>
      <c r="BW42" s="364">
        <v>99400</v>
      </c>
      <c r="BX42" s="365">
        <v>84700</v>
      </c>
      <c r="BY42" s="365">
        <v>55900</v>
      </c>
      <c r="BZ42" s="366">
        <v>239900</v>
      </c>
      <c r="CA42" s="364">
        <v>89400</v>
      </c>
      <c r="CB42" s="365">
        <v>72800</v>
      </c>
      <c r="CC42" s="365">
        <v>28400</v>
      </c>
      <c r="CD42" s="366">
        <v>190500</v>
      </c>
      <c r="CE42" s="365">
        <v>27200</v>
      </c>
      <c r="CF42" s="365">
        <v>39800</v>
      </c>
      <c r="CG42" s="365">
        <v>20600</v>
      </c>
      <c r="CH42" s="365">
        <v>87700</v>
      </c>
      <c r="CI42" s="364">
        <v>100</v>
      </c>
      <c r="CJ42" s="365">
        <v>1200</v>
      </c>
      <c r="CK42" s="365">
        <v>100</v>
      </c>
      <c r="CL42" s="366">
        <v>1500</v>
      </c>
      <c r="CM42" s="364">
        <v>116800</v>
      </c>
      <c r="CN42" s="365">
        <v>113800</v>
      </c>
      <c r="CO42" s="365">
        <v>49100</v>
      </c>
      <c r="CP42" s="366">
        <v>279700</v>
      </c>
      <c r="CQ42" s="364">
        <v>97300</v>
      </c>
      <c r="CR42" s="365">
        <v>90400</v>
      </c>
      <c r="CS42" s="365">
        <v>113400</v>
      </c>
      <c r="CT42" s="366">
        <v>301100</v>
      </c>
      <c r="CU42" s="365">
        <v>34200</v>
      </c>
      <c r="CV42" s="365">
        <v>51600</v>
      </c>
      <c r="CW42" s="365">
        <v>68000</v>
      </c>
      <c r="CX42" s="365">
        <v>153900</v>
      </c>
      <c r="CY42" s="364">
        <v>200</v>
      </c>
      <c r="CZ42" s="365">
        <v>1300</v>
      </c>
      <c r="DA42" s="365">
        <v>700</v>
      </c>
      <c r="DB42" s="366">
        <v>2200</v>
      </c>
      <c r="DC42" s="364">
        <v>131700</v>
      </c>
      <c r="DD42" s="365">
        <v>143400</v>
      </c>
      <c r="DE42" s="365">
        <v>182100</v>
      </c>
      <c r="DF42" s="365">
        <v>457200</v>
      </c>
      <c r="DG42" s="367">
        <v>95400</v>
      </c>
      <c r="DH42" s="365">
        <v>101700</v>
      </c>
      <c r="DI42" s="365">
        <v>131900</v>
      </c>
      <c r="DJ42" s="366">
        <v>329000</v>
      </c>
      <c r="DK42" s="365">
        <v>34100</v>
      </c>
      <c r="DL42" s="365">
        <v>58000</v>
      </c>
      <c r="DM42" s="365">
        <v>95700</v>
      </c>
      <c r="DN42" s="365">
        <v>187900</v>
      </c>
      <c r="DO42" s="364">
        <v>300</v>
      </c>
      <c r="DP42" s="365">
        <v>1700</v>
      </c>
      <c r="DQ42" s="365">
        <v>1700</v>
      </c>
      <c r="DR42" s="366">
        <v>3700</v>
      </c>
      <c r="DS42" s="364">
        <v>129900</v>
      </c>
      <c r="DT42" s="365">
        <v>161400</v>
      </c>
      <c r="DU42" s="365">
        <v>229300</v>
      </c>
      <c r="DV42" s="366">
        <v>520600</v>
      </c>
      <c r="DW42" s="364">
        <v>80900</v>
      </c>
      <c r="DX42" s="365">
        <v>99000</v>
      </c>
      <c r="DY42" s="365">
        <v>112900</v>
      </c>
      <c r="DZ42" s="366">
        <v>292800</v>
      </c>
      <c r="EA42" s="365">
        <v>33100</v>
      </c>
      <c r="EB42" s="365">
        <v>63900</v>
      </c>
      <c r="EC42" s="365">
        <v>110600</v>
      </c>
      <c r="ED42" s="365">
        <v>207700</v>
      </c>
      <c r="EE42" s="364">
        <v>600</v>
      </c>
      <c r="EF42" s="365">
        <v>2400</v>
      </c>
      <c r="EG42" s="365">
        <v>6800</v>
      </c>
      <c r="EH42" s="366">
        <v>9800</v>
      </c>
      <c r="EI42" s="364">
        <v>114500</v>
      </c>
      <c r="EJ42" s="365">
        <v>165400</v>
      </c>
      <c r="EK42" s="365">
        <v>230300</v>
      </c>
      <c r="EL42" s="366">
        <v>510200</v>
      </c>
      <c r="EM42" s="368">
        <v>83400</v>
      </c>
      <c r="EN42" s="369">
        <v>97000</v>
      </c>
      <c r="EO42" s="369">
        <v>106100</v>
      </c>
      <c r="EP42" s="370">
        <v>286500</v>
      </c>
      <c r="EQ42" s="369">
        <v>35600</v>
      </c>
      <c r="ER42" s="369">
        <v>59300</v>
      </c>
      <c r="ES42" s="369">
        <v>49800</v>
      </c>
      <c r="ET42" s="369">
        <v>144700</v>
      </c>
      <c r="EU42" s="368">
        <v>700</v>
      </c>
      <c r="EV42" s="369">
        <v>2900</v>
      </c>
      <c r="EW42" s="369">
        <v>5600</v>
      </c>
      <c r="EX42" s="370">
        <v>9200</v>
      </c>
      <c r="EY42" s="368">
        <v>119800</v>
      </c>
      <c r="EZ42" s="369">
        <v>159100</v>
      </c>
      <c r="FA42" s="369">
        <v>161600</v>
      </c>
      <c r="FB42" s="370">
        <v>440400</v>
      </c>
      <c r="FC42" s="371">
        <v>85600</v>
      </c>
      <c r="FD42" s="371">
        <v>93600</v>
      </c>
      <c r="FE42" s="371">
        <v>119100</v>
      </c>
      <c r="FF42" s="372">
        <v>298300</v>
      </c>
      <c r="FG42" s="371">
        <v>39100</v>
      </c>
      <c r="FH42" s="371">
        <v>62400</v>
      </c>
      <c r="FI42" s="371">
        <v>80300</v>
      </c>
      <c r="FJ42" s="372">
        <v>181800</v>
      </c>
      <c r="FK42" s="371">
        <v>1100</v>
      </c>
      <c r="FL42" s="371">
        <v>4200</v>
      </c>
      <c r="FM42" s="371">
        <v>14400</v>
      </c>
      <c r="FN42" s="372">
        <v>19800</v>
      </c>
      <c r="FO42" s="371">
        <v>125900</v>
      </c>
      <c r="FP42" s="371">
        <v>160200</v>
      </c>
      <c r="FQ42" s="371">
        <v>213900</v>
      </c>
      <c r="FR42" s="372">
        <v>499900</v>
      </c>
      <c r="FS42" s="371">
        <v>86900</v>
      </c>
      <c r="FT42" s="371">
        <v>84900</v>
      </c>
      <c r="FU42" s="371">
        <v>119500</v>
      </c>
      <c r="FV42" s="372">
        <v>291300</v>
      </c>
      <c r="FW42" s="371">
        <v>42700</v>
      </c>
      <c r="FX42" s="371">
        <v>63100</v>
      </c>
      <c r="FY42" s="371">
        <v>85000</v>
      </c>
      <c r="FZ42" s="372">
        <v>190900</v>
      </c>
      <c r="GA42" s="371">
        <v>1800</v>
      </c>
      <c r="GB42" s="371">
        <v>5800</v>
      </c>
      <c r="GC42" s="371">
        <v>19600</v>
      </c>
      <c r="GD42" s="372">
        <v>27200</v>
      </c>
      <c r="GE42" s="371">
        <v>131400</v>
      </c>
      <c r="GF42" s="371">
        <v>153900</v>
      </c>
      <c r="GG42" s="371">
        <v>224100</v>
      </c>
      <c r="GH42" s="372">
        <v>509400</v>
      </c>
      <c r="GI42" s="373">
        <v>78500</v>
      </c>
      <c r="GJ42" s="373">
        <v>71410</v>
      </c>
      <c r="GK42" s="373">
        <v>110740</v>
      </c>
      <c r="GL42" s="374">
        <v>260650</v>
      </c>
      <c r="GM42" s="373">
        <v>42160</v>
      </c>
      <c r="GN42" s="373">
        <v>63190</v>
      </c>
      <c r="GO42" s="373">
        <v>92310</v>
      </c>
      <c r="GP42" s="374">
        <v>197660</v>
      </c>
      <c r="GQ42" s="373">
        <v>2100</v>
      </c>
      <c r="GR42" s="373">
        <v>7590</v>
      </c>
      <c r="GS42" s="373">
        <v>26890</v>
      </c>
      <c r="GT42" s="374">
        <v>36570</v>
      </c>
      <c r="GU42" s="373">
        <v>122750</v>
      </c>
      <c r="GV42" s="373">
        <v>142190</v>
      </c>
      <c r="GW42" s="373">
        <v>229940</v>
      </c>
      <c r="GX42" s="374">
        <v>494880</v>
      </c>
      <c r="GY42" s="373">
        <v>62630</v>
      </c>
      <c r="GZ42" s="373">
        <v>45380</v>
      </c>
      <c r="HA42" s="373">
        <v>53380</v>
      </c>
      <c r="HB42" s="374">
        <v>161390</v>
      </c>
      <c r="HC42" s="373">
        <v>40850</v>
      </c>
      <c r="HD42" s="373">
        <v>54320</v>
      </c>
      <c r="HE42" s="373">
        <v>71050</v>
      </c>
      <c r="HF42" s="374">
        <v>166220</v>
      </c>
      <c r="HG42" s="373">
        <v>3100</v>
      </c>
      <c r="HH42" s="373">
        <v>14000</v>
      </c>
      <c r="HI42" s="373">
        <v>31050</v>
      </c>
      <c r="HJ42" s="374">
        <v>48150</v>
      </c>
      <c r="HK42" s="373">
        <v>106570</v>
      </c>
      <c r="HL42" s="373">
        <v>113710</v>
      </c>
      <c r="HM42" s="373">
        <v>155480</v>
      </c>
      <c r="HN42" s="374">
        <v>375760</v>
      </c>
    </row>
    <row r="43" spans="1:222">
      <c r="A43" s="2646" t="s">
        <v>400</v>
      </c>
      <c r="B43" s="2646"/>
      <c r="C43" s="2646"/>
      <c r="D43" s="2646"/>
      <c r="E43" s="2646"/>
      <c r="F43" s="2646"/>
      <c r="G43" s="2646"/>
      <c r="H43" s="2646"/>
      <c r="I43" s="2646"/>
      <c r="J43" s="2646"/>
      <c r="K43" s="2646"/>
      <c r="L43" s="2646"/>
      <c r="M43" s="2646"/>
      <c r="N43" s="2646"/>
      <c r="O43" s="2646"/>
      <c r="Q43" s="375" t="s">
        <v>400</v>
      </c>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c r="FP43" s="280"/>
      <c r="FQ43" s="280"/>
      <c r="FR43" s="280"/>
      <c r="FS43" s="280"/>
      <c r="FT43" s="280"/>
      <c r="FU43" s="280"/>
      <c r="FV43" s="280"/>
      <c r="FW43" s="280"/>
      <c r="FX43" s="280"/>
      <c r="FY43" s="280"/>
      <c r="FZ43" s="280"/>
      <c r="GA43" s="280"/>
      <c r="GB43" s="280"/>
      <c r="GC43" s="280"/>
      <c r="GD43" s="280"/>
      <c r="GE43" s="280"/>
      <c r="GF43" s="280"/>
      <c r="GG43" s="280"/>
      <c r="GH43" s="280"/>
      <c r="GI43" s="280"/>
      <c r="GJ43" s="280"/>
      <c r="GK43" s="280"/>
      <c r="GL43" s="280"/>
      <c r="GM43" s="280"/>
      <c r="GN43" s="280"/>
      <c r="GO43" s="280"/>
      <c r="GP43" s="280"/>
      <c r="GQ43" s="280"/>
      <c r="GR43" s="280"/>
      <c r="GS43" s="280"/>
      <c r="GT43" s="280"/>
      <c r="GU43" s="280"/>
      <c r="GV43" s="280"/>
      <c r="GW43" s="280"/>
      <c r="GX43" s="280"/>
    </row>
    <row r="44" spans="1:222" ht="15" customHeight="1">
      <c r="A44" s="2647" t="s">
        <v>401</v>
      </c>
      <c r="B44" s="2647"/>
      <c r="C44" s="2647"/>
      <c r="D44" s="2647"/>
      <c r="E44" s="2647"/>
      <c r="F44" s="2647"/>
      <c r="G44" s="2647"/>
      <c r="H44" s="2647"/>
      <c r="I44" s="2647"/>
      <c r="J44" s="2647"/>
      <c r="K44" s="2647"/>
      <c r="L44" s="2647"/>
      <c r="M44" s="2647"/>
      <c r="N44" s="2647"/>
      <c r="O44" s="2647"/>
      <c r="Q44" s="2662" t="s">
        <v>443</v>
      </c>
      <c r="R44" s="2662"/>
      <c r="S44" s="2662"/>
      <c r="T44" s="2662"/>
      <c r="U44" s="2662"/>
      <c r="V44" s="2662"/>
      <c r="W44" s="2662"/>
      <c r="X44" s="2662"/>
      <c r="Y44" s="2662"/>
      <c r="Z44" s="2662"/>
      <c r="AA44" s="2662"/>
      <c r="AB44" s="2662"/>
      <c r="AC44" s="2662"/>
      <c r="AD44" s="2662"/>
      <c r="AE44" s="376"/>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c r="BY44" s="377"/>
      <c r="BZ44" s="377"/>
      <c r="CA44" s="377"/>
      <c r="CB44" s="377"/>
      <c r="CC44" s="377"/>
      <c r="CD44" s="377"/>
      <c r="CE44" s="377"/>
      <c r="CF44" s="377"/>
      <c r="CG44" s="377"/>
      <c r="CH44" s="377"/>
      <c r="CI44" s="377"/>
      <c r="CJ44" s="377"/>
      <c r="CK44" s="377"/>
      <c r="CL44" s="377"/>
      <c r="CM44" s="377"/>
      <c r="CN44" s="377"/>
      <c r="CO44" s="377"/>
      <c r="CP44" s="377"/>
      <c r="CQ44" s="377"/>
      <c r="CR44" s="377"/>
      <c r="CS44" s="377"/>
      <c r="CT44" s="377"/>
      <c r="CU44" s="377"/>
      <c r="CV44" s="377"/>
      <c r="CW44" s="377"/>
      <c r="CX44" s="377"/>
      <c r="CY44" s="377"/>
      <c r="CZ44" s="377"/>
      <c r="DA44" s="377"/>
      <c r="DB44" s="377"/>
      <c r="DC44" s="377"/>
      <c r="DD44" s="377"/>
      <c r="DE44" s="377"/>
      <c r="DF44" s="377"/>
      <c r="DG44" s="377"/>
      <c r="DH44" s="377"/>
      <c r="DI44" s="377"/>
      <c r="DJ44" s="377"/>
      <c r="DK44" s="377"/>
      <c r="DL44" s="377"/>
      <c r="DM44" s="377"/>
      <c r="DN44" s="377"/>
      <c r="DO44" s="377"/>
      <c r="DP44" s="377"/>
      <c r="DQ44" s="377"/>
      <c r="DR44" s="377"/>
      <c r="DS44" s="377"/>
      <c r="DT44" s="377"/>
      <c r="DU44" s="377"/>
      <c r="DV44" s="377"/>
      <c r="DW44" s="377"/>
      <c r="DX44" s="377"/>
      <c r="DY44" s="377"/>
      <c r="DZ44" s="377"/>
      <c r="EA44" s="377"/>
      <c r="EB44" s="377"/>
      <c r="EC44" s="377"/>
      <c r="ED44" s="377"/>
      <c r="EE44" s="377"/>
      <c r="EF44" s="377"/>
      <c r="EG44" s="377"/>
      <c r="EH44" s="377"/>
      <c r="EI44" s="377"/>
      <c r="EJ44" s="377"/>
      <c r="EK44" s="377"/>
      <c r="EL44" s="377"/>
      <c r="EM44" s="377"/>
      <c r="EN44" s="377"/>
      <c r="EO44" s="377"/>
      <c r="EP44" s="377"/>
      <c r="EQ44" s="377"/>
      <c r="ER44" s="377"/>
      <c r="ES44" s="377"/>
      <c r="ET44" s="377"/>
      <c r="EU44" s="377"/>
      <c r="EV44" s="377"/>
      <c r="EW44" s="377"/>
      <c r="EX44" s="377"/>
      <c r="EY44" s="377"/>
      <c r="EZ44" s="377"/>
      <c r="FA44" s="377"/>
      <c r="FB44" s="377"/>
      <c r="FC44" s="377"/>
      <c r="FD44" s="377"/>
      <c r="FE44" s="377"/>
      <c r="FF44" s="377"/>
      <c r="FG44" s="377"/>
      <c r="FH44" s="377"/>
      <c r="FI44" s="377"/>
      <c r="FJ44" s="377"/>
      <c r="FK44" s="377"/>
      <c r="FL44" s="377"/>
      <c r="FM44" s="377"/>
      <c r="FN44" s="377"/>
      <c r="FO44" s="377"/>
      <c r="FP44" s="377"/>
      <c r="FQ44" s="377"/>
      <c r="FR44" s="377"/>
      <c r="FS44" s="377"/>
      <c r="FT44" s="377"/>
      <c r="FU44" s="377"/>
      <c r="FV44" s="377"/>
      <c r="FW44" s="377"/>
      <c r="FX44" s="377"/>
      <c r="FY44" s="377"/>
      <c r="FZ44" s="377"/>
      <c r="GA44" s="377"/>
      <c r="GB44" s="377"/>
      <c r="GC44" s="377"/>
      <c r="GD44" s="377"/>
      <c r="GE44" s="377"/>
      <c r="GF44" s="377"/>
      <c r="GG44" s="377"/>
      <c r="GH44" s="377"/>
      <c r="GI44" s="377"/>
      <c r="GJ44" s="377"/>
      <c r="GK44" s="377"/>
      <c r="GL44" s="377"/>
      <c r="GM44" s="377"/>
      <c r="GN44" s="377"/>
      <c r="GO44" s="377"/>
      <c r="GP44" s="377"/>
      <c r="GQ44" s="377"/>
      <c r="GR44" s="377"/>
      <c r="GS44" s="377"/>
      <c r="GT44" s="377"/>
      <c r="GU44" s="377"/>
      <c r="GV44" s="377"/>
      <c r="GW44" s="377"/>
      <c r="GX44" s="377"/>
    </row>
    <row r="45" spans="1:222" ht="15" customHeight="1">
      <c r="A45" s="2648" t="s">
        <v>402</v>
      </c>
      <c r="B45" s="2649"/>
      <c r="C45" s="2649"/>
      <c r="D45" s="2649"/>
      <c r="E45" s="2649"/>
      <c r="F45" s="2649"/>
      <c r="G45" s="2649"/>
      <c r="H45" s="2649"/>
      <c r="I45" s="2649"/>
      <c r="J45" s="2649"/>
      <c r="K45" s="2649"/>
      <c r="L45" s="2649"/>
      <c r="M45" s="2649"/>
      <c r="N45" s="1875"/>
      <c r="O45" s="241"/>
      <c r="Q45" s="2675" t="s">
        <v>402</v>
      </c>
      <c r="R45" s="2675"/>
      <c r="S45" s="2675"/>
      <c r="T45" s="2675"/>
      <c r="U45" s="2675"/>
      <c r="V45" s="2675"/>
      <c r="W45" s="2675"/>
      <c r="X45" s="2675"/>
      <c r="Y45" s="2675"/>
      <c r="Z45" s="2675"/>
      <c r="AA45" s="2675"/>
      <c r="AB45" s="2675"/>
      <c r="AC45" s="2675"/>
      <c r="AD45" s="2675"/>
      <c r="AE45" s="376"/>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7"/>
      <c r="BR45" s="377"/>
      <c r="BS45" s="377"/>
      <c r="BT45" s="377"/>
      <c r="BU45" s="377"/>
      <c r="BV45" s="377"/>
      <c r="BW45" s="377"/>
      <c r="BX45" s="377"/>
      <c r="BY45" s="377"/>
      <c r="BZ45" s="377"/>
      <c r="CA45" s="377"/>
      <c r="CB45" s="377"/>
      <c r="CC45" s="377"/>
      <c r="CD45" s="377"/>
      <c r="CE45" s="377"/>
      <c r="CF45" s="377"/>
      <c r="CG45" s="377"/>
      <c r="CH45" s="377"/>
      <c r="CI45" s="377"/>
      <c r="CJ45" s="377"/>
      <c r="CK45" s="377"/>
      <c r="CL45" s="377"/>
      <c r="CM45" s="377"/>
      <c r="CN45" s="377"/>
      <c r="CO45" s="377"/>
      <c r="CP45" s="377"/>
      <c r="CQ45" s="377"/>
      <c r="CR45" s="377"/>
      <c r="CS45" s="377"/>
      <c r="CT45" s="377"/>
      <c r="CU45" s="377"/>
      <c r="CV45" s="377"/>
      <c r="CW45" s="377"/>
      <c r="CX45" s="377"/>
      <c r="CY45" s="377"/>
      <c r="CZ45" s="377"/>
      <c r="DA45" s="377"/>
      <c r="DB45" s="377"/>
      <c r="DC45" s="377"/>
      <c r="DD45" s="377"/>
      <c r="DE45" s="377"/>
      <c r="DF45" s="377"/>
      <c r="DG45" s="377"/>
      <c r="DH45" s="377"/>
      <c r="DI45" s="377"/>
      <c r="DJ45" s="377"/>
      <c r="DK45" s="377"/>
      <c r="DL45" s="377"/>
      <c r="DM45" s="377"/>
      <c r="DN45" s="377"/>
      <c r="DO45" s="377"/>
      <c r="DP45" s="377"/>
      <c r="DQ45" s="377"/>
      <c r="DR45" s="377"/>
      <c r="DS45" s="377"/>
      <c r="DT45" s="377"/>
      <c r="DU45" s="377"/>
      <c r="DV45" s="377"/>
      <c r="DW45" s="377"/>
      <c r="DX45" s="377"/>
      <c r="DY45" s="377"/>
      <c r="DZ45" s="377"/>
      <c r="EA45" s="377"/>
      <c r="EB45" s="377"/>
      <c r="EC45" s="377"/>
      <c r="ED45" s="377"/>
      <c r="EE45" s="377"/>
      <c r="EF45" s="377"/>
      <c r="EG45" s="377"/>
      <c r="EH45" s="377"/>
      <c r="EI45" s="377"/>
      <c r="EJ45" s="377"/>
      <c r="EK45" s="377"/>
      <c r="EL45" s="377"/>
      <c r="EM45" s="377"/>
      <c r="EN45" s="377"/>
      <c r="EO45" s="377"/>
      <c r="EP45" s="377"/>
      <c r="EQ45" s="377"/>
      <c r="ER45" s="377"/>
      <c r="ES45" s="377"/>
      <c r="ET45" s="377"/>
      <c r="EU45" s="377"/>
      <c r="EV45" s="377"/>
      <c r="EW45" s="377"/>
      <c r="EX45" s="377"/>
      <c r="EY45" s="377"/>
      <c r="EZ45" s="377"/>
      <c r="FA45" s="377"/>
      <c r="FB45" s="377"/>
      <c r="FC45" s="377"/>
      <c r="FD45" s="377"/>
      <c r="FE45" s="377"/>
      <c r="FF45" s="377"/>
      <c r="FG45" s="377"/>
      <c r="FH45" s="377"/>
      <c r="FI45" s="377"/>
      <c r="FJ45" s="377"/>
      <c r="FK45" s="377"/>
      <c r="FL45" s="377"/>
      <c r="FM45" s="377"/>
      <c r="FN45" s="377"/>
      <c r="FO45" s="377"/>
      <c r="FP45" s="377"/>
      <c r="FQ45" s="377"/>
      <c r="FR45" s="377"/>
      <c r="FS45" s="377"/>
      <c r="FT45" s="377"/>
      <c r="FU45" s="377"/>
      <c r="FV45" s="377"/>
      <c r="FW45" s="377"/>
      <c r="FX45" s="377"/>
      <c r="FY45" s="377"/>
      <c r="FZ45" s="377"/>
      <c r="GA45" s="377"/>
      <c r="GB45" s="377"/>
      <c r="GC45" s="377"/>
      <c r="GD45" s="377"/>
      <c r="GE45" s="377"/>
      <c r="GF45" s="377"/>
      <c r="GG45" s="377"/>
      <c r="GH45" s="377"/>
      <c r="GI45" s="377"/>
      <c r="GJ45" s="377"/>
      <c r="GK45" s="377"/>
      <c r="GL45" s="377"/>
      <c r="GM45" s="377"/>
      <c r="GN45" s="377"/>
      <c r="GO45" s="377"/>
      <c r="GP45" s="377"/>
      <c r="GQ45" s="377"/>
      <c r="GR45" s="377"/>
      <c r="GS45" s="377"/>
      <c r="GT45" s="377"/>
      <c r="GU45" s="377"/>
      <c r="GV45" s="377"/>
      <c r="GW45" s="377"/>
      <c r="GX45" s="377"/>
    </row>
    <row r="46" spans="1:222" ht="15" customHeight="1">
      <c r="A46" s="2643" t="s">
        <v>403</v>
      </c>
      <c r="B46" s="2643"/>
      <c r="C46" s="2643"/>
      <c r="D46" s="2643"/>
      <c r="E46" s="2643"/>
      <c r="F46" s="2643"/>
      <c r="G46" s="2643"/>
      <c r="H46" s="2643"/>
      <c r="I46" s="2643"/>
      <c r="J46" s="2643"/>
      <c r="K46" s="2643"/>
      <c r="L46" s="2643"/>
      <c r="M46" s="2643"/>
      <c r="N46" s="2643"/>
      <c r="O46" s="2643"/>
      <c r="Q46" s="2662" t="s">
        <v>444</v>
      </c>
      <c r="R46" s="2662"/>
      <c r="S46" s="2662"/>
      <c r="T46" s="2662"/>
      <c r="U46" s="2662"/>
      <c r="V46" s="2662"/>
      <c r="W46" s="2662"/>
      <c r="X46" s="2662"/>
      <c r="Y46" s="2662"/>
      <c r="Z46" s="2662"/>
      <c r="AA46" s="2662"/>
      <c r="AB46" s="2662"/>
      <c r="AC46" s="2662"/>
      <c r="AD46" s="2662"/>
      <c r="AE46" s="376"/>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c r="CO46" s="377"/>
      <c r="CP46" s="377"/>
      <c r="CQ46" s="377"/>
      <c r="CR46" s="377"/>
      <c r="CS46" s="377"/>
      <c r="CT46" s="377"/>
      <c r="CU46" s="377"/>
      <c r="CV46" s="377"/>
      <c r="CW46" s="377"/>
      <c r="CX46" s="377"/>
      <c r="CY46" s="377"/>
      <c r="CZ46" s="377"/>
      <c r="DA46" s="377"/>
      <c r="DB46" s="377"/>
      <c r="DC46" s="377"/>
      <c r="DD46" s="377"/>
      <c r="DE46" s="377"/>
      <c r="DF46" s="377"/>
      <c r="DG46" s="377"/>
      <c r="DH46" s="377"/>
      <c r="DI46" s="377"/>
      <c r="DJ46" s="377"/>
      <c r="DK46" s="377"/>
      <c r="DL46" s="377"/>
      <c r="DM46" s="377"/>
      <c r="DN46" s="377"/>
      <c r="DO46" s="377"/>
      <c r="DP46" s="377"/>
      <c r="DQ46" s="377"/>
      <c r="DR46" s="377"/>
      <c r="DS46" s="377"/>
      <c r="DT46" s="377"/>
      <c r="DU46" s="377"/>
      <c r="DV46" s="377"/>
      <c r="DW46" s="377"/>
      <c r="DX46" s="377"/>
      <c r="DY46" s="377"/>
      <c r="DZ46" s="377"/>
      <c r="EA46" s="377"/>
      <c r="EB46" s="377"/>
      <c r="EC46" s="377"/>
      <c r="ED46" s="377"/>
      <c r="EE46" s="377"/>
      <c r="EF46" s="377"/>
      <c r="EG46" s="377"/>
      <c r="EH46" s="377"/>
      <c r="EI46" s="377"/>
      <c r="EJ46" s="377"/>
      <c r="EK46" s="377"/>
      <c r="EL46" s="377"/>
      <c r="EM46" s="377"/>
      <c r="EN46" s="377"/>
      <c r="EO46" s="377"/>
      <c r="EP46" s="377"/>
      <c r="EQ46" s="377"/>
      <c r="ER46" s="377"/>
      <c r="ES46" s="377"/>
      <c r="ET46" s="377"/>
      <c r="EU46" s="377"/>
      <c r="EV46" s="377"/>
      <c r="EW46" s="377"/>
      <c r="EX46" s="377"/>
      <c r="EY46" s="377"/>
      <c r="EZ46" s="377"/>
      <c r="FA46" s="377"/>
      <c r="FB46" s="377"/>
      <c r="FC46" s="377"/>
      <c r="FD46" s="377"/>
      <c r="FE46" s="377"/>
      <c r="FF46" s="377"/>
      <c r="FG46" s="377"/>
      <c r="FH46" s="377"/>
      <c r="FI46" s="377"/>
      <c r="FJ46" s="377"/>
      <c r="FK46" s="377"/>
      <c r="FL46" s="377"/>
      <c r="FM46" s="377"/>
      <c r="FN46" s="377"/>
      <c r="FO46" s="377"/>
      <c r="FP46" s="377"/>
      <c r="FQ46" s="377"/>
      <c r="FR46" s="377"/>
      <c r="FS46" s="377"/>
      <c r="FT46" s="377"/>
      <c r="FU46" s="377"/>
      <c r="FV46" s="377"/>
      <c r="FW46" s="377"/>
      <c r="FX46" s="377"/>
      <c r="FY46" s="377"/>
      <c r="FZ46" s="377"/>
      <c r="GA46" s="377"/>
      <c r="GB46" s="377"/>
      <c r="GC46" s="377"/>
      <c r="GD46" s="377"/>
      <c r="GE46" s="377"/>
      <c r="GF46" s="377"/>
      <c r="GG46" s="377"/>
      <c r="GH46" s="377"/>
      <c r="GI46" s="377"/>
      <c r="GJ46" s="377"/>
      <c r="GK46" s="377"/>
      <c r="GL46" s="377"/>
      <c r="GM46" s="377"/>
      <c r="GN46" s="377"/>
      <c r="GO46" s="377"/>
      <c r="GP46" s="377"/>
      <c r="GQ46" s="377"/>
      <c r="GR46" s="377"/>
      <c r="GS46" s="377"/>
      <c r="GT46" s="377"/>
      <c r="GU46" s="377"/>
      <c r="GV46" s="377"/>
      <c r="GW46" s="377"/>
      <c r="GX46" s="377"/>
    </row>
    <row r="47" spans="1:222" ht="15" customHeight="1">
      <c r="A47" s="2643" t="s">
        <v>404</v>
      </c>
      <c r="B47" s="2643"/>
      <c r="C47" s="2643"/>
      <c r="D47" s="2643"/>
      <c r="E47" s="2643"/>
      <c r="F47" s="2643"/>
      <c r="G47" s="2643"/>
      <c r="H47" s="2643"/>
      <c r="I47" s="2643"/>
      <c r="J47" s="2643"/>
      <c r="K47" s="2643"/>
      <c r="L47" s="2643"/>
      <c r="M47" s="2643"/>
      <c r="N47" s="2643"/>
      <c r="O47" s="2643"/>
      <c r="Q47" s="2662" t="s">
        <v>445</v>
      </c>
      <c r="R47" s="2662"/>
      <c r="S47" s="2662"/>
      <c r="T47" s="2662"/>
      <c r="U47" s="2662"/>
      <c r="V47" s="2662"/>
      <c r="W47" s="2662"/>
      <c r="X47" s="2662"/>
      <c r="Y47" s="2662"/>
      <c r="Z47" s="2662"/>
      <c r="AA47" s="2662"/>
      <c r="AB47" s="2662"/>
      <c r="AC47" s="2662"/>
      <c r="AD47" s="2662"/>
      <c r="AE47" s="378"/>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7"/>
      <c r="CC47" s="377"/>
      <c r="CD47" s="377"/>
      <c r="CE47" s="377"/>
      <c r="CF47" s="377"/>
      <c r="CG47" s="377"/>
      <c r="CH47" s="377"/>
      <c r="CI47" s="377"/>
      <c r="CJ47" s="377"/>
      <c r="CK47" s="377"/>
      <c r="CL47" s="377"/>
      <c r="CM47" s="377"/>
      <c r="CN47" s="377"/>
      <c r="CO47" s="377"/>
      <c r="CP47" s="377"/>
      <c r="CQ47" s="377"/>
      <c r="CR47" s="377"/>
      <c r="CS47" s="377"/>
      <c r="CT47" s="377"/>
      <c r="CU47" s="377"/>
      <c r="CV47" s="377"/>
      <c r="CW47" s="377"/>
      <c r="CX47" s="377"/>
      <c r="CY47" s="377"/>
      <c r="CZ47" s="377"/>
      <c r="DA47" s="377"/>
      <c r="DB47" s="377"/>
      <c r="DC47" s="377"/>
      <c r="DD47" s="377"/>
      <c r="DE47" s="377"/>
      <c r="DF47" s="377"/>
      <c r="DG47" s="377"/>
      <c r="DH47" s="377"/>
      <c r="DI47" s="377"/>
      <c r="DJ47" s="377"/>
      <c r="DK47" s="377"/>
      <c r="DL47" s="377"/>
      <c r="DM47" s="377"/>
      <c r="DN47" s="377"/>
      <c r="DO47" s="377"/>
      <c r="DP47" s="377"/>
      <c r="DQ47" s="377"/>
      <c r="DR47" s="377"/>
      <c r="DS47" s="377"/>
      <c r="DT47" s="377"/>
      <c r="DU47" s="377"/>
      <c r="DV47" s="377"/>
      <c r="DW47" s="377"/>
      <c r="DX47" s="377"/>
      <c r="DY47" s="377"/>
      <c r="DZ47" s="377"/>
      <c r="EA47" s="377"/>
      <c r="EB47" s="377"/>
      <c r="EC47" s="377"/>
      <c r="ED47" s="377"/>
      <c r="EE47" s="377"/>
      <c r="EF47" s="377"/>
      <c r="EG47" s="377"/>
      <c r="EH47" s="377"/>
      <c r="EI47" s="377"/>
      <c r="EJ47" s="377"/>
      <c r="EK47" s="377"/>
      <c r="EL47" s="377"/>
      <c r="EM47" s="377"/>
      <c r="EN47" s="377"/>
      <c r="EO47" s="377"/>
      <c r="EP47" s="377"/>
      <c r="EQ47" s="377"/>
      <c r="ER47" s="377"/>
      <c r="ES47" s="377"/>
      <c r="ET47" s="377"/>
      <c r="EU47" s="377"/>
      <c r="EV47" s="377"/>
      <c r="EW47" s="377"/>
      <c r="EX47" s="377"/>
      <c r="EY47" s="377"/>
      <c r="EZ47" s="377"/>
      <c r="FA47" s="377"/>
      <c r="FB47" s="377"/>
      <c r="FC47" s="377"/>
      <c r="FD47" s="377"/>
      <c r="FE47" s="377"/>
      <c r="FF47" s="377"/>
      <c r="FG47" s="377"/>
      <c r="FH47" s="377"/>
      <c r="FI47" s="377"/>
      <c r="FJ47" s="377"/>
      <c r="FK47" s="377"/>
      <c r="FL47" s="377"/>
      <c r="FM47" s="377"/>
      <c r="FN47" s="377"/>
      <c r="FO47" s="377"/>
      <c r="FP47" s="377"/>
      <c r="FQ47" s="377"/>
      <c r="FR47" s="377"/>
      <c r="FS47" s="377"/>
      <c r="FT47" s="377"/>
      <c r="FU47" s="377"/>
      <c r="FV47" s="377"/>
      <c r="FW47" s="377"/>
      <c r="FX47" s="377"/>
      <c r="FY47" s="377"/>
      <c r="FZ47" s="377"/>
      <c r="GA47" s="377"/>
      <c r="GB47" s="377"/>
      <c r="GC47" s="377"/>
      <c r="GD47" s="377"/>
      <c r="GE47" s="377"/>
      <c r="GF47" s="377"/>
      <c r="GG47" s="377"/>
      <c r="GH47" s="377"/>
      <c r="GI47" s="377"/>
      <c r="GJ47" s="377"/>
      <c r="GK47" s="377"/>
      <c r="GL47" s="377"/>
      <c r="GM47" s="377"/>
      <c r="GN47" s="377"/>
      <c r="GO47" s="377"/>
      <c r="GP47" s="377"/>
      <c r="GQ47" s="377"/>
      <c r="GR47" s="377"/>
      <c r="GS47" s="377"/>
      <c r="GT47" s="377"/>
      <c r="GU47" s="377"/>
      <c r="GV47" s="377"/>
      <c r="GW47" s="377"/>
      <c r="GX47" s="377"/>
    </row>
    <row r="48" spans="1:222" ht="15" customHeight="1">
      <c r="A48" s="2644" t="s">
        <v>405</v>
      </c>
      <c r="B48" s="2644"/>
      <c r="C48" s="2644"/>
      <c r="D48" s="2644"/>
      <c r="E48" s="2644"/>
      <c r="F48" s="2644"/>
      <c r="G48" s="2644"/>
      <c r="H48" s="2644"/>
      <c r="I48" s="2644"/>
      <c r="J48" s="2644"/>
      <c r="K48" s="2644"/>
      <c r="L48" s="2644"/>
      <c r="M48" s="2644"/>
      <c r="N48" s="2644"/>
      <c r="O48" s="2644"/>
      <c r="Q48" s="2662" t="s">
        <v>446</v>
      </c>
      <c r="R48" s="2662"/>
      <c r="S48" s="2662"/>
      <c r="T48" s="2662"/>
      <c r="U48" s="2662"/>
      <c r="V48" s="2662"/>
      <c r="W48" s="2662"/>
      <c r="X48" s="2662"/>
      <c r="Y48" s="2662"/>
      <c r="Z48" s="2662"/>
      <c r="AA48" s="2662"/>
      <c r="AB48" s="2662"/>
      <c r="AC48" s="2662"/>
      <c r="AD48" s="2662"/>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c r="FU48" s="280"/>
      <c r="FV48" s="280"/>
      <c r="FW48" s="280"/>
      <c r="FX48" s="280"/>
      <c r="FY48" s="280"/>
      <c r="FZ48" s="280"/>
      <c r="GA48" s="280"/>
      <c r="GB48" s="280"/>
      <c r="GC48" s="280"/>
      <c r="GD48" s="280"/>
      <c r="GE48" s="280"/>
      <c r="GF48" s="280"/>
      <c r="GG48" s="280"/>
      <c r="GH48" s="280"/>
      <c r="GI48" s="280"/>
      <c r="GJ48" s="280"/>
      <c r="GK48" s="280"/>
      <c r="GL48" s="280"/>
      <c r="GM48" s="280"/>
      <c r="GN48" s="280"/>
      <c r="GO48" s="280"/>
      <c r="GP48" s="280"/>
      <c r="GQ48" s="280"/>
      <c r="GR48" s="280"/>
      <c r="GS48" s="280"/>
      <c r="GT48" s="280"/>
      <c r="GU48" s="280"/>
      <c r="GV48" s="280"/>
      <c r="GW48" s="280"/>
      <c r="GX48" s="280"/>
    </row>
    <row r="49" spans="1:206" ht="15" customHeight="1">
      <c r="A49" s="2644" t="s">
        <v>406</v>
      </c>
      <c r="B49" s="2644"/>
      <c r="C49" s="2644"/>
      <c r="D49" s="2644"/>
      <c r="E49" s="2644"/>
      <c r="F49" s="2644"/>
      <c r="G49" s="2644"/>
      <c r="H49" s="2644"/>
      <c r="I49" s="2644"/>
      <c r="J49" s="2644"/>
      <c r="K49" s="2644"/>
      <c r="L49" s="2644"/>
      <c r="M49" s="2644"/>
      <c r="N49" s="2644"/>
      <c r="O49" s="2644"/>
      <c r="Q49" s="2662" t="s">
        <v>447</v>
      </c>
      <c r="R49" s="2662"/>
      <c r="S49" s="2662"/>
      <c r="T49" s="2662"/>
      <c r="U49" s="2662"/>
      <c r="V49" s="2662"/>
      <c r="W49" s="2662"/>
      <c r="X49" s="2662"/>
      <c r="Y49" s="2662"/>
      <c r="Z49" s="2662"/>
      <c r="AA49" s="2662"/>
      <c r="AB49" s="2662"/>
      <c r="AC49" s="2662"/>
      <c r="AD49" s="2662"/>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c r="FP49" s="280"/>
      <c r="FQ49" s="280"/>
      <c r="FR49" s="280"/>
      <c r="FS49" s="280"/>
      <c r="FT49" s="280"/>
      <c r="FU49" s="280"/>
      <c r="FV49" s="280"/>
      <c r="FW49" s="280"/>
      <c r="FX49" s="280"/>
      <c r="FY49" s="280"/>
      <c r="FZ49" s="280"/>
      <c r="GA49" s="280"/>
      <c r="GB49" s="280"/>
      <c r="GC49" s="280"/>
      <c r="GD49" s="280"/>
      <c r="GE49" s="280"/>
      <c r="GF49" s="280"/>
      <c r="GG49" s="280"/>
      <c r="GH49" s="280"/>
      <c r="GI49" s="280"/>
      <c r="GJ49" s="280"/>
      <c r="GK49" s="280"/>
      <c r="GL49" s="280"/>
      <c r="GM49" s="280"/>
      <c r="GN49" s="280"/>
      <c r="GO49" s="280"/>
      <c r="GP49" s="280"/>
      <c r="GQ49" s="280"/>
      <c r="GR49" s="280"/>
      <c r="GS49" s="280"/>
      <c r="GT49" s="280"/>
      <c r="GU49" s="280"/>
      <c r="GV49" s="280"/>
      <c r="GW49" s="280"/>
      <c r="GX49" s="280"/>
    </row>
    <row r="50" spans="1:206" ht="15" customHeight="1">
      <c r="A50" s="2644" t="s">
        <v>407</v>
      </c>
      <c r="B50" s="2644"/>
      <c r="C50" s="2644"/>
      <c r="D50" s="2644"/>
      <c r="E50" s="2644"/>
      <c r="F50" s="2644"/>
      <c r="G50" s="2644"/>
      <c r="H50" s="2644"/>
      <c r="I50" s="2644"/>
      <c r="J50" s="2644"/>
      <c r="K50" s="2644"/>
      <c r="L50" s="2644"/>
      <c r="M50" s="2644"/>
      <c r="N50" s="2644"/>
      <c r="O50" s="2644"/>
      <c r="Q50" s="2662" t="s">
        <v>448</v>
      </c>
      <c r="R50" s="2662"/>
      <c r="S50" s="2662"/>
      <c r="T50" s="2662"/>
      <c r="U50" s="2662"/>
      <c r="V50" s="2662"/>
      <c r="W50" s="2662"/>
      <c r="X50" s="2662"/>
      <c r="Y50" s="2662"/>
      <c r="Z50" s="2662"/>
      <c r="AA50" s="2662"/>
      <c r="AB50" s="2662"/>
      <c r="AC50" s="2662"/>
      <c r="AD50" s="2662"/>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c r="FU50" s="280"/>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row>
    <row r="51" spans="1:206">
      <c r="A51" s="2660" t="s">
        <v>408</v>
      </c>
      <c r="B51" s="2660"/>
      <c r="C51" s="2660"/>
      <c r="D51" s="2660"/>
      <c r="E51" s="2660"/>
      <c r="F51" s="2660"/>
      <c r="G51" s="2660"/>
      <c r="H51" s="2660"/>
      <c r="I51" s="2660"/>
      <c r="J51" s="2660"/>
      <c r="K51" s="2660"/>
      <c r="L51" s="2660"/>
      <c r="M51" s="2660"/>
      <c r="N51" s="2660"/>
      <c r="O51" s="2660"/>
    </row>
    <row r="52" spans="1:206">
      <c r="A52" s="2643" t="s">
        <v>409</v>
      </c>
      <c r="B52" s="2643"/>
      <c r="C52" s="2643"/>
      <c r="D52" s="2643"/>
      <c r="E52" s="2643"/>
      <c r="F52" s="2643"/>
      <c r="G52" s="2643"/>
      <c r="H52" s="2643"/>
      <c r="I52" s="2643"/>
      <c r="J52" s="2643"/>
      <c r="K52" s="2643"/>
      <c r="L52" s="2643"/>
      <c r="M52" s="2643"/>
      <c r="N52" s="2643"/>
      <c r="O52" s="2643"/>
    </row>
    <row r="55" spans="1:206">
      <c r="Q55" s="414" t="s">
        <v>1310</v>
      </c>
      <c r="R55" s="413"/>
      <c r="S55" s="413"/>
      <c r="T55" s="413"/>
      <c r="U55" s="413"/>
      <c r="V55" s="413"/>
      <c r="W55" s="413"/>
      <c r="X55" s="413"/>
      <c r="Y55" s="413"/>
      <c r="Z55" s="413"/>
      <c r="AA55" s="413"/>
      <c r="AB55" s="413"/>
      <c r="AC55" s="413"/>
      <c r="AD55" s="413"/>
    </row>
    <row r="56" spans="1:206" ht="15.75">
      <c r="A56" s="258" t="s">
        <v>1308</v>
      </c>
      <c r="B56" s="257"/>
      <c r="C56" s="255"/>
      <c r="D56" s="255"/>
      <c r="E56" s="255"/>
      <c r="F56" s="255"/>
      <c r="G56" s="255"/>
      <c r="H56" s="255"/>
      <c r="I56" s="255"/>
      <c r="J56" s="254"/>
      <c r="K56" s="243"/>
      <c r="L56" s="243"/>
      <c r="Q56" s="413"/>
      <c r="R56" s="413"/>
      <c r="S56" s="413"/>
      <c r="T56" s="413"/>
      <c r="U56" s="413"/>
      <c r="V56" s="413"/>
      <c r="W56" s="413"/>
      <c r="X56" s="413"/>
      <c r="Y56" s="413"/>
      <c r="Z56" s="413"/>
      <c r="AA56" s="413"/>
      <c r="AB56" s="413"/>
      <c r="AC56" s="413"/>
      <c r="AD56" s="413"/>
    </row>
    <row r="57" spans="1:206" ht="15.75">
      <c r="A57" s="256" t="s">
        <v>123</v>
      </c>
      <c r="B57" s="256"/>
      <c r="C57" s="255"/>
      <c r="D57" s="255"/>
      <c r="E57" s="255"/>
      <c r="F57" s="255"/>
      <c r="G57" s="255"/>
      <c r="H57" s="255"/>
      <c r="I57" s="255"/>
      <c r="J57" s="254"/>
      <c r="K57" s="243"/>
      <c r="L57" s="243"/>
      <c r="Q57" s="2024" t="s">
        <v>392</v>
      </c>
      <c r="R57" s="2025" t="s">
        <v>41</v>
      </c>
      <c r="S57" s="2639" t="s">
        <v>1317</v>
      </c>
      <c r="T57" s="2640"/>
      <c r="U57" s="2640"/>
      <c r="V57" s="2640"/>
      <c r="W57" s="2640"/>
      <c r="X57" s="2640"/>
      <c r="Y57" s="2640"/>
      <c r="Z57" s="2640"/>
      <c r="AA57" s="2640"/>
      <c r="AB57" s="2640"/>
      <c r="AC57" s="2640"/>
      <c r="AD57" s="2640"/>
      <c r="AE57" s="2640"/>
      <c r="AF57" s="2640"/>
      <c r="AG57" s="2640"/>
      <c r="AH57" s="2641"/>
      <c r="AI57" s="2639" t="s">
        <v>1318</v>
      </c>
      <c r="AJ57" s="2640"/>
      <c r="AK57" s="2640"/>
      <c r="AL57" s="2640"/>
      <c r="AM57" s="2640"/>
      <c r="AN57" s="2640"/>
      <c r="AO57" s="2640"/>
      <c r="AP57" s="2640"/>
      <c r="AQ57" s="2640"/>
      <c r="AR57" s="2640"/>
      <c r="AS57" s="2640"/>
      <c r="AT57" s="2640"/>
      <c r="AU57" s="2640"/>
      <c r="AV57" s="2640"/>
      <c r="AW57" s="2640"/>
      <c r="AX57" s="2641"/>
      <c r="AY57" s="2639" t="s">
        <v>1319</v>
      </c>
      <c r="AZ57" s="2640"/>
      <c r="BA57" s="2640"/>
      <c r="BB57" s="2640"/>
      <c r="BC57" s="2640"/>
      <c r="BD57" s="2640"/>
      <c r="BE57" s="2640"/>
      <c r="BF57" s="2640"/>
      <c r="BG57" s="2640"/>
      <c r="BH57" s="2640"/>
      <c r="BI57" s="2640"/>
      <c r="BJ57" s="2640"/>
      <c r="BK57" s="2640"/>
      <c r="BL57" s="2640"/>
      <c r="BM57" s="2640"/>
      <c r="BN57" s="2641"/>
      <c r="BO57" s="2639" t="s">
        <v>1320</v>
      </c>
      <c r="BP57" s="2640"/>
      <c r="BQ57" s="2640"/>
      <c r="BR57" s="2640"/>
      <c r="BS57" s="2640"/>
      <c r="BT57" s="2640"/>
      <c r="BU57" s="2640"/>
      <c r="BV57" s="2640"/>
      <c r="BW57" s="2640"/>
      <c r="BX57" s="2640"/>
      <c r="BY57" s="2640"/>
      <c r="BZ57" s="2640"/>
      <c r="CA57" s="2640"/>
      <c r="CB57" s="2640"/>
      <c r="CC57" s="2640"/>
      <c r="CD57" s="2641"/>
    </row>
    <row r="58" spans="1:206">
      <c r="A58" s="270" t="s">
        <v>392</v>
      </c>
      <c r="B58" s="274" t="s">
        <v>213</v>
      </c>
      <c r="C58" s="274" t="s">
        <v>214</v>
      </c>
      <c r="D58" s="274" t="s">
        <v>215</v>
      </c>
      <c r="E58" s="275" t="s">
        <v>216</v>
      </c>
      <c r="F58" s="271" t="s">
        <v>161</v>
      </c>
      <c r="G58" s="271" t="s">
        <v>160</v>
      </c>
      <c r="H58" s="276" t="s">
        <v>159</v>
      </c>
      <c r="I58" s="277" t="s">
        <v>130</v>
      </c>
      <c r="J58" s="277" t="s">
        <v>129</v>
      </c>
      <c r="K58" s="277" t="s">
        <v>128</v>
      </c>
      <c r="L58" s="277" t="s">
        <v>127</v>
      </c>
      <c r="M58" s="277" t="s">
        <v>393</v>
      </c>
      <c r="N58" s="277" t="s">
        <v>1001</v>
      </c>
      <c r="O58" s="530"/>
      <c r="Q58" s="2026"/>
      <c r="R58" s="2027" t="s">
        <v>430</v>
      </c>
      <c r="S58" s="2650" t="s">
        <v>431</v>
      </c>
      <c r="T58" s="2651"/>
      <c r="U58" s="2651"/>
      <c r="V58" s="2652"/>
      <c r="W58" s="2663" t="s">
        <v>432</v>
      </c>
      <c r="X58" s="2664"/>
      <c r="Y58" s="2664"/>
      <c r="Z58" s="2665"/>
      <c r="AA58" s="2650" t="s">
        <v>434</v>
      </c>
      <c r="AB58" s="2651"/>
      <c r="AC58" s="2651"/>
      <c r="AD58" s="2652"/>
      <c r="AE58" s="2650" t="s">
        <v>433</v>
      </c>
      <c r="AF58" s="2651"/>
      <c r="AG58" s="2651"/>
      <c r="AH58" s="2652"/>
      <c r="AI58" s="2650" t="s">
        <v>431</v>
      </c>
      <c r="AJ58" s="2651"/>
      <c r="AK58" s="2651"/>
      <c r="AL58" s="2652"/>
      <c r="AM58" s="2663" t="s">
        <v>432</v>
      </c>
      <c r="AN58" s="2664"/>
      <c r="AO58" s="2664"/>
      <c r="AP58" s="2665"/>
      <c r="AQ58" s="2650" t="s">
        <v>434</v>
      </c>
      <c r="AR58" s="2651"/>
      <c r="AS58" s="2651"/>
      <c r="AT58" s="2652"/>
      <c r="AU58" s="2650" t="s">
        <v>433</v>
      </c>
      <c r="AV58" s="2651"/>
      <c r="AW58" s="2651"/>
      <c r="AX58" s="2652"/>
      <c r="AY58" s="2650" t="s">
        <v>431</v>
      </c>
      <c r="AZ58" s="2651"/>
      <c r="BA58" s="2651"/>
      <c r="BB58" s="2652"/>
      <c r="BC58" s="2663" t="s">
        <v>432</v>
      </c>
      <c r="BD58" s="2664"/>
      <c r="BE58" s="2664"/>
      <c r="BF58" s="2665"/>
      <c r="BG58" s="2650" t="s">
        <v>434</v>
      </c>
      <c r="BH58" s="2651"/>
      <c r="BI58" s="2651"/>
      <c r="BJ58" s="2652"/>
      <c r="BK58" s="2650" t="s">
        <v>433</v>
      </c>
      <c r="BL58" s="2651"/>
      <c r="BM58" s="2651"/>
      <c r="BN58" s="2652"/>
      <c r="BO58" s="2650" t="s">
        <v>431</v>
      </c>
      <c r="BP58" s="2651"/>
      <c r="BQ58" s="2651"/>
      <c r="BR58" s="2652"/>
      <c r="BS58" s="2663" t="s">
        <v>432</v>
      </c>
      <c r="BT58" s="2664"/>
      <c r="BU58" s="2664"/>
      <c r="BV58" s="2665"/>
      <c r="BW58" s="2650" t="s">
        <v>434</v>
      </c>
      <c r="BX58" s="2651"/>
      <c r="BY58" s="2651"/>
      <c r="BZ58" s="2652"/>
      <c r="CA58" s="2650" t="s">
        <v>433</v>
      </c>
      <c r="CB58" s="2651"/>
      <c r="CC58" s="2651"/>
      <c r="CD58" s="2652"/>
    </row>
    <row r="59" spans="1:206">
      <c r="A59" s="248" t="s">
        <v>236</v>
      </c>
      <c r="B59" s="269">
        <v>7220</v>
      </c>
      <c r="C59" s="268">
        <v>7960</v>
      </c>
      <c r="D59" s="268">
        <v>7640</v>
      </c>
      <c r="E59" s="268">
        <v>9990</v>
      </c>
      <c r="F59" s="268">
        <v>11820</v>
      </c>
      <c r="G59" s="253">
        <v>14640</v>
      </c>
      <c r="H59" s="260">
        <v>19840</v>
      </c>
      <c r="I59" s="253">
        <v>19000</v>
      </c>
      <c r="J59" s="253">
        <v>18040</v>
      </c>
      <c r="K59" s="253">
        <v>18620</v>
      </c>
      <c r="L59" s="2009">
        <v>19680</v>
      </c>
      <c r="M59" s="2009">
        <v>21270</v>
      </c>
      <c r="N59" s="2009">
        <v>20000</v>
      </c>
      <c r="O59" s="530"/>
      <c r="Q59" s="2028"/>
      <c r="R59" s="2029" t="s">
        <v>437</v>
      </c>
      <c r="S59" s="2030" t="s">
        <v>438</v>
      </c>
      <c r="T59" s="2031" t="s">
        <v>439</v>
      </c>
      <c r="U59" s="2031" t="s">
        <v>440</v>
      </c>
      <c r="V59" s="2032" t="s">
        <v>441</v>
      </c>
      <c r="W59" s="2030" t="s">
        <v>438</v>
      </c>
      <c r="X59" s="2031" t="s">
        <v>439</v>
      </c>
      <c r="Y59" s="2031" t="s">
        <v>440</v>
      </c>
      <c r="Z59" s="2032" t="s">
        <v>441</v>
      </c>
      <c r="AA59" s="2030" t="s">
        <v>438</v>
      </c>
      <c r="AB59" s="2031" t="s">
        <v>439</v>
      </c>
      <c r="AC59" s="2031" t="s">
        <v>440</v>
      </c>
      <c r="AD59" s="2032" t="s">
        <v>441</v>
      </c>
      <c r="AE59" s="2030" t="s">
        <v>438</v>
      </c>
      <c r="AF59" s="2031" t="s">
        <v>439</v>
      </c>
      <c r="AG59" s="2031" t="s">
        <v>440</v>
      </c>
      <c r="AH59" s="2032" t="s">
        <v>441</v>
      </c>
      <c r="AI59" s="2030" t="s">
        <v>1311</v>
      </c>
      <c r="AJ59" s="2031" t="s">
        <v>1312</v>
      </c>
      <c r="AK59" s="2031" t="s">
        <v>440</v>
      </c>
      <c r="AL59" s="2032" t="s">
        <v>441</v>
      </c>
      <c r="AM59" s="2030" t="s">
        <v>1311</v>
      </c>
      <c r="AN59" s="2031" t="s">
        <v>1312</v>
      </c>
      <c r="AO59" s="2031" t="s">
        <v>440</v>
      </c>
      <c r="AP59" s="2032" t="s">
        <v>441</v>
      </c>
      <c r="AQ59" s="2030" t="s">
        <v>1311</v>
      </c>
      <c r="AR59" s="2031" t="s">
        <v>1312</v>
      </c>
      <c r="AS59" s="2031" t="s">
        <v>440</v>
      </c>
      <c r="AT59" s="2032" t="s">
        <v>441</v>
      </c>
      <c r="AU59" s="2030" t="s">
        <v>1311</v>
      </c>
      <c r="AV59" s="2031" t="s">
        <v>1312</v>
      </c>
      <c r="AW59" s="2031" t="s">
        <v>440</v>
      </c>
      <c r="AX59" s="2032" t="s">
        <v>441</v>
      </c>
      <c r="AY59" s="2030" t="s">
        <v>1313</v>
      </c>
      <c r="AZ59" s="2031" t="s">
        <v>1314</v>
      </c>
      <c r="BA59" s="2031" t="s">
        <v>440</v>
      </c>
      <c r="BB59" s="2032" t="s">
        <v>441</v>
      </c>
      <c r="BC59" s="2030" t="s">
        <v>1313</v>
      </c>
      <c r="BD59" s="2031" t="s">
        <v>1314</v>
      </c>
      <c r="BE59" s="2031" t="s">
        <v>440</v>
      </c>
      <c r="BF59" s="2032" t="s">
        <v>441</v>
      </c>
      <c r="BG59" s="2030" t="s">
        <v>1313</v>
      </c>
      <c r="BH59" s="2031" t="s">
        <v>1314</v>
      </c>
      <c r="BI59" s="2031" t="s">
        <v>440</v>
      </c>
      <c r="BJ59" s="2032" t="s">
        <v>441</v>
      </c>
      <c r="BK59" s="2030" t="s">
        <v>1313</v>
      </c>
      <c r="BL59" s="2031" t="s">
        <v>1314</v>
      </c>
      <c r="BM59" s="2031" t="s">
        <v>440</v>
      </c>
      <c r="BN59" s="2032" t="s">
        <v>441</v>
      </c>
      <c r="BO59" s="2030" t="s">
        <v>1315</v>
      </c>
      <c r="BP59" s="2031" t="s">
        <v>1316</v>
      </c>
      <c r="BQ59" s="2031" t="s">
        <v>440</v>
      </c>
      <c r="BR59" s="2032" t="s">
        <v>441</v>
      </c>
      <c r="BS59" s="2030" t="s">
        <v>1315</v>
      </c>
      <c r="BT59" s="2031" t="s">
        <v>1316</v>
      </c>
      <c r="BU59" s="2031" t="s">
        <v>440</v>
      </c>
      <c r="BV59" s="2032" t="s">
        <v>441</v>
      </c>
      <c r="BW59" s="2030" t="s">
        <v>1315</v>
      </c>
      <c r="BX59" s="2031" t="s">
        <v>1316</v>
      </c>
      <c r="BY59" s="2031" t="s">
        <v>440</v>
      </c>
      <c r="BZ59" s="2032" t="s">
        <v>441</v>
      </c>
      <c r="CA59" s="2030" t="s">
        <v>1315</v>
      </c>
      <c r="CB59" s="2031" t="s">
        <v>1316</v>
      </c>
      <c r="CC59" s="2031" t="s">
        <v>440</v>
      </c>
      <c r="CD59" s="2032" t="s">
        <v>441</v>
      </c>
    </row>
    <row r="60" spans="1:206">
      <c r="A60" s="248" t="s">
        <v>238</v>
      </c>
      <c r="B60" s="269">
        <v>16570</v>
      </c>
      <c r="C60" s="268">
        <v>19320</v>
      </c>
      <c r="D60" s="268">
        <v>19010</v>
      </c>
      <c r="E60" s="268">
        <v>22770</v>
      </c>
      <c r="F60" s="268">
        <v>26930</v>
      </c>
      <c r="G60" s="253">
        <v>33930</v>
      </c>
      <c r="H60" s="260">
        <v>44210</v>
      </c>
      <c r="I60" s="253">
        <v>43420</v>
      </c>
      <c r="J60" s="253">
        <v>42940</v>
      </c>
      <c r="K60" s="253">
        <v>42460</v>
      </c>
      <c r="L60" s="2009">
        <v>42910</v>
      </c>
      <c r="M60" s="2009">
        <v>43230</v>
      </c>
      <c r="N60" s="2009">
        <v>44330</v>
      </c>
      <c r="O60" s="530"/>
      <c r="Q60" s="2036" t="s">
        <v>236</v>
      </c>
      <c r="R60" s="2010"/>
      <c r="S60" s="2035">
        <v>3190</v>
      </c>
      <c r="T60" s="2023">
        <v>3320</v>
      </c>
      <c r="U60" s="2023">
        <v>4990</v>
      </c>
      <c r="V60" s="2023">
        <v>11510</v>
      </c>
      <c r="W60" s="2035">
        <v>1770</v>
      </c>
      <c r="X60" s="2023">
        <v>2310</v>
      </c>
      <c r="Y60" s="2023">
        <v>2670</v>
      </c>
      <c r="Z60" s="2023">
        <v>6740</v>
      </c>
      <c r="AA60" s="2035">
        <v>10</v>
      </c>
      <c r="AB60" s="2023">
        <v>60</v>
      </c>
      <c r="AC60" s="2023">
        <v>290</v>
      </c>
      <c r="AD60" s="2023">
        <v>360</v>
      </c>
      <c r="AE60" s="2035">
        <v>4970</v>
      </c>
      <c r="AF60" s="2023">
        <v>5690</v>
      </c>
      <c r="AG60" s="2023">
        <v>7950</v>
      </c>
      <c r="AH60" s="2023">
        <v>18620</v>
      </c>
      <c r="AI60" s="2039">
        <v>3460</v>
      </c>
      <c r="AJ60" s="2023">
        <v>3360</v>
      </c>
      <c r="AK60" s="2023">
        <v>5420</v>
      </c>
      <c r="AL60" s="2023">
        <v>12240</v>
      </c>
      <c r="AM60" s="2039">
        <v>1900</v>
      </c>
      <c r="AN60" s="2023">
        <v>2350</v>
      </c>
      <c r="AO60" s="2023">
        <v>2800</v>
      </c>
      <c r="AP60" s="2023">
        <v>7050</v>
      </c>
      <c r="AQ60" s="2039">
        <v>10</v>
      </c>
      <c r="AR60" s="2023">
        <v>60</v>
      </c>
      <c r="AS60" s="2023">
        <v>330</v>
      </c>
      <c r="AT60" s="2023">
        <v>390</v>
      </c>
      <c r="AU60" s="2039">
        <v>5360</v>
      </c>
      <c r="AV60" s="2023">
        <v>5770</v>
      </c>
      <c r="AW60" s="2023">
        <v>8550</v>
      </c>
      <c r="AX60" s="2023">
        <v>19680</v>
      </c>
      <c r="AY60" s="2039">
        <v>3520</v>
      </c>
      <c r="AZ60" s="2023">
        <v>3520</v>
      </c>
      <c r="BA60" s="2023">
        <v>6100</v>
      </c>
      <c r="BB60" s="2023">
        <v>13140</v>
      </c>
      <c r="BC60" s="2039">
        <v>1770</v>
      </c>
      <c r="BD60" s="2023">
        <v>2510</v>
      </c>
      <c r="BE60" s="2023">
        <v>3000</v>
      </c>
      <c r="BF60" s="2023">
        <v>7280</v>
      </c>
      <c r="BG60" s="2039">
        <v>20</v>
      </c>
      <c r="BH60" s="2023">
        <v>150</v>
      </c>
      <c r="BI60" s="2023">
        <v>690</v>
      </c>
      <c r="BJ60" s="2023">
        <v>850</v>
      </c>
      <c r="BK60" s="2039">
        <v>5310</v>
      </c>
      <c r="BL60" s="2023">
        <v>6170</v>
      </c>
      <c r="BM60" s="2023">
        <v>9790</v>
      </c>
      <c r="BN60" s="2023">
        <v>21270</v>
      </c>
      <c r="BO60" s="2039">
        <v>2960</v>
      </c>
      <c r="BP60" s="2023">
        <v>2890</v>
      </c>
      <c r="BQ60" s="2023">
        <v>5370</v>
      </c>
      <c r="BR60" s="2023">
        <v>11220</v>
      </c>
      <c r="BS60" s="2039">
        <v>1940</v>
      </c>
      <c r="BT60" s="2023">
        <v>2490</v>
      </c>
      <c r="BU60" s="2023">
        <v>3190</v>
      </c>
      <c r="BV60" s="2023">
        <v>7620</v>
      </c>
      <c r="BW60" s="2039">
        <v>40</v>
      </c>
      <c r="BX60" s="2023">
        <v>250</v>
      </c>
      <c r="BY60" s="2023">
        <v>880</v>
      </c>
      <c r="BZ60" s="2023">
        <v>1170</v>
      </c>
      <c r="CA60" s="2039">
        <v>4940</v>
      </c>
      <c r="CB60" s="2023">
        <v>5630</v>
      </c>
      <c r="CC60" s="2023">
        <v>9430</v>
      </c>
      <c r="CD60" s="2041">
        <v>20000</v>
      </c>
    </row>
    <row r="61" spans="1:206">
      <c r="A61" s="248" t="s">
        <v>323</v>
      </c>
      <c r="B61" s="269">
        <v>12730</v>
      </c>
      <c r="C61" s="268">
        <v>15550</v>
      </c>
      <c r="D61" s="268">
        <v>15380</v>
      </c>
      <c r="E61" s="268">
        <v>19230</v>
      </c>
      <c r="F61" s="268">
        <v>22130</v>
      </c>
      <c r="G61" s="253">
        <v>24720</v>
      </c>
      <c r="H61" s="260">
        <v>32580</v>
      </c>
      <c r="I61" s="253">
        <v>30290</v>
      </c>
      <c r="J61" s="253">
        <v>30490</v>
      </c>
      <c r="K61" s="253">
        <v>31570</v>
      </c>
      <c r="L61" s="2009">
        <v>33790</v>
      </c>
      <c r="M61" s="2009">
        <v>35160</v>
      </c>
      <c r="N61" s="2009">
        <v>33520</v>
      </c>
      <c r="O61" s="530"/>
      <c r="Q61" s="2037" t="s">
        <v>238</v>
      </c>
      <c r="R61" s="2012"/>
      <c r="S61" s="2035">
        <v>7490</v>
      </c>
      <c r="T61" s="2023">
        <v>8090</v>
      </c>
      <c r="U61" s="2023">
        <v>9260</v>
      </c>
      <c r="V61" s="2023">
        <v>24840</v>
      </c>
      <c r="W61" s="2035">
        <v>3920</v>
      </c>
      <c r="X61" s="2023">
        <v>6070</v>
      </c>
      <c r="Y61" s="2023">
        <v>6830</v>
      </c>
      <c r="Z61" s="2023">
        <v>16820</v>
      </c>
      <c r="AA61" s="2035">
        <v>80</v>
      </c>
      <c r="AB61" s="2023">
        <v>160</v>
      </c>
      <c r="AC61" s="2023">
        <v>570</v>
      </c>
      <c r="AD61" s="2023">
        <v>800</v>
      </c>
      <c r="AE61" s="2035">
        <v>11490</v>
      </c>
      <c r="AF61" s="2023">
        <v>14320</v>
      </c>
      <c r="AG61" s="2023">
        <v>16650</v>
      </c>
      <c r="AH61" s="2023">
        <v>42460</v>
      </c>
      <c r="AI61" s="2035">
        <v>7690</v>
      </c>
      <c r="AJ61" s="2023">
        <v>7750</v>
      </c>
      <c r="AK61" s="2023">
        <v>9720</v>
      </c>
      <c r="AL61" s="2023">
        <v>25160</v>
      </c>
      <c r="AM61" s="2035">
        <v>3890</v>
      </c>
      <c r="AN61" s="2023">
        <v>5900</v>
      </c>
      <c r="AO61" s="2023">
        <v>6880</v>
      </c>
      <c r="AP61" s="2023">
        <v>16660</v>
      </c>
      <c r="AQ61" s="2035">
        <v>90</v>
      </c>
      <c r="AR61" s="2023">
        <v>220</v>
      </c>
      <c r="AS61" s="2023">
        <v>790</v>
      </c>
      <c r="AT61" s="2023">
        <v>1090</v>
      </c>
      <c r="AU61" s="2035">
        <v>11660</v>
      </c>
      <c r="AV61" s="2023">
        <v>13860</v>
      </c>
      <c r="AW61" s="2023">
        <v>17390</v>
      </c>
      <c r="AX61" s="2023">
        <v>42910</v>
      </c>
      <c r="AY61" s="2035">
        <v>7570</v>
      </c>
      <c r="AZ61" s="2023">
        <v>7010</v>
      </c>
      <c r="BA61" s="2023">
        <v>9850</v>
      </c>
      <c r="BB61" s="2023">
        <v>24430</v>
      </c>
      <c r="BC61" s="2035">
        <v>4060</v>
      </c>
      <c r="BD61" s="2023">
        <v>5800</v>
      </c>
      <c r="BE61" s="2023">
        <v>7190</v>
      </c>
      <c r="BF61" s="2023">
        <v>17050</v>
      </c>
      <c r="BG61" s="2035">
        <v>110</v>
      </c>
      <c r="BH61" s="2023">
        <v>350</v>
      </c>
      <c r="BI61" s="2023">
        <v>1290</v>
      </c>
      <c r="BJ61" s="2023">
        <v>1750</v>
      </c>
      <c r="BK61" s="2035">
        <v>11740</v>
      </c>
      <c r="BL61" s="2023">
        <v>13160</v>
      </c>
      <c r="BM61" s="2023">
        <v>18320</v>
      </c>
      <c r="BN61" s="2023">
        <v>43230</v>
      </c>
      <c r="BO61" s="2035">
        <v>6970</v>
      </c>
      <c r="BP61" s="2023">
        <v>6230</v>
      </c>
      <c r="BQ61" s="2023">
        <v>10330</v>
      </c>
      <c r="BR61" s="2023">
        <v>23530</v>
      </c>
      <c r="BS61" s="2035">
        <v>4180</v>
      </c>
      <c r="BT61" s="2023">
        <v>5970</v>
      </c>
      <c r="BU61" s="2023">
        <v>8020</v>
      </c>
      <c r="BV61" s="2023">
        <v>18160</v>
      </c>
      <c r="BW61" s="2035">
        <v>160</v>
      </c>
      <c r="BX61" s="2023">
        <v>540</v>
      </c>
      <c r="BY61" s="2023">
        <v>1940</v>
      </c>
      <c r="BZ61" s="2023">
        <v>2640</v>
      </c>
      <c r="CA61" s="2035">
        <v>11310</v>
      </c>
      <c r="CB61" s="2023">
        <v>12730</v>
      </c>
      <c r="CC61" s="2023">
        <v>20290</v>
      </c>
      <c r="CD61" s="2041">
        <v>44330</v>
      </c>
    </row>
    <row r="62" spans="1:206">
      <c r="A62" s="248" t="s">
        <v>242</v>
      </c>
      <c r="B62" s="269">
        <v>10160</v>
      </c>
      <c r="C62" s="268">
        <v>10980</v>
      </c>
      <c r="D62" s="268">
        <v>10710</v>
      </c>
      <c r="E62" s="268">
        <v>13600</v>
      </c>
      <c r="F62" s="268">
        <v>16060</v>
      </c>
      <c r="G62" s="253">
        <v>17810</v>
      </c>
      <c r="H62" s="260">
        <v>23680</v>
      </c>
      <c r="I62" s="253">
        <v>23520</v>
      </c>
      <c r="J62" s="253">
        <v>24320</v>
      </c>
      <c r="K62" s="253">
        <v>24430</v>
      </c>
      <c r="L62" s="2009">
        <v>25630</v>
      </c>
      <c r="M62" s="2009">
        <v>26080</v>
      </c>
      <c r="N62" s="2009">
        <v>25880</v>
      </c>
      <c r="O62" s="530"/>
      <c r="Q62" s="2037" t="s">
        <v>323</v>
      </c>
      <c r="R62" s="2012"/>
      <c r="S62" s="2035">
        <v>6490</v>
      </c>
      <c r="T62" s="2023">
        <v>7020</v>
      </c>
      <c r="U62" s="2023">
        <v>6760</v>
      </c>
      <c r="V62" s="2023">
        <v>20270</v>
      </c>
      <c r="W62" s="2035">
        <v>2680</v>
      </c>
      <c r="X62" s="2023">
        <v>4000</v>
      </c>
      <c r="Y62" s="2023">
        <v>4260</v>
      </c>
      <c r="Z62" s="2023">
        <v>10930</v>
      </c>
      <c r="AA62" s="2035">
        <v>20</v>
      </c>
      <c r="AB62" s="2023">
        <v>130</v>
      </c>
      <c r="AC62" s="2023">
        <v>210</v>
      </c>
      <c r="AD62" s="2023">
        <v>360</v>
      </c>
      <c r="AE62" s="2035">
        <v>9190</v>
      </c>
      <c r="AF62" s="2023">
        <v>11150</v>
      </c>
      <c r="AG62" s="2023">
        <v>11230</v>
      </c>
      <c r="AH62" s="2023">
        <v>31570</v>
      </c>
      <c r="AI62" s="2035">
        <v>6700</v>
      </c>
      <c r="AJ62" s="2023">
        <v>7360</v>
      </c>
      <c r="AK62" s="2023">
        <v>7640</v>
      </c>
      <c r="AL62" s="2023">
        <v>21700</v>
      </c>
      <c r="AM62" s="2035">
        <v>2850</v>
      </c>
      <c r="AN62" s="2023">
        <v>4150</v>
      </c>
      <c r="AO62" s="2023">
        <v>4550</v>
      </c>
      <c r="AP62" s="2023">
        <v>11550</v>
      </c>
      <c r="AQ62" s="2035">
        <v>30</v>
      </c>
      <c r="AR62" s="2023">
        <v>150</v>
      </c>
      <c r="AS62" s="2023">
        <v>360</v>
      </c>
      <c r="AT62" s="2023">
        <v>540</v>
      </c>
      <c r="AU62" s="2035">
        <v>9580</v>
      </c>
      <c r="AV62" s="2023">
        <v>11660</v>
      </c>
      <c r="AW62" s="2023">
        <v>12560</v>
      </c>
      <c r="AX62" s="2023">
        <v>33790</v>
      </c>
      <c r="AY62" s="2035">
        <v>6940</v>
      </c>
      <c r="AZ62" s="2023">
        <v>7140</v>
      </c>
      <c r="BA62" s="2023">
        <v>8040</v>
      </c>
      <c r="BB62" s="2023">
        <v>22120</v>
      </c>
      <c r="BC62" s="2035">
        <v>2940</v>
      </c>
      <c r="BD62" s="2023">
        <v>4180</v>
      </c>
      <c r="BE62" s="2023">
        <v>4890</v>
      </c>
      <c r="BF62" s="2023">
        <v>12010</v>
      </c>
      <c r="BG62" s="2035">
        <v>60</v>
      </c>
      <c r="BH62" s="2023">
        <v>280</v>
      </c>
      <c r="BI62" s="2023">
        <v>710</v>
      </c>
      <c r="BJ62" s="2023">
        <v>1040</v>
      </c>
      <c r="BK62" s="2035">
        <v>9940</v>
      </c>
      <c r="BL62" s="2023">
        <v>11590</v>
      </c>
      <c r="BM62" s="2023">
        <v>13630</v>
      </c>
      <c r="BN62" s="2023">
        <v>35160</v>
      </c>
      <c r="BO62" s="2035">
        <v>5930</v>
      </c>
      <c r="BP62" s="2023">
        <v>5700</v>
      </c>
      <c r="BQ62" s="2023">
        <v>7690</v>
      </c>
      <c r="BR62" s="2023">
        <v>19320</v>
      </c>
      <c r="BS62" s="2035">
        <v>3100</v>
      </c>
      <c r="BT62" s="2023">
        <v>4180</v>
      </c>
      <c r="BU62" s="2023">
        <v>5490</v>
      </c>
      <c r="BV62" s="2023">
        <v>12770</v>
      </c>
      <c r="BW62" s="2035">
        <v>90</v>
      </c>
      <c r="BX62" s="2023">
        <v>290</v>
      </c>
      <c r="BY62" s="2023">
        <v>1050</v>
      </c>
      <c r="BZ62" s="2023">
        <v>1430</v>
      </c>
      <c r="CA62" s="2035">
        <v>9120</v>
      </c>
      <c r="CB62" s="2023">
        <v>10170</v>
      </c>
      <c r="CC62" s="2023">
        <v>14230</v>
      </c>
      <c r="CD62" s="2041">
        <v>33520</v>
      </c>
    </row>
    <row r="63" spans="1:206">
      <c r="A63" s="248" t="s">
        <v>243</v>
      </c>
      <c r="B63" s="269">
        <v>12240</v>
      </c>
      <c r="C63" s="268">
        <v>13680</v>
      </c>
      <c r="D63" s="268">
        <v>13570</v>
      </c>
      <c r="E63" s="268">
        <v>17280</v>
      </c>
      <c r="F63" s="268">
        <v>19410</v>
      </c>
      <c r="G63" s="253">
        <v>22990</v>
      </c>
      <c r="H63" s="260">
        <v>29800</v>
      </c>
      <c r="I63" s="253">
        <v>29620</v>
      </c>
      <c r="J63" s="253">
        <v>31530</v>
      </c>
      <c r="K63" s="253">
        <v>31380</v>
      </c>
      <c r="L63" s="2009">
        <v>33270</v>
      </c>
      <c r="M63" s="2009">
        <v>33350</v>
      </c>
      <c r="N63" s="2009">
        <v>34190</v>
      </c>
      <c r="O63" s="530"/>
      <c r="Q63" s="2037" t="s">
        <v>242</v>
      </c>
      <c r="R63" s="2012"/>
      <c r="S63" s="2035">
        <v>4930</v>
      </c>
      <c r="T63" s="2023">
        <v>5040</v>
      </c>
      <c r="U63" s="2023">
        <v>5400</v>
      </c>
      <c r="V63" s="2023">
        <v>15370</v>
      </c>
      <c r="W63" s="2035">
        <v>2160</v>
      </c>
      <c r="X63" s="2023">
        <v>3530</v>
      </c>
      <c r="Y63" s="2023">
        <v>2960</v>
      </c>
      <c r="Z63" s="2023">
        <v>8650</v>
      </c>
      <c r="AA63" s="2035">
        <v>50</v>
      </c>
      <c r="AB63" s="2023">
        <v>120</v>
      </c>
      <c r="AC63" s="2023">
        <v>240</v>
      </c>
      <c r="AD63" s="2023">
        <v>410</v>
      </c>
      <c r="AE63" s="2035">
        <v>7140</v>
      </c>
      <c r="AF63" s="2023">
        <v>8680</v>
      </c>
      <c r="AG63" s="2023">
        <v>8610</v>
      </c>
      <c r="AH63" s="2023">
        <v>24430</v>
      </c>
      <c r="AI63" s="2035">
        <v>5230</v>
      </c>
      <c r="AJ63" s="2023">
        <v>4690</v>
      </c>
      <c r="AK63" s="2023">
        <v>5820</v>
      </c>
      <c r="AL63" s="2023">
        <v>15740</v>
      </c>
      <c r="AM63" s="2035">
        <v>2370</v>
      </c>
      <c r="AN63" s="2023">
        <v>3380</v>
      </c>
      <c r="AO63" s="2023">
        <v>3510</v>
      </c>
      <c r="AP63" s="2023">
        <v>9260</v>
      </c>
      <c r="AQ63" s="2035">
        <v>50</v>
      </c>
      <c r="AR63" s="2023">
        <v>160</v>
      </c>
      <c r="AS63" s="2023">
        <v>420</v>
      </c>
      <c r="AT63" s="2023">
        <v>630</v>
      </c>
      <c r="AU63" s="2035">
        <v>7650</v>
      </c>
      <c r="AV63" s="2023">
        <v>8230</v>
      </c>
      <c r="AW63" s="2023">
        <v>9750</v>
      </c>
      <c r="AX63" s="2023">
        <v>25630</v>
      </c>
      <c r="AY63" s="2035">
        <v>5110</v>
      </c>
      <c r="AZ63" s="2023">
        <v>4510</v>
      </c>
      <c r="BA63" s="2023">
        <v>6130</v>
      </c>
      <c r="BB63" s="2023">
        <v>15750</v>
      </c>
      <c r="BC63" s="2035">
        <v>2430</v>
      </c>
      <c r="BD63" s="2023">
        <v>3470</v>
      </c>
      <c r="BE63" s="2023">
        <v>3450</v>
      </c>
      <c r="BF63" s="2023">
        <v>9340</v>
      </c>
      <c r="BG63" s="2035">
        <v>100</v>
      </c>
      <c r="BH63" s="2023">
        <v>270</v>
      </c>
      <c r="BI63" s="2023">
        <v>620</v>
      </c>
      <c r="BJ63" s="2023">
        <v>990</v>
      </c>
      <c r="BK63" s="2035">
        <v>7630</v>
      </c>
      <c r="BL63" s="2023">
        <v>8250</v>
      </c>
      <c r="BM63" s="2023">
        <v>10200</v>
      </c>
      <c r="BN63" s="2023">
        <v>26080</v>
      </c>
      <c r="BO63" s="2035">
        <v>4690</v>
      </c>
      <c r="BP63" s="2023">
        <v>3810</v>
      </c>
      <c r="BQ63" s="2023">
        <v>5910</v>
      </c>
      <c r="BR63" s="2023">
        <v>14410</v>
      </c>
      <c r="BS63" s="2035">
        <v>2420</v>
      </c>
      <c r="BT63" s="2023">
        <v>3620</v>
      </c>
      <c r="BU63" s="2023">
        <v>4140</v>
      </c>
      <c r="BV63" s="2023">
        <v>10180</v>
      </c>
      <c r="BW63" s="2035">
        <v>90</v>
      </c>
      <c r="BX63" s="2023">
        <v>300</v>
      </c>
      <c r="BY63" s="2023">
        <v>900</v>
      </c>
      <c r="BZ63" s="2023">
        <v>1300</v>
      </c>
      <c r="CA63" s="2035">
        <v>7200</v>
      </c>
      <c r="CB63" s="2023">
        <v>7740</v>
      </c>
      <c r="CC63" s="2023">
        <v>10940</v>
      </c>
      <c r="CD63" s="2041">
        <v>25880</v>
      </c>
    </row>
    <row r="64" spans="1:206">
      <c r="A64" s="248" t="s">
        <v>396</v>
      </c>
      <c r="B64" s="269">
        <v>8870</v>
      </c>
      <c r="C64" s="268">
        <v>9950</v>
      </c>
      <c r="D64" s="268">
        <v>9980</v>
      </c>
      <c r="E64" s="268">
        <v>12440</v>
      </c>
      <c r="F64" s="268">
        <v>15030</v>
      </c>
      <c r="G64" s="253">
        <v>17320</v>
      </c>
      <c r="H64" s="260">
        <v>22070</v>
      </c>
      <c r="I64" s="253">
        <v>22260</v>
      </c>
      <c r="J64" s="253">
        <v>22950</v>
      </c>
      <c r="K64" s="253">
        <v>23870</v>
      </c>
      <c r="L64" s="2009">
        <v>24590</v>
      </c>
      <c r="M64" s="2009">
        <v>25260</v>
      </c>
      <c r="N64" s="2009">
        <v>24070</v>
      </c>
      <c r="O64" s="530"/>
      <c r="Q64" s="2037" t="s">
        <v>243</v>
      </c>
      <c r="R64" s="2012"/>
      <c r="S64" s="2035">
        <v>5500</v>
      </c>
      <c r="T64" s="2023">
        <v>6070</v>
      </c>
      <c r="U64" s="2023">
        <v>7660</v>
      </c>
      <c r="V64" s="2023">
        <v>19240</v>
      </c>
      <c r="W64" s="2035">
        <v>2460</v>
      </c>
      <c r="X64" s="2023">
        <v>4320</v>
      </c>
      <c r="Y64" s="2023">
        <v>4600</v>
      </c>
      <c r="Z64" s="2023">
        <v>11380</v>
      </c>
      <c r="AA64" s="2035">
        <v>50</v>
      </c>
      <c r="AB64" s="2023">
        <v>160</v>
      </c>
      <c r="AC64" s="2023">
        <v>560</v>
      </c>
      <c r="AD64" s="2023">
        <v>760</v>
      </c>
      <c r="AE64" s="2035">
        <v>8010</v>
      </c>
      <c r="AF64" s="2023">
        <v>10560</v>
      </c>
      <c r="AG64" s="2023">
        <v>12810</v>
      </c>
      <c r="AH64" s="2023">
        <v>31380</v>
      </c>
      <c r="AI64" s="2035">
        <v>5590</v>
      </c>
      <c r="AJ64" s="2023">
        <v>6420</v>
      </c>
      <c r="AK64" s="2023">
        <v>8220</v>
      </c>
      <c r="AL64" s="2023">
        <v>20230</v>
      </c>
      <c r="AM64" s="2035">
        <v>2620</v>
      </c>
      <c r="AN64" s="2023">
        <v>4320</v>
      </c>
      <c r="AO64" s="2023">
        <v>4840</v>
      </c>
      <c r="AP64" s="2023">
        <v>11790</v>
      </c>
      <c r="AQ64" s="2035">
        <v>60</v>
      </c>
      <c r="AR64" s="2023">
        <v>240</v>
      </c>
      <c r="AS64" s="2023">
        <v>960</v>
      </c>
      <c r="AT64" s="2023">
        <v>1250</v>
      </c>
      <c r="AU64" s="2035">
        <v>8270</v>
      </c>
      <c r="AV64" s="2023">
        <v>10990</v>
      </c>
      <c r="AW64" s="2023">
        <v>14020</v>
      </c>
      <c r="AX64" s="2023">
        <v>33270</v>
      </c>
      <c r="AY64" s="2035">
        <v>5800</v>
      </c>
      <c r="AZ64" s="2023">
        <v>5610</v>
      </c>
      <c r="BA64" s="2023">
        <v>7650</v>
      </c>
      <c r="BB64" s="2023">
        <v>19050</v>
      </c>
      <c r="BC64" s="2035">
        <v>2900</v>
      </c>
      <c r="BD64" s="2023">
        <v>4620</v>
      </c>
      <c r="BE64" s="2023">
        <v>5110</v>
      </c>
      <c r="BF64" s="2023">
        <v>12630</v>
      </c>
      <c r="BG64" s="2035">
        <v>90</v>
      </c>
      <c r="BH64" s="2023">
        <v>350</v>
      </c>
      <c r="BI64" s="2023">
        <v>1220</v>
      </c>
      <c r="BJ64" s="2023">
        <v>1660</v>
      </c>
      <c r="BK64" s="2035">
        <v>8790</v>
      </c>
      <c r="BL64" s="2023">
        <v>10580</v>
      </c>
      <c r="BM64" s="2023">
        <v>13980</v>
      </c>
      <c r="BN64" s="2023">
        <v>33350</v>
      </c>
      <c r="BO64" s="2035">
        <v>5480</v>
      </c>
      <c r="BP64" s="2023">
        <v>4760</v>
      </c>
      <c r="BQ64" s="2023">
        <v>8280</v>
      </c>
      <c r="BR64" s="2023">
        <v>18520</v>
      </c>
      <c r="BS64" s="2035">
        <v>2970</v>
      </c>
      <c r="BT64" s="2023">
        <v>4660</v>
      </c>
      <c r="BU64" s="2023">
        <v>5710</v>
      </c>
      <c r="BV64" s="2023">
        <v>13340</v>
      </c>
      <c r="BW64" s="2035">
        <v>130</v>
      </c>
      <c r="BX64" s="2023">
        <v>460</v>
      </c>
      <c r="BY64" s="2023">
        <v>1740</v>
      </c>
      <c r="BZ64" s="2023">
        <v>2330</v>
      </c>
      <c r="CA64" s="2035">
        <v>8580</v>
      </c>
      <c r="CB64" s="2023">
        <v>9880</v>
      </c>
      <c r="CC64" s="2023">
        <v>15730</v>
      </c>
      <c r="CD64" s="2041">
        <v>34190</v>
      </c>
    </row>
    <row r="65" spans="1:82">
      <c r="A65" s="248" t="s">
        <v>2</v>
      </c>
      <c r="B65" s="269">
        <v>5280</v>
      </c>
      <c r="C65" s="268">
        <v>6250</v>
      </c>
      <c r="D65" s="268">
        <v>6210</v>
      </c>
      <c r="E65" s="268">
        <v>8620</v>
      </c>
      <c r="F65" s="268">
        <v>11780</v>
      </c>
      <c r="G65" s="253">
        <v>14550</v>
      </c>
      <c r="H65" s="260">
        <v>21480</v>
      </c>
      <c r="I65" s="253">
        <v>20920</v>
      </c>
      <c r="J65" s="253">
        <v>20760</v>
      </c>
      <c r="K65" s="253">
        <v>22180</v>
      </c>
      <c r="L65" s="2009">
        <v>23870</v>
      </c>
      <c r="M65" s="2009">
        <v>23800</v>
      </c>
      <c r="N65" s="2009">
        <v>23970</v>
      </c>
      <c r="O65" s="530"/>
      <c r="Q65" s="2037" t="s">
        <v>396</v>
      </c>
      <c r="R65" s="2012"/>
      <c r="S65" s="2035">
        <v>4830</v>
      </c>
      <c r="T65" s="2023">
        <v>4860</v>
      </c>
      <c r="U65" s="2023">
        <v>5200</v>
      </c>
      <c r="V65" s="2023">
        <v>14890</v>
      </c>
      <c r="W65" s="2035">
        <v>2010</v>
      </c>
      <c r="X65" s="2023">
        <v>3430</v>
      </c>
      <c r="Y65" s="2023">
        <v>3050</v>
      </c>
      <c r="Z65" s="2023">
        <v>8490</v>
      </c>
      <c r="AA65" s="2035">
        <v>40</v>
      </c>
      <c r="AB65" s="2023">
        <v>140</v>
      </c>
      <c r="AC65" s="2023">
        <v>310</v>
      </c>
      <c r="AD65" s="2023">
        <v>490</v>
      </c>
      <c r="AE65" s="2035">
        <v>6880</v>
      </c>
      <c r="AF65" s="2023">
        <v>8430</v>
      </c>
      <c r="AG65" s="2023">
        <v>8560</v>
      </c>
      <c r="AH65" s="2023">
        <v>23870</v>
      </c>
      <c r="AI65" s="2035">
        <v>4920</v>
      </c>
      <c r="AJ65" s="2023">
        <v>4470</v>
      </c>
      <c r="AK65" s="2023">
        <v>5110</v>
      </c>
      <c r="AL65" s="2023">
        <v>14500</v>
      </c>
      <c r="AM65" s="2035">
        <v>2240</v>
      </c>
      <c r="AN65" s="2023">
        <v>3510</v>
      </c>
      <c r="AO65" s="2023">
        <v>3520</v>
      </c>
      <c r="AP65" s="2023">
        <v>9270</v>
      </c>
      <c r="AQ65" s="2035">
        <v>50</v>
      </c>
      <c r="AR65" s="2023">
        <v>200</v>
      </c>
      <c r="AS65" s="2023">
        <v>570</v>
      </c>
      <c r="AT65" s="2023">
        <v>820</v>
      </c>
      <c r="AU65" s="2035">
        <v>7210</v>
      </c>
      <c r="AV65" s="2023">
        <v>8190</v>
      </c>
      <c r="AW65" s="2023">
        <v>9200</v>
      </c>
      <c r="AX65" s="2023">
        <v>24590</v>
      </c>
      <c r="AY65" s="2035">
        <v>5060</v>
      </c>
      <c r="AZ65" s="2023">
        <v>4130</v>
      </c>
      <c r="BA65" s="2023">
        <v>5080</v>
      </c>
      <c r="BB65" s="2023">
        <v>14270</v>
      </c>
      <c r="BC65" s="2035">
        <v>2530</v>
      </c>
      <c r="BD65" s="2023">
        <v>3550</v>
      </c>
      <c r="BE65" s="2023">
        <v>3660</v>
      </c>
      <c r="BF65" s="2023">
        <v>9730</v>
      </c>
      <c r="BG65" s="2035">
        <v>90</v>
      </c>
      <c r="BH65" s="2023">
        <v>310</v>
      </c>
      <c r="BI65" s="2023">
        <v>860</v>
      </c>
      <c r="BJ65" s="2023">
        <v>1250</v>
      </c>
      <c r="BK65" s="2035">
        <v>7680</v>
      </c>
      <c r="BL65" s="2023">
        <v>7990</v>
      </c>
      <c r="BM65" s="2023">
        <v>9590</v>
      </c>
      <c r="BN65" s="2023">
        <v>25260</v>
      </c>
      <c r="BO65" s="2035">
        <v>4430</v>
      </c>
      <c r="BP65" s="2023">
        <v>3380</v>
      </c>
      <c r="BQ65" s="2023">
        <v>4740</v>
      </c>
      <c r="BR65" s="2023">
        <v>12550</v>
      </c>
      <c r="BS65" s="2035">
        <v>2500</v>
      </c>
      <c r="BT65" s="2023">
        <v>3420</v>
      </c>
      <c r="BU65" s="2023">
        <v>4010</v>
      </c>
      <c r="BV65" s="2023">
        <v>9930</v>
      </c>
      <c r="BW65" s="2035">
        <v>140</v>
      </c>
      <c r="BX65" s="2023">
        <v>420</v>
      </c>
      <c r="BY65" s="2023">
        <v>1040</v>
      </c>
      <c r="BZ65" s="2023">
        <v>1590</v>
      </c>
      <c r="CA65" s="2035">
        <v>7060</v>
      </c>
      <c r="CB65" s="2023">
        <v>7220</v>
      </c>
      <c r="CC65" s="2023">
        <v>9790</v>
      </c>
      <c r="CD65" s="2041">
        <v>24070</v>
      </c>
    </row>
    <row r="66" spans="1:82">
      <c r="A66" s="248" t="s">
        <v>278</v>
      </c>
      <c r="B66" s="269">
        <v>13450</v>
      </c>
      <c r="C66" s="268">
        <v>14870</v>
      </c>
      <c r="D66" s="268">
        <v>16300</v>
      </c>
      <c r="E66" s="268">
        <v>20610</v>
      </c>
      <c r="F66" s="268">
        <v>25330</v>
      </c>
      <c r="G66" s="253">
        <v>28360</v>
      </c>
      <c r="H66" s="260">
        <v>33760</v>
      </c>
      <c r="I66" s="253">
        <v>33680</v>
      </c>
      <c r="J66" s="253">
        <v>34770</v>
      </c>
      <c r="K66" s="253">
        <v>35480</v>
      </c>
      <c r="L66" s="2009">
        <v>36370</v>
      </c>
      <c r="M66" s="2009">
        <v>36630</v>
      </c>
      <c r="N66" s="2009">
        <v>36480</v>
      </c>
      <c r="O66" s="530"/>
      <c r="Q66" s="2037" t="s">
        <v>2</v>
      </c>
      <c r="R66" s="2012"/>
      <c r="S66" s="2035">
        <v>3500</v>
      </c>
      <c r="T66" s="2023">
        <v>4430</v>
      </c>
      <c r="U66" s="2023">
        <v>5970</v>
      </c>
      <c r="V66" s="2023">
        <v>13910</v>
      </c>
      <c r="W66" s="2035">
        <v>1960</v>
      </c>
      <c r="X66" s="2023">
        <v>2950</v>
      </c>
      <c r="Y66" s="2023">
        <v>3070</v>
      </c>
      <c r="Z66" s="2023">
        <v>7980</v>
      </c>
      <c r="AA66" s="2035">
        <v>30</v>
      </c>
      <c r="AB66" s="2023">
        <v>100</v>
      </c>
      <c r="AC66" s="2023">
        <v>170</v>
      </c>
      <c r="AD66" s="2023">
        <v>290</v>
      </c>
      <c r="AE66" s="2035">
        <v>5490</v>
      </c>
      <c r="AF66" s="2023">
        <v>7480</v>
      </c>
      <c r="AG66" s="2023">
        <v>9210</v>
      </c>
      <c r="AH66" s="2023">
        <v>22180</v>
      </c>
      <c r="AI66" s="2035">
        <v>3310</v>
      </c>
      <c r="AJ66" s="2023">
        <v>4160</v>
      </c>
      <c r="AK66" s="2023">
        <v>6650</v>
      </c>
      <c r="AL66" s="2023">
        <v>14110</v>
      </c>
      <c r="AM66" s="2035">
        <v>2080</v>
      </c>
      <c r="AN66" s="2023">
        <v>3150</v>
      </c>
      <c r="AO66" s="2023">
        <v>3910</v>
      </c>
      <c r="AP66" s="2023">
        <v>9140</v>
      </c>
      <c r="AQ66" s="2035">
        <v>40</v>
      </c>
      <c r="AR66" s="2023">
        <v>190</v>
      </c>
      <c r="AS66" s="2023">
        <v>390</v>
      </c>
      <c r="AT66" s="2023">
        <v>620</v>
      </c>
      <c r="AU66" s="2035">
        <v>5430</v>
      </c>
      <c r="AV66" s="2023">
        <v>7490</v>
      </c>
      <c r="AW66" s="2023">
        <v>10950</v>
      </c>
      <c r="AX66" s="2023">
        <v>23870</v>
      </c>
      <c r="AY66" s="2035">
        <v>3200</v>
      </c>
      <c r="AZ66" s="2023">
        <v>3820</v>
      </c>
      <c r="BA66" s="2023">
        <v>5890</v>
      </c>
      <c r="BB66" s="2023">
        <v>12920</v>
      </c>
      <c r="BC66" s="2035">
        <v>2490</v>
      </c>
      <c r="BD66" s="2023">
        <v>3030</v>
      </c>
      <c r="BE66" s="2023">
        <v>4310</v>
      </c>
      <c r="BF66" s="2023">
        <v>9820</v>
      </c>
      <c r="BG66" s="2035">
        <v>80</v>
      </c>
      <c r="BH66" s="2023">
        <v>280</v>
      </c>
      <c r="BI66" s="2023">
        <v>710</v>
      </c>
      <c r="BJ66" s="2023">
        <v>1060</v>
      </c>
      <c r="BK66" s="2035">
        <v>5770</v>
      </c>
      <c r="BL66" s="2023">
        <v>7130</v>
      </c>
      <c r="BM66" s="2023">
        <v>10910</v>
      </c>
      <c r="BN66" s="2023">
        <v>23800</v>
      </c>
      <c r="BO66" s="2035">
        <v>2960</v>
      </c>
      <c r="BP66" s="2023">
        <v>3150</v>
      </c>
      <c r="BQ66" s="2023">
        <v>5960</v>
      </c>
      <c r="BR66" s="2023">
        <v>12080</v>
      </c>
      <c r="BS66" s="2035">
        <v>2380</v>
      </c>
      <c r="BT66" s="2023">
        <v>3170</v>
      </c>
      <c r="BU66" s="2023">
        <v>4700</v>
      </c>
      <c r="BV66" s="2023">
        <v>10250</v>
      </c>
      <c r="BW66" s="2035">
        <v>110</v>
      </c>
      <c r="BX66" s="2023">
        <v>310</v>
      </c>
      <c r="BY66" s="2023">
        <v>1230</v>
      </c>
      <c r="BZ66" s="2023">
        <v>1640</v>
      </c>
      <c r="CA66" s="2035">
        <v>5450</v>
      </c>
      <c r="CB66" s="2023">
        <v>6630</v>
      </c>
      <c r="CC66" s="2023">
        <v>11890</v>
      </c>
      <c r="CD66" s="2041">
        <v>23970</v>
      </c>
    </row>
    <row r="67" spans="1:82">
      <c r="A67" s="248" t="s">
        <v>279</v>
      </c>
      <c r="B67" s="269">
        <v>11230</v>
      </c>
      <c r="C67" s="268">
        <v>12120</v>
      </c>
      <c r="D67" s="268">
        <v>12540</v>
      </c>
      <c r="E67" s="268">
        <v>17210</v>
      </c>
      <c r="F67" s="268">
        <v>21540</v>
      </c>
      <c r="G67" s="253">
        <v>24490</v>
      </c>
      <c r="H67" s="260">
        <v>28260</v>
      </c>
      <c r="I67" s="253">
        <v>27280</v>
      </c>
      <c r="J67" s="253">
        <v>27720</v>
      </c>
      <c r="K67" s="253">
        <v>28460</v>
      </c>
      <c r="L67" s="253">
        <v>29070</v>
      </c>
      <c r="M67" s="253">
        <v>30460</v>
      </c>
      <c r="N67" s="253">
        <v>31270</v>
      </c>
      <c r="O67" s="530"/>
      <c r="Q67" s="2037" t="s">
        <v>278</v>
      </c>
      <c r="R67" s="2012"/>
      <c r="S67" s="2035">
        <v>6170</v>
      </c>
      <c r="T67" s="2023">
        <v>7680</v>
      </c>
      <c r="U67" s="2023">
        <v>7310</v>
      </c>
      <c r="V67" s="2023">
        <v>21150</v>
      </c>
      <c r="W67" s="2035">
        <v>3030</v>
      </c>
      <c r="X67" s="2023">
        <v>5810</v>
      </c>
      <c r="Y67" s="2023">
        <v>5010</v>
      </c>
      <c r="Z67" s="2023">
        <v>13840</v>
      </c>
      <c r="AA67" s="2035">
        <v>30</v>
      </c>
      <c r="AB67" s="2023">
        <v>150</v>
      </c>
      <c r="AC67" s="2023">
        <v>310</v>
      </c>
      <c r="AD67" s="2023">
        <v>490</v>
      </c>
      <c r="AE67" s="2035">
        <v>9220</v>
      </c>
      <c r="AF67" s="2023">
        <v>13640</v>
      </c>
      <c r="AG67" s="2023">
        <v>12620</v>
      </c>
      <c r="AH67" s="2023">
        <v>35480</v>
      </c>
      <c r="AI67" s="2035">
        <v>6240</v>
      </c>
      <c r="AJ67" s="2023">
        <v>7130</v>
      </c>
      <c r="AK67" s="2023">
        <v>7860</v>
      </c>
      <c r="AL67" s="2023">
        <v>21230</v>
      </c>
      <c r="AM67" s="2035">
        <v>3290</v>
      </c>
      <c r="AN67" s="2023">
        <v>5420</v>
      </c>
      <c r="AO67" s="2023">
        <v>5470</v>
      </c>
      <c r="AP67" s="2023">
        <v>14180</v>
      </c>
      <c r="AQ67" s="2035">
        <v>50</v>
      </c>
      <c r="AR67" s="2023">
        <v>210</v>
      </c>
      <c r="AS67" s="2023">
        <v>700</v>
      </c>
      <c r="AT67" s="2023">
        <v>960</v>
      </c>
      <c r="AU67" s="2035">
        <v>9580</v>
      </c>
      <c r="AV67" s="2023">
        <v>12760</v>
      </c>
      <c r="AW67" s="2023">
        <v>14020</v>
      </c>
      <c r="AX67" s="2023">
        <v>36370</v>
      </c>
      <c r="AY67" s="2035">
        <v>6450</v>
      </c>
      <c r="AZ67" s="2023">
        <v>6880</v>
      </c>
      <c r="BA67" s="2023">
        <v>7470</v>
      </c>
      <c r="BB67" s="2023">
        <v>20800</v>
      </c>
      <c r="BC67" s="2035">
        <v>3520</v>
      </c>
      <c r="BD67" s="2023">
        <v>5450</v>
      </c>
      <c r="BE67" s="2023">
        <v>5430</v>
      </c>
      <c r="BF67" s="2023">
        <v>14400</v>
      </c>
      <c r="BG67" s="2035">
        <v>120</v>
      </c>
      <c r="BH67" s="2023">
        <v>340</v>
      </c>
      <c r="BI67" s="2023">
        <v>970</v>
      </c>
      <c r="BJ67" s="2023">
        <v>1420</v>
      </c>
      <c r="BK67" s="2035">
        <v>10090</v>
      </c>
      <c r="BL67" s="2023">
        <v>12670</v>
      </c>
      <c r="BM67" s="2023">
        <v>13870</v>
      </c>
      <c r="BN67" s="2023">
        <v>36630</v>
      </c>
      <c r="BO67" s="2035">
        <v>5930</v>
      </c>
      <c r="BP67" s="2023">
        <v>5840</v>
      </c>
      <c r="BQ67" s="2023">
        <v>7400</v>
      </c>
      <c r="BR67" s="2023">
        <v>19170</v>
      </c>
      <c r="BS67" s="2035">
        <v>3510</v>
      </c>
      <c r="BT67" s="2023">
        <v>5360</v>
      </c>
      <c r="BU67" s="2023">
        <v>6460</v>
      </c>
      <c r="BV67" s="2023">
        <v>15330</v>
      </c>
      <c r="BW67" s="2035">
        <v>130</v>
      </c>
      <c r="BX67" s="2023">
        <v>470</v>
      </c>
      <c r="BY67" s="2023">
        <v>1390</v>
      </c>
      <c r="BZ67" s="2023">
        <v>1980</v>
      </c>
      <c r="CA67" s="2035">
        <v>9570</v>
      </c>
      <c r="CB67" s="2023">
        <v>11660</v>
      </c>
      <c r="CC67" s="2023">
        <v>15250</v>
      </c>
      <c r="CD67" s="2041">
        <v>36480</v>
      </c>
    </row>
    <row r="68" spans="1:82">
      <c r="A68" s="252" t="s">
        <v>397</v>
      </c>
      <c r="B68" s="267">
        <v>97700</v>
      </c>
      <c r="C68" s="266">
        <v>110700</v>
      </c>
      <c r="D68" s="266">
        <v>111300</v>
      </c>
      <c r="E68" s="266">
        <v>141700</v>
      </c>
      <c r="F68" s="266">
        <v>170000</v>
      </c>
      <c r="G68" s="251">
        <v>198800</v>
      </c>
      <c r="H68" s="264">
        <v>255700</v>
      </c>
      <c r="I68" s="251">
        <v>250000</v>
      </c>
      <c r="J68" s="251">
        <v>253500</v>
      </c>
      <c r="K68" s="251">
        <v>258400</v>
      </c>
      <c r="L68" s="251">
        <v>269190</v>
      </c>
      <c r="M68" s="251">
        <v>275230</v>
      </c>
      <c r="N68" s="251">
        <v>273700</v>
      </c>
      <c r="O68" s="530"/>
      <c r="Q68" s="2037" t="s">
        <v>279</v>
      </c>
      <c r="R68" s="2015"/>
      <c r="S68" s="2035">
        <v>5670</v>
      </c>
      <c r="T68" s="2023">
        <v>6080</v>
      </c>
      <c r="U68" s="2023">
        <v>5900</v>
      </c>
      <c r="V68" s="2023">
        <v>17660</v>
      </c>
      <c r="W68" s="2035">
        <v>2340</v>
      </c>
      <c r="X68" s="2023">
        <v>4330</v>
      </c>
      <c r="Y68" s="2023">
        <v>3800</v>
      </c>
      <c r="Z68" s="2023">
        <v>10470</v>
      </c>
      <c r="AA68" s="2035">
        <v>30</v>
      </c>
      <c r="AB68" s="2023">
        <v>110</v>
      </c>
      <c r="AC68" s="2023">
        <v>190</v>
      </c>
      <c r="AD68" s="2023">
        <v>340</v>
      </c>
      <c r="AE68" s="2035">
        <v>8040</v>
      </c>
      <c r="AF68" s="2023">
        <v>10520</v>
      </c>
      <c r="AG68" s="2023">
        <v>9900</v>
      </c>
      <c r="AH68" s="2023">
        <v>28460</v>
      </c>
      <c r="AI68" s="2035">
        <v>5560</v>
      </c>
      <c r="AJ68" s="2023">
        <v>5960</v>
      </c>
      <c r="AK68" s="2023">
        <v>6020</v>
      </c>
      <c r="AL68" s="2023">
        <v>17540</v>
      </c>
      <c r="AM68" s="2035">
        <v>2480</v>
      </c>
      <c r="AN68" s="2023">
        <v>4310</v>
      </c>
      <c r="AO68" s="2023">
        <v>4170</v>
      </c>
      <c r="AP68" s="2023">
        <v>10960</v>
      </c>
      <c r="AQ68" s="2035">
        <v>40</v>
      </c>
      <c r="AR68" s="2023">
        <v>120</v>
      </c>
      <c r="AS68" s="2023">
        <v>420</v>
      </c>
      <c r="AT68" s="2023">
        <v>580</v>
      </c>
      <c r="AU68" s="2035">
        <v>8070</v>
      </c>
      <c r="AV68" s="2023">
        <v>10390</v>
      </c>
      <c r="AW68" s="2023">
        <v>10610</v>
      </c>
      <c r="AX68" s="2023">
        <v>29070</v>
      </c>
      <c r="AY68" s="2035">
        <v>5750</v>
      </c>
      <c r="AZ68" s="2023">
        <v>5730</v>
      </c>
      <c r="BA68" s="2023">
        <v>6350</v>
      </c>
      <c r="BB68" s="2023">
        <v>17830</v>
      </c>
      <c r="BC68" s="2035">
        <v>2600</v>
      </c>
      <c r="BD68" s="2023">
        <v>4420</v>
      </c>
      <c r="BE68" s="2023">
        <v>4640</v>
      </c>
      <c r="BF68" s="2023">
        <v>11660</v>
      </c>
      <c r="BG68" s="2035">
        <v>60</v>
      </c>
      <c r="BH68" s="2023">
        <v>220</v>
      </c>
      <c r="BI68" s="2023">
        <v>690</v>
      </c>
      <c r="BJ68" s="2023">
        <v>970</v>
      </c>
      <c r="BK68" s="2035">
        <v>8410</v>
      </c>
      <c r="BL68" s="2023">
        <v>10360</v>
      </c>
      <c r="BM68" s="2023">
        <v>11680</v>
      </c>
      <c r="BN68" s="2023">
        <v>30460</v>
      </c>
      <c r="BO68" s="2035">
        <v>5560</v>
      </c>
      <c r="BP68" s="2023">
        <v>5090</v>
      </c>
      <c r="BQ68" s="2023">
        <v>6340</v>
      </c>
      <c r="BR68" s="2023">
        <v>16990</v>
      </c>
      <c r="BS68" s="2035">
        <v>2800</v>
      </c>
      <c r="BT68" s="2023">
        <v>4530</v>
      </c>
      <c r="BU68" s="2023">
        <v>5420</v>
      </c>
      <c r="BV68" s="2023">
        <v>12750</v>
      </c>
      <c r="BW68" s="2035">
        <v>70</v>
      </c>
      <c r="BX68" s="2023">
        <v>300</v>
      </c>
      <c r="BY68" s="2023">
        <v>1160</v>
      </c>
      <c r="BZ68" s="2023">
        <v>1530</v>
      </c>
      <c r="CA68" s="2035">
        <v>8430</v>
      </c>
      <c r="CB68" s="2023">
        <v>9930</v>
      </c>
      <c r="CC68" s="2023">
        <v>12910</v>
      </c>
      <c r="CD68" s="2041">
        <v>31270</v>
      </c>
    </row>
    <row r="69" spans="1:82">
      <c r="A69" s="252"/>
      <c r="B69" s="267"/>
      <c r="C69" s="266"/>
      <c r="D69" s="266"/>
      <c r="E69" s="266"/>
      <c r="F69" s="265"/>
      <c r="G69" s="251"/>
      <c r="H69" s="264"/>
      <c r="I69" s="251"/>
      <c r="J69" s="251"/>
      <c r="K69" s="251"/>
      <c r="L69" s="251"/>
      <c r="M69" s="251"/>
      <c r="N69" s="251"/>
      <c r="O69" s="530"/>
      <c r="Q69" s="2033" t="s">
        <v>397</v>
      </c>
      <c r="R69" s="2017"/>
      <c r="S69" s="2034">
        <v>47780</v>
      </c>
      <c r="T69" s="2034">
        <v>52590</v>
      </c>
      <c r="U69" s="2034">
        <v>58460</v>
      </c>
      <c r="V69" s="2034">
        <v>158820</v>
      </c>
      <c r="W69" s="2034">
        <v>22310</v>
      </c>
      <c r="X69" s="2034">
        <v>36760</v>
      </c>
      <c r="Y69" s="2034">
        <v>36230</v>
      </c>
      <c r="Z69" s="2034">
        <v>95300</v>
      </c>
      <c r="AA69" s="2034">
        <v>330</v>
      </c>
      <c r="AB69" s="2034">
        <v>1140</v>
      </c>
      <c r="AC69" s="2034">
        <v>2840</v>
      </c>
      <c r="AD69" s="2034">
        <v>4300</v>
      </c>
      <c r="AE69" s="2034">
        <v>70420</v>
      </c>
      <c r="AF69" s="2034">
        <v>90470</v>
      </c>
      <c r="AG69" s="2034">
        <v>97540</v>
      </c>
      <c r="AH69" s="2034">
        <v>258440</v>
      </c>
      <c r="AI69" s="2034">
        <v>48710</v>
      </c>
      <c r="AJ69" s="2038">
        <v>51300</v>
      </c>
      <c r="AK69" s="2034">
        <v>62460</v>
      </c>
      <c r="AL69" s="2034">
        <v>162460</v>
      </c>
      <c r="AM69" s="2034">
        <v>23710</v>
      </c>
      <c r="AN69" s="2038">
        <v>36480</v>
      </c>
      <c r="AO69" s="2034">
        <v>39660</v>
      </c>
      <c r="AP69" s="2034">
        <v>99840</v>
      </c>
      <c r="AQ69" s="2034">
        <v>410</v>
      </c>
      <c r="AR69" s="2038">
        <v>1540</v>
      </c>
      <c r="AS69" s="2034">
        <v>4930</v>
      </c>
      <c r="AT69" s="2034">
        <v>6880</v>
      </c>
      <c r="AU69" s="2034">
        <v>72810</v>
      </c>
      <c r="AV69" s="2038">
        <v>89330</v>
      </c>
      <c r="AW69" s="2034">
        <v>107040</v>
      </c>
      <c r="AX69" s="2034">
        <v>269190</v>
      </c>
      <c r="AY69" s="2034">
        <v>49390</v>
      </c>
      <c r="AZ69" s="2038">
        <v>48350</v>
      </c>
      <c r="BA69" s="2034">
        <v>62560</v>
      </c>
      <c r="BB69" s="2034">
        <v>160300</v>
      </c>
      <c r="BC69" s="2034">
        <v>25240</v>
      </c>
      <c r="BD69" s="2038">
        <v>37030</v>
      </c>
      <c r="BE69" s="2034">
        <v>41670</v>
      </c>
      <c r="BF69" s="2034">
        <v>103920</v>
      </c>
      <c r="BG69" s="2034">
        <v>720</v>
      </c>
      <c r="BH69" s="2038">
        <v>2520</v>
      </c>
      <c r="BI69" s="2034">
        <v>7760</v>
      </c>
      <c r="BJ69" s="2034">
        <v>11000</v>
      </c>
      <c r="BK69" s="2034">
        <v>75340</v>
      </c>
      <c r="BL69" s="2038">
        <v>87890</v>
      </c>
      <c r="BM69" s="2034">
        <v>111980</v>
      </c>
      <c r="BN69" s="2034">
        <v>275230</v>
      </c>
      <c r="BO69" s="2034">
        <v>44910</v>
      </c>
      <c r="BP69" s="2038">
        <v>40840</v>
      </c>
      <c r="BQ69" s="2034">
        <v>62040</v>
      </c>
      <c r="BR69" s="2034">
        <v>147780</v>
      </c>
      <c r="BS69" s="2034">
        <v>25800</v>
      </c>
      <c r="BT69" s="2038">
        <v>37390</v>
      </c>
      <c r="BU69" s="2034">
        <v>47120</v>
      </c>
      <c r="BV69" s="2034">
        <v>110320</v>
      </c>
      <c r="BW69" s="2034">
        <v>950</v>
      </c>
      <c r="BX69" s="2038">
        <v>3350</v>
      </c>
      <c r="BY69" s="2034">
        <v>11310</v>
      </c>
      <c r="BZ69" s="2034">
        <v>15610</v>
      </c>
      <c r="CA69" s="2034">
        <v>71660</v>
      </c>
      <c r="CB69" s="2038">
        <v>81590</v>
      </c>
      <c r="CC69" s="2034">
        <v>120460</v>
      </c>
      <c r="CD69" s="2042">
        <v>273700</v>
      </c>
    </row>
    <row r="70" spans="1:82">
      <c r="A70" s="250" t="s">
        <v>398</v>
      </c>
      <c r="B70" s="263">
        <v>940</v>
      </c>
      <c r="C70" s="262">
        <v>1160</v>
      </c>
      <c r="D70" s="262">
        <v>1240</v>
      </c>
      <c r="E70" s="262">
        <v>1650</v>
      </c>
      <c r="F70" s="262">
        <v>1460</v>
      </c>
      <c r="G70" s="249">
        <v>1460</v>
      </c>
      <c r="H70" s="261">
        <v>2680</v>
      </c>
      <c r="I70" s="249">
        <v>2870</v>
      </c>
      <c r="J70" s="249">
        <v>2230</v>
      </c>
      <c r="K70" s="249">
        <v>2460</v>
      </c>
      <c r="L70" s="249">
        <v>2470</v>
      </c>
      <c r="M70" s="249">
        <v>2560</v>
      </c>
      <c r="N70" s="249">
        <v>2460</v>
      </c>
      <c r="O70" s="530"/>
      <c r="Q70" s="2016"/>
      <c r="R70" s="2018"/>
      <c r="S70" s="2013"/>
      <c r="T70" s="2014"/>
      <c r="U70" s="2014"/>
      <c r="V70" s="2014"/>
      <c r="W70" s="2013"/>
      <c r="X70" s="2014"/>
      <c r="Y70" s="2014"/>
      <c r="Z70" s="2014"/>
      <c r="AA70" s="2013"/>
      <c r="AB70" s="2014"/>
      <c r="AC70" s="2014"/>
      <c r="AD70" s="2014"/>
      <c r="AE70" s="2013"/>
      <c r="AF70" s="2014"/>
      <c r="AG70" s="2014"/>
      <c r="AH70" s="2014"/>
      <c r="AI70" s="2040"/>
      <c r="AM70" s="2040"/>
      <c r="AQ70" s="2040"/>
      <c r="AU70" s="2040"/>
      <c r="AY70" s="2040"/>
      <c r="BC70" s="2040"/>
      <c r="BG70" s="2040"/>
      <c r="BK70" s="2040"/>
      <c r="BO70" s="2040"/>
      <c r="BS70" s="2040"/>
      <c r="BW70" s="2040"/>
      <c r="CA70" s="2040"/>
      <c r="CD70" s="1898"/>
    </row>
    <row r="71" spans="1:82" ht="15.75" thickBot="1">
      <c r="A71" s="248"/>
      <c r="B71" s="248"/>
      <c r="C71" s="248"/>
      <c r="D71" s="248"/>
      <c r="E71" s="248"/>
      <c r="F71" s="248"/>
      <c r="G71" s="248"/>
      <c r="H71" s="260"/>
      <c r="I71" s="248"/>
      <c r="J71" s="248"/>
      <c r="K71" s="248"/>
      <c r="L71" s="248"/>
      <c r="M71" s="248"/>
      <c r="N71" s="248"/>
      <c r="O71" s="530"/>
      <c r="Q71" s="2037" t="s">
        <v>398</v>
      </c>
      <c r="R71" s="2022"/>
      <c r="S71" s="2035">
        <v>420</v>
      </c>
      <c r="T71" s="2023">
        <v>480</v>
      </c>
      <c r="U71" s="2023">
        <v>590</v>
      </c>
      <c r="V71" s="2023">
        <v>1490</v>
      </c>
      <c r="W71" s="2035">
        <v>240</v>
      </c>
      <c r="X71" s="2023">
        <v>340</v>
      </c>
      <c r="Y71" s="2023">
        <v>360</v>
      </c>
      <c r="Z71" s="2023">
        <v>940</v>
      </c>
      <c r="AA71" s="2035">
        <v>0</v>
      </c>
      <c r="AB71" s="2023">
        <v>10</v>
      </c>
      <c r="AC71" s="2023">
        <v>20</v>
      </c>
      <c r="AD71" s="2023">
        <v>40</v>
      </c>
      <c r="AE71" s="2035">
        <v>660</v>
      </c>
      <c r="AF71" s="2023">
        <v>840</v>
      </c>
      <c r="AG71" s="2023">
        <v>970</v>
      </c>
      <c r="AH71" s="2023">
        <v>2460</v>
      </c>
      <c r="AI71" s="2035">
        <v>430</v>
      </c>
      <c r="AJ71" s="2023">
        <v>410</v>
      </c>
      <c r="AK71" s="2023">
        <v>510</v>
      </c>
      <c r="AL71" s="2023">
        <v>1360</v>
      </c>
      <c r="AM71" s="2035">
        <v>290</v>
      </c>
      <c r="AN71" s="2023">
        <v>380</v>
      </c>
      <c r="AO71" s="2023">
        <v>360</v>
      </c>
      <c r="AP71" s="2023">
        <v>1040</v>
      </c>
      <c r="AQ71" s="2035">
        <v>10</v>
      </c>
      <c r="AR71" s="2023">
        <v>20</v>
      </c>
      <c r="AS71" s="2023">
        <v>50</v>
      </c>
      <c r="AT71" s="2023">
        <v>80</v>
      </c>
      <c r="AU71" s="2035">
        <v>740</v>
      </c>
      <c r="AV71" s="2023">
        <v>810</v>
      </c>
      <c r="AW71" s="2023">
        <v>930</v>
      </c>
      <c r="AX71" s="2023">
        <v>2470</v>
      </c>
      <c r="AY71" s="2035">
        <v>350</v>
      </c>
      <c r="AZ71" s="2023">
        <v>370</v>
      </c>
      <c r="BA71" s="2023">
        <v>670</v>
      </c>
      <c r="BB71" s="2023">
        <v>1380</v>
      </c>
      <c r="BC71" s="2035">
        <v>350</v>
      </c>
      <c r="BD71" s="2023">
        <v>370</v>
      </c>
      <c r="BE71" s="2023">
        <v>360</v>
      </c>
      <c r="BF71" s="2023">
        <v>1090</v>
      </c>
      <c r="BG71" s="2035">
        <v>10</v>
      </c>
      <c r="BH71" s="2023">
        <v>40</v>
      </c>
      <c r="BI71" s="2023">
        <v>50</v>
      </c>
      <c r="BJ71" s="2023">
        <v>100</v>
      </c>
      <c r="BK71" s="2035">
        <v>710</v>
      </c>
      <c r="BL71" s="2023">
        <v>780</v>
      </c>
      <c r="BM71" s="2023">
        <v>1080</v>
      </c>
      <c r="BN71" s="2023">
        <v>2560</v>
      </c>
      <c r="BO71" s="2035">
        <v>320</v>
      </c>
      <c r="BP71" s="2023">
        <v>320</v>
      </c>
      <c r="BQ71" s="2023">
        <v>610</v>
      </c>
      <c r="BR71" s="2023">
        <v>1250</v>
      </c>
      <c r="BS71" s="2035">
        <v>310</v>
      </c>
      <c r="BT71" s="2023">
        <v>380</v>
      </c>
      <c r="BU71" s="2023">
        <v>360</v>
      </c>
      <c r="BV71" s="2023">
        <v>1040</v>
      </c>
      <c r="BW71" s="2035">
        <v>20</v>
      </c>
      <c r="BX71" s="2023">
        <v>50</v>
      </c>
      <c r="BY71" s="2023">
        <v>100</v>
      </c>
      <c r="BZ71" s="2023">
        <v>160</v>
      </c>
      <c r="CA71" s="2035">
        <v>640</v>
      </c>
      <c r="CB71" s="2023">
        <v>740</v>
      </c>
      <c r="CC71" s="2023">
        <v>1080</v>
      </c>
      <c r="CD71" s="2041">
        <v>2460</v>
      </c>
    </row>
    <row r="72" spans="1:82" ht="15.75" thickBot="1">
      <c r="A72" s="247" t="s">
        <v>399</v>
      </c>
      <c r="B72" s="247">
        <v>98700</v>
      </c>
      <c r="C72" s="247">
        <v>111800</v>
      </c>
      <c r="D72" s="247">
        <v>112600</v>
      </c>
      <c r="E72" s="247">
        <v>143400</v>
      </c>
      <c r="F72" s="247">
        <v>171500</v>
      </c>
      <c r="G72" s="247">
        <v>200300</v>
      </c>
      <c r="H72" s="259">
        <v>258400</v>
      </c>
      <c r="I72" s="247">
        <v>252900</v>
      </c>
      <c r="J72" s="247">
        <v>255800</v>
      </c>
      <c r="K72" s="247">
        <v>260900</v>
      </c>
      <c r="L72" s="247">
        <v>271660</v>
      </c>
      <c r="M72" s="247">
        <v>277790</v>
      </c>
      <c r="N72" s="247">
        <v>276160</v>
      </c>
      <c r="O72" s="530"/>
      <c r="Q72" s="2011"/>
      <c r="R72" s="2018"/>
      <c r="S72" s="2013"/>
      <c r="T72" s="2014"/>
      <c r="U72" s="2014"/>
      <c r="V72" s="2014"/>
      <c r="W72" s="2013"/>
      <c r="X72" s="2014"/>
      <c r="Y72" s="2014"/>
      <c r="Z72" s="2014"/>
      <c r="AA72" s="2013"/>
      <c r="AB72" s="2014"/>
      <c r="AC72" s="2014"/>
      <c r="AD72" s="2014"/>
      <c r="AE72" s="2013"/>
      <c r="AF72" s="2014"/>
      <c r="AG72" s="2014"/>
      <c r="AH72" s="2014"/>
      <c r="AI72" s="2040"/>
      <c r="AM72" s="2040"/>
      <c r="AQ72" s="2040"/>
      <c r="AU72" s="2040"/>
      <c r="AY72" s="2040"/>
      <c r="BC72" s="2040"/>
      <c r="BG72" s="2040"/>
      <c r="BK72" s="2040"/>
      <c r="BO72" s="2040"/>
      <c r="BS72" s="2040"/>
      <c r="BW72" s="2040"/>
      <c r="CA72" s="2040"/>
      <c r="CD72" s="1898"/>
    </row>
    <row r="73" spans="1:82" ht="15.75">
      <c r="A73" s="246" t="s">
        <v>400</v>
      </c>
      <c r="B73" s="246"/>
      <c r="C73" s="246"/>
      <c r="D73" s="246"/>
      <c r="E73" s="246"/>
      <c r="F73" s="246"/>
      <c r="G73" s="246"/>
      <c r="H73" s="246"/>
      <c r="I73" s="246"/>
      <c r="J73" s="245"/>
      <c r="K73" s="243"/>
      <c r="L73" s="243"/>
      <c r="Q73" s="2037" t="s">
        <v>1305</v>
      </c>
      <c r="R73" s="2022"/>
      <c r="S73" s="2035">
        <v>48200</v>
      </c>
      <c r="T73" s="2023">
        <v>53070</v>
      </c>
      <c r="U73" s="2023">
        <v>59050</v>
      </c>
      <c r="V73" s="2023">
        <v>160310</v>
      </c>
      <c r="W73" s="2035">
        <v>22550</v>
      </c>
      <c r="X73" s="2023">
        <v>37100</v>
      </c>
      <c r="Y73" s="2023">
        <v>36590</v>
      </c>
      <c r="Z73" s="2023">
        <v>96240</v>
      </c>
      <c r="AA73" s="2035">
        <v>330</v>
      </c>
      <c r="AB73" s="2023">
        <v>1150</v>
      </c>
      <c r="AC73" s="2023">
        <v>2860</v>
      </c>
      <c r="AD73" s="2023">
        <v>4340</v>
      </c>
      <c r="AE73" s="2035">
        <v>71080</v>
      </c>
      <c r="AF73" s="2023">
        <v>91310</v>
      </c>
      <c r="AG73" s="2023">
        <v>98510</v>
      </c>
      <c r="AH73" s="2023">
        <v>260900</v>
      </c>
      <c r="AI73" s="2035">
        <v>49140</v>
      </c>
      <c r="AJ73" s="2023">
        <v>51710</v>
      </c>
      <c r="AK73" s="2023">
        <v>62970</v>
      </c>
      <c r="AL73" s="2023">
        <v>163820</v>
      </c>
      <c r="AM73" s="2035">
        <v>24000</v>
      </c>
      <c r="AN73" s="2023">
        <v>36860</v>
      </c>
      <c r="AO73" s="2023">
        <v>40020</v>
      </c>
      <c r="AP73" s="2023">
        <v>100880</v>
      </c>
      <c r="AQ73" s="2035">
        <v>420</v>
      </c>
      <c r="AR73" s="2023">
        <v>1560</v>
      </c>
      <c r="AS73" s="2023">
        <v>4980</v>
      </c>
      <c r="AT73" s="2023">
        <v>6960</v>
      </c>
      <c r="AU73" s="2035">
        <v>73550</v>
      </c>
      <c r="AV73" s="2023">
        <v>90140</v>
      </c>
      <c r="AW73" s="2023">
        <v>107970</v>
      </c>
      <c r="AX73" s="2023">
        <v>271660</v>
      </c>
      <c r="AY73" s="2035">
        <v>49740</v>
      </c>
      <c r="AZ73" s="2023">
        <v>48720</v>
      </c>
      <c r="BA73" s="2023">
        <v>63230</v>
      </c>
      <c r="BB73" s="2023">
        <v>161680</v>
      </c>
      <c r="BC73" s="2035">
        <v>25590</v>
      </c>
      <c r="BD73" s="2023">
        <v>37400</v>
      </c>
      <c r="BE73" s="2023">
        <v>42030</v>
      </c>
      <c r="BF73" s="2023">
        <v>105010</v>
      </c>
      <c r="BG73" s="2035">
        <v>730</v>
      </c>
      <c r="BH73" s="2023">
        <v>2560</v>
      </c>
      <c r="BI73" s="2023">
        <v>7810</v>
      </c>
      <c r="BJ73" s="2023">
        <v>11100</v>
      </c>
      <c r="BK73" s="2035">
        <v>76050</v>
      </c>
      <c r="BL73" s="2023">
        <v>88670</v>
      </c>
      <c r="BM73" s="2023">
        <v>113060</v>
      </c>
      <c r="BN73" s="2023">
        <v>277790</v>
      </c>
      <c r="BO73" s="2035">
        <v>45230</v>
      </c>
      <c r="BP73" s="2023">
        <v>41160</v>
      </c>
      <c r="BQ73" s="2023">
        <v>62650</v>
      </c>
      <c r="BR73" s="2023">
        <v>149030</v>
      </c>
      <c r="BS73" s="2035">
        <v>26110</v>
      </c>
      <c r="BT73" s="2023">
        <v>37770</v>
      </c>
      <c r="BU73" s="2023">
        <v>47480</v>
      </c>
      <c r="BV73" s="2023">
        <v>111360</v>
      </c>
      <c r="BW73" s="2035">
        <v>970</v>
      </c>
      <c r="BX73" s="2023">
        <v>3400</v>
      </c>
      <c r="BY73" s="2023">
        <v>11410</v>
      </c>
      <c r="BZ73" s="2023">
        <v>15770</v>
      </c>
      <c r="CA73" s="2035">
        <v>72300</v>
      </c>
      <c r="CB73" s="2023">
        <v>82330</v>
      </c>
      <c r="CC73" s="2023">
        <v>121540</v>
      </c>
      <c r="CD73" s="2041">
        <v>276160</v>
      </c>
    </row>
    <row r="74" spans="1:82">
      <c r="A74" s="2661" t="s">
        <v>410</v>
      </c>
      <c r="B74" s="2661"/>
      <c r="C74" s="2661"/>
      <c r="D74" s="2661"/>
      <c r="E74" s="2661"/>
      <c r="F74" s="2661"/>
      <c r="G74" s="2661"/>
      <c r="H74" s="2661"/>
      <c r="I74" s="2661"/>
      <c r="J74" s="2661"/>
      <c r="K74" s="2661"/>
      <c r="L74" s="273"/>
      <c r="Q74" s="415" t="s">
        <v>400</v>
      </c>
      <c r="R74" s="415"/>
      <c r="S74" s="416"/>
      <c r="T74" s="416"/>
      <c r="U74" s="416"/>
      <c r="V74" s="416"/>
      <c r="W74" s="412"/>
      <c r="X74" s="412"/>
      <c r="Y74" s="412"/>
      <c r="Z74" s="412"/>
      <c r="AA74" s="412"/>
      <c r="AB74" s="412"/>
      <c r="AC74" s="412"/>
      <c r="AD74" s="412"/>
      <c r="BK74" s="91"/>
    </row>
    <row r="75" spans="1:82">
      <c r="A75" s="2643" t="s">
        <v>411</v>
      </c>
      <c r="B75" s="2643"/>
      <c r="C75" s="2643"/>
      <c r="D75" s="2643"/>
      <c r="E75" s="2643"/>
      <c r="F75" s="2643"/>
      <c r="G75" s="2643"/>
      <c r="H75" s="2643"/>
      <c r="I75" s="2643"/>
      <c r="J75" s="2643"/>
      <c r="K75" s="2643"/>
      <c r="L75" s="244"/>
      <c r="Q75" s="2653" t="s">
        <v>452</v>
      </c>
      <c r="R75" s="2653"/>
      <c r="S75" s="2653"/>
      <c r="T75" s="2653"/>
      <c r="U75" s="2653"/>
      <c r="V75" s="2653"/>
      <c r="W75" s="2653"/>
      <c r="X75" s="2653"/>
      <c r="Y75" s="2653"/>
      <c r="Z75" s="2653"/>
      <c r="AA75" s="2653"/>
      <c r="AB75" s="2653"/>
      <c r="AC75" s="2653"/>
      <c r="AD75" s="2653"/>
    </row>
    <row r="76" spans="1:82">
      <c r="A76" s="2643" t="s">
        <v>412</v>
      </c>
      <c r="B76" s="2643"/>
      <c r="C76" s="2643"/>
      <c r="D76" s="2643"/>
      <c r="E76" s="2643"/>
      <c r="F76" s="2643"/>
      <c r="G76" s="2643"/>
      <c r="H76" s="2643"/>
      <c r="I76" s="2643"/>
      <c r="J76" s="2643"/>
      <c r="K76" s="2643"/>
      <c r="L76" s="244"/>
      <c r="Q76" s="2653" t="s">
        <v>453</v>
      </c>
      <c r="R76" s="2653"/>
      <c r="S76" s="2653"/>
      <c r="T76" s="2653"/>
      <c r="U76" s="2653"/>
      <c r="V76" s="2653"/>
      <c r="W76" s="2653"/>
      <c r="X76" s="2653"/>
      <c r="Y76" s="2653"/>
      <c r="Z76" s="2653"/>
      <c r="AA76" s="2653"/>
      <c r="AB76" s="2653"/>
      <c r="AC76" s="2653"/>
      <c r="AD76" s="2653"/>
    </row>
    <row r="77" spans="1:82">
      <c r="A77" s="2644" t="s">
        <v>413</v>
      </c>
      <c r="B77" s="2644"/>
      <c r="C77" s="2644"/>
      <c r="D77" s="2644"/>
      <c r="E77" s="2644"/>
      <c r="F77" s="2644"/>
      <c r="G77" s="2644"/>
      <c r="H77" s="2644"/>
      <c r="I77" s="2644"/>
      <c r="J77" s="2644"/>
      <c r="K77" s="2644"/>
      <c r="L77" s="272"/>
      <c r="Q77" s="2653" t="s">
        <v>404</v>
      </c>
      <c r="R77" s="2653"/>
      <c r="S77" s="2653"/>
      <c r="T77" s="2653"/>
      <c r="U77" s="2653"/>
      <c r="V77" s="2653"/>
      <c r="W77" s="2653"/>
      <c r="X77" s="2653"/>
      <c r="Y77" s="2653"/>
      <c r="Z77" s="2653"/>
      <c r="AA77" s="2653"/>
      <c r="AB77" s="2653"/>
      <c r="AC77" s="2653"/>
      <c r="AD77" s="2653"/>
    </row>
    <row r="78" spans="1:82">
      <c r="A78" s="2644" t="s">
        <v>414</v>
      </c>
      <c r="B78" s="2644"/>
      <c r="C78" s="2644"/>
      <c r="D78" s="2644"/>
      <c r="E78" s="2644"/>
      <c r="F78" s="2644"/>
      <c r="G78" s="2644"/>
      <c r="H78" s="2644"/>
      <c r="I78" s="2644"/>
      <c r="J78" s="2644"/>
      <c r="K78" s="2644"/>
      <c r="L78" s="272"/>
      <c r="Q78" s="2653" t="s">
        <v>413</v>
      </c>
      <c r="R78" s="2653"/>
      <c r="S78" s="2653"/>
      <c r="T78" s="2653"/>
      <c r="U78" s="2653"/>
      <c r="V78" s="2653"/>
      <c r="W78" s="2653"/>
      <c r="X78" s="2653"/>
      <c r="Y78" s="2653"/>
      <c r="Z78" s="2653"/>
      <c r="AA78" s="2653"/>
      <c r="AB78" s="2653"/>
      <c r="AC78" s="2653"/>
      <c r="AD78" s="2653"/>
    </row>
    <row r="79" spans="1:82">
      <c r="A79" s="2644" t="s">
        <v>415</v>
      </c>
      <c r="B79" s="2644"/>
      <c r="C79" s="2644"/>
      <c r="D79" s="2644"/>
      <c r="E79" s="2644"/>
      <c r="F79" s="2644"/>
      <c r="G79" s="2644"/>
      <c r="H79" s="2644"/>
      <c r="I79" s="2644"/>
      <c r="J79" s="2644"/>
      <c r="K79" s="2644"/>
      <c r="L79" s="272"/>
      <c r="Q79" s="2653" t="s">
        <v>414</v>
      </c>
      <c r="R79" s="2653"/>
      <c r="S79" s="2653"/>
      <c r="T79" s="2653"/>
      <c r="U79" s="2653"/>
      <c r="V79" s="2653"/>
      <c r="W79" s="2653"/>
      <c r="X79" s="2653"/>
      <c r="Y79" s="2653"/>
      <c r="Z79" s="2653"/>
      <c r="AA79" s="2653"/>
      <c r="AB79" s="2653"/>
      <c r="AC79" s="2653"/>
      <c r="AD79" s="2653"/>
    </row>
    <row r="80" spans="1:82">
      <c r="A80" s="2643" t="s">
        <v>409</v>
      </c>
      <c r="B80" s="2643"/>
      <c r="C80" s="2643"/>
      <c r="D80" s="2643"/>
      <c r="E80" s="2643"/>
      <c r="F80" s="2643"/>
      <c r="G80" s="2643"/>
      <c r="H80" s="2643"/>
      <c r="I80" s="2643"/>
      <c r="J80" s="2643"/>
      <c r="K80" s="2643"/>
      <c r="L80" s="244"/>
      <c r="Q80" s="2653" t="s">
        <v>448</v>
      </c>
      <c r="R80" s="2653"/>
      <c r="S80" s="2653"/>
      <c r="T80" s="2653"/>
      <c r="U80" s="2653"/>
      <c r="V80" s="2653"/>
      <c r="W80" s="2653"/>
      <c r="X80" s="2653"/>
      <c r="Y80" s="2653"/>
      <c r="Z80" s="2653"/>
      <c r="AA80" s="2653"/>
      <c r="AB80" s="2653"/>
      <c r="AC80" s="2653"/>
      <c r="AD80" s="2653"/>
    </row>
    <row r="82" spans="1:82">
      <c r="Q82" s="2022"/>
      <c r="R82" s="2022"/>
      <c r="S82" s="2009"/>
      <c r="T82" s="2023"/>
      <c r="U82" s="2023"/>
      <c r="V82" s="2023"/>
      <c r="W82" s="2009"/>
      <c r="X82" s="2023"/>
      <c r="Y82" s="2023"/>
      <c r="Z82" s="2023"/>
      <c r="AA82" s="2009"/>
      <c r="AB82" s="2023"/>
      <c r="AC82" s="2023"/>
      <c r="AD82" s="2023"/>
      <c r="AE82" s="2009"/>
      <c r="AF82" s="2023"/>
      <c r="AG82" s="2023"/>
      <c r="AH82" s="2023"/>
      <c r="AI82" s="2009"/>
      <c r="AJ82" s="2023"/>
      <c r="AK82" s="2023"/>
      <c r="AL82" s="2023"/>
      <c r="AM82" s="2009"/>
      <c r="AN82" s="2023"/>
      <c r="AO82" s="2023"/>
      <c r="AP82" s="2023"/>
      <c r="AQ82" s="2009"/>
      <c r="AR82" s="2023"/>
      <c r="AS82" s="2023"/>
      <c r="AT82" s="2023"/>
      <c r="AU82" s="2009"/>
      <c r="AV82" s="2023"/>
      <c r="AW82" s="2023"/>
      <c r="AX82" s="2023"/>
      <c r="AY82" s="2009"/>
      <c r="AZ82" s="2023"/>
      <c r="BA82" s="2023"/>
      <c r="BB82" s="2023"/>
      <c r="BC82" s="2009"/>
      <c r="BD82" s="2023"/>
      <c r="BE82" s="2023"/>
      <c r="BF82" s="2023"/>
      <c r="BG82" s="2009"/>
      <c r="BH82" s="2023"/>
      <c r="BI82" s="2023"/>
      <c r="BJ82" s="2023"/>
      <c r="BK82" s="2009"/>
      <c r="BL82" s="2023"/>
      <c r="BM82" s="2023"/>
      <c r="BN82" s="2023"/>
      <c r="BO82" s="2009"/>
      <c r="BP82" s="2023"/>
      <c r="BQ82" s="2023"/>
      <c r="BR82" s="2023"/>
      <c r="BS82" s="2009"/>
      <c r="BT82" s="2023"/>
      <c r="BU82" s="2023"/>
      <c r="BV82" s="2023"/>
      <c r="BW82" s="2009"/>
      <c r="BX82" s="2023"/>
      <c r="BY82" s="2023"/>
      <c r="BZ82" s="2023"/>
      <c r="CA82" s="2009"/>
      <c r="CB82" s="2023"/>
      <c r="CC82" s="2023"/>
      <c r="CD82" s="2023"/>
    </row>
    <row r="83" spans="1:82">
      <c r="Q83" s="2022"/>
      <c r="R83" s="2022"/>
      <c r="S83" s="2009"/>
      <c r="T83" s="2023"/>
      <c r="U83" s="2023"/>
      <c r="V83" s="2023"/>
      <c r="W83" s="2009"/>
      <c r="X83" s="2023"/>
      <c r="Y83" s="2023"/>
      <c r="Z83" s="2023"/>
      <c r="AA83" s="2009"/>
      <c r="AB83" s="2023"/>
      <c r="AC83" s="2023"/>
      <c r="AD83" s="2023"/>
      <c r="AE83" s="2009"/>
      <c r="AF83" s="2023"/>
      <c r="AG83" s="2023"/>
      <c r="AH83" s="2023"/>
      <c r="AI83" s="2009"/>
      <c r="AJ83" s="2023"/>
      <c r="AK83" s="2023"/>
      <c r="AL83" s="2023"/>
      <c r="AM83" s="2009"/>
      <c r="AN83" s="2023"/>
      <c r="AO83" s="2023"/>
      <c r="AP83" s="2023"/>
      <c r="AQ83" s="2009"/>
      <c r="AR83" s="2023"/>
      <c r="AS83" s="2023"/>
      <c r="AT83" s="2023"/>
      <c r="AU83" s="2009"/>
      <c r="AV83" s="2023"/>
      <c r="AW83" s="2023"/>
      <c r="AX83" s="2023"/>
      <c r="AY83" s="2009"/>
      <c r="AZ83" s="2023"/>
      <c r="BA83" s="2023"/>
      <c r="BB83" s="2023"/>
      <c r="BC83" s="2009"/>
      <c r="BD83" s="2023"/>
      <c r="BE83" s="2023"/>
      <c r="BF83" s="2023"/>
      <c r="BG83" s="2009"/>
      <c r="BH83" s="2023"/>
      <c r="BI83" s="2023"/>
      <c r="BJ83" s="2023"/>
      <c r="BK83" s="2009"/>
      <c r="BL83" s="2023"/>
      <c r="BM83" s="2023"/>
      <c r="BN83" s="2023"/>
      <c r="BO83" s="2009"/>
      <c r="BP83" s="2023"/>
      <c r="BQ83" s="2023"/>
      <c r="BR83" s="2023"/>
      <c r="BS83" s="2009"/>
      <c r="BT83" s="2023"/>
      <c r="BU83" s="2023"/>
      <c r="BV83" s="2023"/>
      <c r="BW83" s="2009"/>
      <c r="BX83" s="2023"/>
      <c r="BY83" s="2023"/>
      <c r="BZ83" s="2023"/>
      <c r="CA83" s="2009"/>
      <c r="CB83" s="2023"/>
      <c r="CC83" s="2023"/>
      <c r="CD83" s="2023"/>
    </row>
    <row r="84" spans="1:82">
      <c r="A84" s="2043" t="s">
        <v>1321</v>
      </c>
      <c r="B84" s="2044"/>
      <c r="C84" s="2044"/>
      <c r="D84" s="2044"/>
      <c r="E84" s="2044"/>
      <c r="F84" s="2044"/>
      <c r="G84" s="2044"/>
      <c r="H84" s="2044"/>
      <c r="I84" s="23"/>
      <c r="J84" s="23"/>
      <c r="Q84" s="2022"/>
      <c r="R84" s="2022"/>
      <c r="S84" s="2009"/>
      <c r="T84" s="2023"/>
      <c r="U84" s="2023"/>
      <c r="V84" s="2023"/>
      <c r="W84" s="2009"/>
      <c r="X84" s="2023"/>
      <c r="Y84" s="2023"/>
      <c r="Z84" s="2023"/>
      <c r="AA84" s="2009"/>
      <c r="AB84" s="2023"/>
      <c r="AC84" s="2023"/>
      <c r="AD84" s="2023"/>
      <c r="AE84" s="2009"/>
      <c r="AF84" s="2023"/>
      <c r="AG84" s="2023"/>
      <c r="AH84" s="2023"/>
      <c r="AI84" s="2009"/>
      <c r="AJ84" s="2023"/>
      <c r="AK84" s="2023"/>
      <c r="AL84" s="2023"/>
      <c r="AM84" s="2009"/>
      <c r="AN84" s="2023"/>
      <c r="AO84" s="2023"/>
      <c r="AP84" s="2023"/>
      <c r="AQ84" s="2009"/>
      <c r="AR84" s="2023"/>
      <c r="AS84" s="2023"/>
      <c r="AT84" s="2023"/>
      <c r="AU84" s="2009"/>
      <c r="AV84" s="2023"/>
      <c r="AW84" s="2023"/>
      <c r="AX84" s="2023"/>
      <c r="AY84" s="2009"/>
      <c r="AZ84" s="2023"/>
      <c r="BA84" s="2023"/>
      <c r="BB84" s="2023"/>
      <c r="BC84" s="2009"/>
      <c r="BD84" s="2023"/>
      <c r="BE84" s="2023"/>
      <c r="BF84" s="2023"/>
      <c r="BG84" s="2009"/>
      <c r="BH84" s="2023"/>
      <c r="BI84" s="2023"/>
      <c r="BJ84" s="2023"/>
      <c r="BK84" s="2009"/>
      <c r="BL84" s="2023"/>
      <c r="BM84" s="2023"/>
      <c r="BN84" s="2023"/>
      <c r="BO84" s="2009"/>
      <c r="BP84" s="2023"/>
      <c r="BQ84" s="2023"/>
      <c r="BR84" s="2023"/>
      <c r="BS84" s="2009"/>
      <c r="BT84" s="2023"/>
      <c r="BU84" s="2023"/>
      <c r="BV84" s="2023"/>
      <c r="BW84" s="2009"/>
      <c r="BX84" s="2023"/>
      <c r="BY84" s="2023"/>
      <c r="BZ84" s="2023"/>
      <c r="CA84" s="2009"/>
      <c r="CB84" s="2023"/>
      <c r="CC84" s="2023"/>
      <c r="CD84" s="2023"/>
    </row>
    <row r="85" spans="1:82">
      <c r="A85" s="2043"/>
      <c r="B85" s="23"/>
      <c r="C85" s="23"/>
      <c r="D85" s="23"/>
      <c r="E85" s="23"/>
      <c r="F85" s="23"/>
      <c r="G85" s="23"/>
      <c r="H85" s="23"/>
      <c r="I85" s="23"/>
      <c r="J85" s="23"/>
      <c r="Q85" s="2022"/>
      <c r="R85" s="2022"/>
      <c r="S85" s="2009"/>
      <c r="T85" s="2023"/>
      <c r="U85" s="2023"/>
      <c r="V85" s="2023"/>
      <c r="W85" s="2009"/>
      <c r="X85" s="2023"/>
      <c r="Y85" s="2023"/>
      <c r="Z85" s="2023"/>
      <c r="AA85" s="2009"/>
      <c r="AB85" s="2023"/>
      <c r="AC85" s="2023"/>
      <c r="AD85" s="2023"/>
      <c r="AE85" s="2009"/>
      <c r="AF85" s="2023"/>
      <c r="AG85" s="2023"/>
      <c r="AH85" s="2023"/>
      <c r="AI85" s="2009"/>
      <c r="AJ85" s="2023"/>
      <c r="AK85" s="2023"/>
      <c r="AL85" s="2023"/>
      <c r="AM85" s="2009"/>
      <c r="AN85" s="2023"/>
      <c r="AO85" s="2023"/>
      <c r="AP85" s="2023"/>
      <c r="AQ85" s="2009"/>
      <c r="AR85" s="2023"/>
      <c r="AS85" s="2023"/>
      <c r="AT85" s="2023"/>
      <c r="AU85" s="2009"/>
      <c r="AV85" s="2023"/>
      <c r="AW85" s="2023"/>
      <c r="AX85" s="2023"/>
      <c r="AY85" s="2009"/>
      <c r="AZ85" s="2023"/>
      <c r="BA85" s="2023"/>
      <c r="BB85" s="2023"/>
      <c r="BC85" s="2009"/>
      <c r="BD85" s="2023"/>
      <c r="BE85" s="2023"/>
      <c r="BF85" s="2023"/>
      <c r="BG85" s="2009"/>
      <c r="BH85" s="2023"/>
      <c r="BI85" s="2023"/>
      <c r="BJ85" s="2023"/>
      <c r="BK85" s="2009"/>
      <c r="BL85" s="2023"/>
      <c r="BM85" s="2023"/>
      <c r="BN85" s="2023"/>
      <c r="BO85" s="2009"/>
      <c r="BP85" s="2023"/>
      <c r="BQ85" s="2023"/>
      <c r="BR85" s="2023"/>
      <c r="BS85" s="2009"/>
      <c r="BT85" s="2023"/>
      <c r="BU85" s="2023"/>
      <c r="BV85" s="2023"/>
      <c r="BW85" s="2009"/>
      <c r="BX85" s="2023"/>
      <c r="BY85" s="2023"/>
      <c r="BZ85" s="2023"/>
      <c r="CA85" s="2009"/>
      <c r="CB85" s="2023"/>
      <c r="CC85" s="2023"/>
      <c r="CD85" s="2023"/>
    </row>
    <row r="86" spans="1:82">
      <c r="A86" s="2045" t="s">
        <v>392</v>
      </c>
      <c r="B86" s="2046" t="s">
        <v>161</v>
      </c>
      <c r="C86" s="2047" t="s">
        <v>160</v>
      </c>
      <c r="D86" s="2048" t="s">
        <v>159</v>
      </c>
      <c r="E86" s="2048" t="s">
        <v>130</v>
      </c>
      <c r="F86" s="2048" t="s">
        <v>129</v>
      </c>
      <c r="G86" s="2048" t="s">
        <v>128</v>
      </c>
      <c r="H86" s="2048" t="s">
        <v>127</v>
      </c>
      <c r="I86" s="2049" t="s">
        <v>393</v>
      </c>
      <c r="J86" s="2049" t="s">
        <v>1001</v>
      </c>
      <c r="Q86" s="2022"/>
      <c r="R86" s="2022"/>
      <c r="S86" s="2009"/>
      <c r="T86" s="2023"/>
      <c r="U86" s="2023"/>
      <c r="V86" s="2023"/>
      <c r="W86" s="2009"/>
      <c r="X86" s="2023"/>
      <c r="Y86" s="2023"/>
      <c r="Z86" s="2023"/>
      <c r="AA86" s="2009"/>
      <c r="AB86" s="2023"/>
      <c r="AC86" s="2023"/>
      <c r="AD86" s="2023"/>
      <c r="AE86" s="2009"/>
      <c r="AF86" s="2023"/>
      <c r="AG86" s="2023"/>
      <c r="AH86" s="2023"/>
      <c r="AI86" s="2009"/>
      <c r="AJ86" s="2023"/>
      <c r="AK86" s="2023"/>
      <c r="AL86" s="2023"/>
      <c r="AM86" s="2009"/>
      <c r="AN86" s="2023"/>
      <c r="AO86" s="2023"/>
      <c r="AP86" s="2023"/>
      <c r="AQ86" s="2009"/>
      <c r="AR86" s="2023"/>
      <c r="AS86" s="2023"/>
      <c r="AT86" s="2023"/>
      <c r="AU86" s="2009"/>
      <c r="AV86" s="2023"/>
      <c r="AW86" s="2023"/>
      <c r="AX86" s="2023"/>
      <c r="AY86" s="2009"/>
      <c r="AZ86" s="2023"/>
      <c r="BA86" s="2023"/>
      <c r="BB86" s="2023"/>
      <c r="BC86" s="2009"/>
      <c r="BD86" s="2023"/>
      <c r="BE86" s="2023"/>
      <c r="BF86" s="2023"/>
      <c r="BG86" s="2009"/>
      <c r="BH86" s="2023"/>
      <c r="BI86" s="2023"/>
      <c r="BJ86" s="2023"/>
      <c r="BK86" s="2009"/>
      <c r="BL86" s="2023"/>
      <c r="BM86" s="2023"/>
      <c r="BN86" s="2023"/>
      <c r="BO86" s="2009"/>
      <c r="BP86" s="2023"/>
      <c r="BQ86" s="2023"/>
      <c r="BR86" s="2023"/>
      <c r="BS86" s="2009"/>
      <c r="BT86" s="2023"/>
      <c r="BU86" s="2023"/>
      <c r="BV86" s="2023"/>
      <c r="BW86" s="2009"/>
      <c r="BX86" s="2023"/>
      <c r="BY86" s="2023"/>
      <c r="BZ86" s="2023"/>
      <c r="CA86" s="2009"/>
      <c r="CB86" s="2023"/>
      <c r="CC86" s="2023"/>
      <c r="CD86" s="2023"/>
    </row>
    <row r="87" spans="1:82">
      <c r="A87" s="312" t="s">
        <v>236</v>
      </c>
      <c r="B87" s="2050">
        <v>8060</v>
      </c>
      <c r="C87" s="2051">
        <v>10730</v>
      </c>
      <c r="D87" s="2052">
        <v>12250</v>
      </c>
      <c r="E87" s="2053">
        <v>14000</v>
      </c>
      <c r="F87" s="2054">
        <v>14550</v>
      </c>
      <c r="G87" s="2055">
        <v>15200</v>
      </c>
      <c r="H87" s="2056">
        <v>16120</v>
      </c>
      <c r="I87" s="2056">
        <v>15760</v>
      </c>
      <c r="J87" s="2056">
        <v>14280</v>
      </c>
      <c r="Q87" s="2022"/>
      <c r="R87" s="2022"/>
      <c r="S87" s="2009"/>
      <c r="T87" s="2023"/>
      <c r="U87" s="2023"/>
      <c r="V87" s="2023"/>
      <c r="W87" s="2009"/>
      <c r="X87" s="2023"/>
      <c r="Y87" s="2023"/>
      <c r="Z87" s="2023"/>
      <c r="AA87" s="2009"/>
      <c r="AB87" s="2023"/>
      <c r="AC87" s="2023"/>
      <c r="AD87" s="2023"/>
      <c r="AE87" s="2009"/>
      <c r="AF87" s="2023"/>
      <c r="AG87" s="2023"/>
      <c r="AH87" s="2023"/>
      <c r="AI87" s="2009"/>
      <c r="AJ87" s="2023"/>
      <c r="AK87" s="2023"/>
      <c r="AL87" s="2023"/>
      <c r="AM87" s="2009"/>
      <c r="AN87" s="2023"/>
      <c r="AO87" s="2023"/>
      <c r="AP87" s="2023"/>
      <c r="AQ87" s="2009"/>
      <c r="AR87" s="2023"/>
      <c r="AS87" s="2023"/>
      <c r="AT87" s="2023"/>
      <c r="AU87" s="2009"/>
      <c r="AV87" s="2023"/>
      <c r="AW87" s="2023"/>
      <c r="AX87" s="2023"/>
      <c r="AY87" s="2009"/>
      <c r="AZ87" s="2023"/>
      <c r="BA87" s="2023"/>
      <c r="BB87" s="2023"/>
      <c r="BC87" s="2009"/>
      <c r="BD87" s="2023"/>
      <c r="BE87" s="2023"/>
      <c r="BF87" s="2023"/>
      <c r="BG87" s="2009"/>
      <c r="BH87" s="2023"/>
      <c r="BI87" s="2023"/>
      <c r="BJ87" s="2023"/>
      <c r="BK87" s="2009"/>
      <c r="BL87" s="2023"/>
      <c r="BM87" s="2023"/>
      <c r="BN87" s="2023"/>
      <c r="BO87" s="2009"/>
      <c r="BP87" s="2023"/>
      <c r="BQ87" s="2023"/>
      <c r="BR87" s="2023"/>
      <c r="BS87" s="2009"/>
      <c r="BT87" s="2023"/>
      <c r="BU87" s="2023"/>
      <c r="BV87" s="2023"/>
      <c r="BW87" s="2009"/>
      <c r="BX87" s="2023"/>
      <c r="BY87" s="2023"/>
      <c r="BZ87" s="2023"/>
      <c r="CA87" s="2009"/>
      <c r="CB87" s="2023"/>
      <c r="CC87" s="2023"/>
      <c r="CD87" s="2023"/>
    </row>
    <row r="88" spans="1:82">
      <c r="A88" s="312" t="s">
        <v>238</v>
      </c>
      <c r="B88" s="2057">
        <v>21390</v>
      </c>
      <c r="C88" s="2051">
        <v>28840</v>
      </c>
      <c r="D88" s="2058">
        <v>32230</v>
      </c>
      <c r="E88" s="2056">
        <v>37990</v>
      </c>
      <c r="F88" s="2056">
        <v>40080</v>
      </c>
      <c r="G88" s="2059">
        <v>42030</v>
      </c>
      <c r="H88" s="2056">
        <v>43670</v>
      </c>
      <c r="I88" s="2056">
        <v>43080</v>
      </c>
      <c r="J88" s="2056">
        <v>39600</v>
      </c>
      <c r="Q88" s="2022"/>
      <c r="R88" s="2022"/>
      <c r="S88" s="2009"/>
      <c r="T88" s="2023"/>
      <c r="U88" s="2023"/>
      <c r="V88" s="2023"/>
      <c r="W88" s="2009"/>
      <c r="X88" s="2023"/>
      <c r="Y88" s="2023"/>
      <c r="Z88" s="2023"/>
      <c r="AA88" s="2009"/>
      <c r="AB88" s="2023"/>
      <c r="AC88" s="2023"/>
      <c r="AD88" s="2023"/>
      <c r="AE88" s="2009"/>
      <c r="AF88" s="2023"/>
      <c r="AG88" s="2023"/>
      <c r="AH88" s="2023"/>
      <c r="AI88" s="2009"/>
      <c r="AJ88" s="2023"/>
      <c r="AK88" s="2023"/>
      <c r="AL88" s="2023"/>
      <c r="AM88" s="2009"/>
      <c r="AN88" s="2023"/>
      <c r="AO88" s="2023"/>
      <c r="AP88" s="2023"/>
      <c r="AQ88" s="2009"/>
      <c r="AR88" s="2023"/>
      <c r="AS88" s="2023"/>
      <c r="AT88" s="2023"/>
      <c r="AU88" s="2009"/>
      <c r="AV88" s="2023"/>
      <c r="AW88" s="2023"/>
      <c r="AX88" s="2023"/>
      <c r="AY88" s="2009"/>
      <c r="AZ88" s="2023"/>
      <c r="BA88" s="2023"/>
      <c r="BB88" s="2023"/>
      <c r="BC88" s="2009"/>
      <c r="BD88" s="2023"/>
      <c r="BE88" s="2023"/>
      <c r="BF88" s="2023"/>
      <c r="BG88" s="2009"/>
      <c r="BH88" s="2023"/>
      <c r="BI88" s="2023"/>
      <c r="BJ88" s="2023"/>
      <c r="BK88" s="2009"/>
      <c r="BL88" s="2023"/>
      <c r="BM88" s="2023"/>
      <c r="BN88" s="2023"/>
      <c r="BO88" s="2009"/>
      <c r="BP88" s="2023"/>
      <c r="BQ88" s="2023"/>
      <c r="BR88" s="2023"/>
      <c r="BS88" s="2009"/>
      <c r="BT88" s="2023"/>
      <c r="BU88" s="2023"/>
      <c r="BV88" s="2023"/>
      <c r="BW88" s="2009"/>
      <c r="BX88" s="2023"/>
      <c r="BY88" s="2023"/>
      <c r="BZ88" s="2023"/>
      <c r="CA88" s="2009"/>
      <c r="CB88" s="2023"/>
      <c r="CC88" s="2023"/>
      <c r="CD88" s="2023"/>
    </row>
    <row r="89" spans="1:82">
      <c r="A89" s="312" t="s">
        <v>323</v>
      </c>
      <c r="B89" s="2057">
        <v>14760</v>
      </c>
      <c r="C89" s="2051">
        <v>20090</v>
      </c>
      <c r="D89" s="2058">
        <v>23270</v>
      </c>
      <c r="E89" s="2056">
        <v>26510</v>
      </c>
      <c r="F89" s="2056">
        <v>27560</v>
      </c>
      <c r="G89" s="2059">
        <v>29320</v>
      </c>
      <c r="H89" s="2056">
        <v>30650</v>
      </c>
      <c r="I89" s="2056">
        <v>30690</v>
      </c>
      <c r="J89" s="2056">
        <v>28070</v>
      </c>
      <c r="Q89" s="2022"/>
      <c r="R89" s="2022"/>
      <c r="S89" s="2009"/>
      <c r="T89" s="2023"/>
      <c r="U89" s="2023"/>
      <c r="V89" s="2023"/>
      <c r="W89" s="2009"/>
      <c r="X89" s="2023"/>
      <c r="Y89" s="2023"/>
      <c r="Z89" s="2023"/>
      <c r="AA89" s="2009"/>
      <c r="AB89" s="2023"/>
      <c r="AC89" s="2023"/>
      <c r="AD89" s="2023"/>
      <c r="AE89" s="2009"/>
      <c r="AF89" s="2023"/>
      <c r="AG89" s="2023"/>
      <c r="AH89" s="2023"/>
      <c r="AI89" s="2009"/>
      <c r="AJ89" s="2023"/>
      <c r="AK89" s="2023"/>
      <c r="AL89" s="2023"/>
      <c r="AM89" s="2009"/>
      <c r="AN89" s="2023"/>
      <c r="AO89" s="2023"/>
      <c r="AP89" s="2023"/>
      <c r="AQ89" s="2009"/>
      <c r="AR89" s="2023"/>
      <c r="AS89" s="2023"/>
      <c r="AT89" s="2023"/>
      <c r="AU89" s="2009"/>
      <c r="AV89" s="2023"/>
      <c r="AW89" s="2023"/>
      <c r="AX89" s="2023"/>
      <c r="AY89" s="2009"/>
      <c r="AZ89" s="2023"/>
      <c r="BA89" s="2023"/>
      <c r="BB89" s="2023"/>
      <c r="BC89" s="2009"/>
      <c r="BD89" s="2023"/>
      <c r="BE89" s="2023"/>
      <c r="BF89" s="2023"/>
      <c r="BG89" s="2009"/>
      <c r="BH89" s="2023"/>
      <c r="BI89" s="2023"/>
      <c r="BJ89" s="2023"/>
      <c r="BK89" s="2009"/>
      <c r="BL89" s="2023"/>
      <c r="BM89" s="2023"/>
      <c r="BN89" s="2023"/>
      <c r="BO89" s="2009"/>
      <c r="BP89" s="2023"/>
      <c r="BQ89" s="2023"/>
      <c r="BR89" s="2023"/>
      <c r="BS89" s="2009"/>
      <c r="BT89" s="2023"/>
      <c r="BU89" s="2023"/>
      <c r="BV89" s="2023"/>
      <c r="BW89" s="2009"/>
      <c r="BX89" s="2023"/>
      <c r="BY89" s="2023"/>
      <c r="BZ89" s="2023"/>
      <c r="CA89" s="2009"/>
      <c r="CB89" s="2023"/>
      <c r="CC89" s="2023"/>
      <c r="CD89" s="2023"/>
    </row>
    <row r="90" spans="1:82">
      <c r="A90" s="312" t="s">
        <v>242</v>
      </c>
      <c r="B90" s="2057">
        <v>12820</v>
      </c>
      <c r="C90" s="2051">
        <v>16960</v>
      </c>
      <c r="D90" s="2058">
        <v>18940</v>
      </c>
      <c r="E90" s="2056">
        <v>22220</v>
      </c>
      <c r="F90" s="2056">
        <v>23280</v>
      </c>
      <c r="G90" s="2059">
        <v>24420</v>
      </c>
      <c r="H90" s="2056">
        <v>25550</v>
      </c>
      <c r="I90" s="2056">
        <v>25680</v>
      </c>
      <c r="J90" s="2056">
        <v>23610</v>
      </c>
      <c r="Q90" s="2022"/>
      <c r="R90" s="2022"/>
      <c r="S90" s="2009"/>
      <c r="T90" s="2023"/>
      <c r="U90" s="2023"/>
      <c r="V90" s="2023"/>
      <c r="W90" s="2009"/>
      <c r="X90" s="2023"/>
      <c r="Y90" s="2023"/>
      <c r="Z90" s="2023"/>
      <c r="AA90" s="2009"/>
      <c r="AB90" s="2023"/>
      <c r="AC90" s="2023"/>
      <c r="AD90" s="2023"/>
      <c r="AE90" s="2009"/>
      <c r="AF90" s="2023"/>
      <c r="AG90" s="2023"/>
      <c r="AH90" s="2023"/>
      <c r="AI90" s="2009"/>
      <c r="AJ90" s="2023"/>
      <c r="AK90" s="2023"/>
      <c r="AL90" s="2023"/>
      <c r="AM90" s="2009"/>
      <c r="AN90" s="2023"/>
      <c r="AO90" s="2023"/>
      <c r="AP90" s="2023"/>
      <c r="AQ90" s="2009"/>
      <c r="AR90" s="2023"/>
      <c r="AS90" s="2023"/>
      <c r="AT90" s="2023"/>
      <c r="AU90" s="2009"/>
      <c r="AV90" s="2023"/>
      <c r="AW90" s="2023"/>
      <c r="AX90" s="2023"/>
      <c r="AY90" s="2009"/>
      <c r="AZ90" s="2023"/>
      <c r="BA90" s="2023"/>
      <c r="BB90" s="2023"/>
      <c r="BC90" s="2009"/>
      <c r="BD90" s="2023"/>
      <c r="BE90" s="2023"/>
      <c r="BF90" s="2023"/>
      <c r="BG90" s="2009"/>
      <c r="BH90" s="2023"/>
      <c r="BI90" s="2023"/>
      <c r="BJ90" s="2023"/>
      <c r="BK90" s="2009"/>
      <c r="BL90" s="2023"/>
      <c r="BM90" s="2023"/>
      <c r="BN90" s="2023"/>
      <c r="BO90" s="2009"/>
      <c r="BP90" s="2023"/>
      <c r="BQ90" s="2023"/>
      <c r="BR90" s="2023"/>
      <c r="BS90" s="2009"/>
      <c r="BT90" s="2023"/>
      <c r="BU90" s="2023"/>
      <c r="BV90" s="2023"/>
      <c r="BW90" s="2009"/>
      <c r="BX90" s="2023"/>
      <c r="BY90" s="2023"/>
      <c r="BZ90" s="2023"/>
      <c r="CA90" s="2009"/>
      <c r="CB90" s="2023"/>
      <c r="CC90" s="2023"/>
      <c r="CD90" s="2023"/>
    </row>
    <row r="91" spans="1:82">
      <c r="A91" s="312" t="s">
        <v>243</v>
      </c>
      <c r="B91" s="2057">
        <v>13950</v>
      </c>
      <c r="C91" s="2051">
        <v>19080</v>
      </c>
      <c r="D91" s="2058">
        <v>22420</v>
      </c>
      <c r="E91" s="2056">
        <v>25730</v>
      </c>
      <c r="F91" s="2056">
        <v>26890</v>
      </c>
      <c r="G91" s="2059">
        <v>28360</v>
      </c>
      <c r="H91" s="2056">
        <v>29610</v>
      </c>
      <c r="I91" s="2056">
        <v>29460</v>
      </c>
      <c r="J91" s="2056">
        <v>27330</v>
      </c>
    </row>
    <row r="92" spans="1:82">
      <c r="A92" s="312" t="s">
        <v>396</v>
      </c>
      <c r="B92" s="2057">
        <v>12210</v>
      </c>
      <c r="C92" s="2051">
        <v>16910</v>
      </c>
      <c r="D92" s="2058">
        <v>19830</v>
      </c>
      <c r="E92" s="2056">
        <v>23010</v>
      </c>
      <c r="F92" s="2056">
        <v>24470</v>
      </c>
      <c r="G92" s="2059">
        <v>25580</v>
      </c>
      <c r="H92" s="2056">
        <v>26660</v>
      </c>
      <c r="I92" s="2056">
        <v>26590</v>
      </c>
      <c r="J92" s="2056">
        <v>25050</v>
      </c>
    </row>
    <row r="93" spans="1:82">
      <c r="A93" s="312" t="s">
        <v>2</v>
      </c>
      <c r="B93" s="2057">
        <v>8770</v>
      </c>
      <c r="C93" s="2051">
        <v>13490</v>
      </c>
      <c r="D93" s="2058">
        <v>16550</v>
      </c>
      <c r="E93" s="2056">
        <v>20200</v>
      </c>
      <c r="F93" s="2056">
        <v>21780</v>
      </c>
      <c r="G93" s="2059">
        <v>22920</v>
      </c>
      <c r="H93" s="2056">
        <v>24210</v>
      </c>
      <c r="I93" s="2056">
        <v>24140</v>
      </c>
      <c r="J93" s="2056">
        <v>23240</v>
      </c>
    </row>
    <row r="94" spans="1:82">
      <c r="A94" s="312" t="s">
        <v>278</v>
      </c>
      <c r="B94" s="2057">
        <v>17000</v>
      </c>
      <c r="C94" s="2051">
        <v>23420</v>
      </c>
      <c r="D94" s="2058">
        <v>27330</v>
      </c>
      <c r="E94" s="2056">
        <v>32680</v>
      </c>
      <c r="F94" s="2056">
        <v>34380</v>
      </c>
      <c r="G94" s="2059">
        <v>35520</v>
      </c>
      <c r="H94" s="2056">
        <v>37070</v>
      </c>
      <c r="I94" s="2056">
        <v>37210</v>
      </c>
      <c r="J94" s="2056">
        <v>35300</v>
      </c>
    </row>
    <row r="95" spans="1:82">
      <c r="A95" s="312" t="s">
        <v>279</v>
      </c>
      <c r="B95" s="2057">
        <v>15970</v>
      </c>
      <c r="C95" s="2051">
        <v>20960</v>
      </c>
      <c r="D95" s="2058">
        <v>23440</v>
      </c>
      <c r="E95" s="2053">
        <v>26190</v>
      </c>
      <c r="F95" s="2053">
        <v>27170</v>
      </c>
      <c r="G95" s="2059">
        <v>28040</v>
      </c>
      <c r="H95" s="2053">
        <v>28990</v>
      </c>
      <c r="I95" s="2053">
        <v>28860</v>
      </c>
      <c r="J95" s="2053">
        <v>27260</v>
      </c>
    </row>
    <row r="96" spans="1:82">
      <c r="A96" s="328" t="s">
        <v>397</v>
      </c>
      <c r="B96" s="2060">
        <v>124900</v>
      </c>
      <c r="C96" s="2061">
        <v>168600</v>
      </c>
      <c r="D96" s="2062">
        <v>193800</v>
      </c>
      <c r="E96" s="2063">
        <v>225600</v>
      </c>
      <c r="F96" s="2064">
        <v>240000</v>
      </c>
      <c r="G96" s="2064">
        <v>251300</v>
      </c>
      <c r="H96" s="2063">
        <v>262500</v>
      </c>
      <c r="I96" s="2063">
        <v>261400</v>
      </c>
      <c r="J96" s="2063">
        <v>243700</v>
      </c>
    </row>
    <row r="97" spans="1:10">
      <c r="A97" s="2065"/>
      <c r="B97" s="2066"/>
      <c r="C97" s="2067"/>
      <c r="D97" s="2068"/>
      <c r="E97" s="2069"/>
      <c r="F97" s="2069"/>
      <c r="G97" s="2070"/>
      <c r="H97" s="2069"/>
      <c r="I97" s="2069"/>
      <c r="J97" s="2069"/>
    </row>
    <row r="98" spans="1:10">
      <c r="A98" s="346" t="s">
        <v>398</v>
      </c>
      <c r="B98" s="2071">
        <v>450</v>
      </c>
      <c r="C98" s="2072">
        <v>9180</v>
      </c>
      <c r="D98" s="2073">
        <v>18930</v>
      </c>
      <c r="E98" s="2072">
        <v>6930</v>
      </c>
      <c r="F98" s="2073">
        <v>860</v>
      </c>
      <c r="G98" s="2073">
        <v>1040</v>
      </c>
      <c r="H98" s="2072">
        <v>1330</v>
      </c>
      <c r="I98" s="2072">
        <v>1880</v>
      </c>
      <c r="J98" s="2072">
        <v>1150</v>
      </c>
    </row>
    <row r="99" spans="1:10" ht="15.75" thickBot="1">
      <c r="A99" s="2074"/>
      <c r="B99" s="2057"/>
      <c r="C99" s="2051"/>
      <c r="D99" s="2075"/>
      <c r="E99" s="2069"/>
      <c r="F99" s="2069"/>
      <c r="G99" s="2069"/>
      <c r="H99" s="2069"/>
      <c r="I99" s="2069"/>
      <c r="J99" s="2069"/>
    </row>
    <row r="100" spans="1:10" ht="15.75" thickBot="1">
      <c r="A100" s="2076" t="s">
        <v>399</v>
      </c>
      <c r="B100" s="2077">
        <v>125400</v>
      </c>
      <c r="C100" s="2078">
        <v>173600</v>
      </c>
      <c r="D100" s="2078">
        <v>204800</v>
      </c>
      <c r="E100" s="2078">
        <v>228700</v>
      </c>
      <c r="F100" s="2078">
        <v>240900</v>
      </c>
      <c r="G100" s="2078">
        <v>252300</v>
      </c>
      <c r="H100" s="2078">
        <v>263800</v>
      </c>
      <c r="I100" s="2078">
        <v>263300</v>
      </c>
      <c r="J100" s="2078">
        <v>244800</v>
      </c>
    </row>
    <row r="101" spans="1:10">
      <c r="A101" s="278" t="s">
        <v>400</v>
      </c>
      <c r="B101" s="279"/>
      <c r="C101" s="279"/>
      <c r="D101" s="279"/>
      <c r="E101" s="279"/>
      <c r="F101" s="279"/>
      <c r="G101" s="279"/>
      <c r="H101" s="279"/>
      <c r="I101" s="242"/>
    </row>
    <row r="102" spans="1:10">
      <c r="A102" s="2642" t="s">
        <v>416</v>
      </c>
      <c r="B102" s="2642"/>
      <c r="C102" s="2642"/>
      <c r="D102" s="2642"/>
      <c r="E102" s="2642"/>
      <c r="F102" s="2642"/>
      <c r="G102" s="2642"/>
      <c r="H102" s="2642"/>
      <c r="I102" s="2642"/>
    </row>
    <row r="103" spans="1:10">
      <c r="A103" s="2645" t="s">
        <v>417</v>
      </c>
      <c r="B103" s="2645"/>
      <c r="C103" s="2645"/>
      <c r="D103" s="2645"/>
      <c r="E103" s="2645"/>
      <c r="F103" s="2645"/>
      <c r="G103" s="2645"/>
      <c r="H103" s="2645"/>
      <c r="I103" s="2645"/>
    </row>
    <row r="104" spans="1:10">
      <c r="A104" s="2645" t="s">
        <v>418</v>
      </c>
      <c r="B104" s="2645"/>
      <c r="C104" s="2645"/>
      <c r="D104" s="2645"/>
      <c r="E104" s="2645"/>
      <c r="F104" s="2645"/>
      <c r="G104" s="2645"/>
      <c r="H104" s="2645"/>
      <c r="I104" s="2645"/>
    </row>
    <row r="105" spans="1:10">
      <c r="A105" s="2645" t="s">
        <v>419</v>
      </c>
      <c r="B105" s="2645"/>
      <c r="C105" s="2645"/>
      <c r="D105" s="2645"/>
      <c r="E105" s="2645"/>
      <c r="F105" s="2645"/>
      <c r="G105" s="2645"/>
      <c r="H105" s="2645"/>
      <c r="I105" s="2645"/>
    </row>
    <row r="106" spans="1:10">
      <c r="A106" s="2642" t="s">
        <v>420</v>
      </c>
      <c r="B106" s="2642"/>
      <c r="C106" s="2642"/>
      <c r="D106" s="2642"/>
      <c r="E106" s="2642"/>
      <c r="F106" s="2642"/>
      <c r="G106" s="2642"/>
      <c r="H106" s="2642"/>
      <c r="I106" s="2642"/>
    </row>
  </sheetData>
  <mergeCells count="121">
    <mergeCell ref="CA58:CD58"/>
    <mergeCell ref="GY26:HN26"/>
    <mergeCell ref="GY27:HB27"/>
    <mergeCell ref="HC27:HF27"/>
    <mergeCell ref="HG27:HJ27"/>
    <mergeCell ref="HK27:HN27"/>
    <mergeCell ref="S58:V58"/>
    <mergeCell ref="W58:Z58"/>
    <mergeCell ref="AA58:AD58"/>
    <mergeCell ref="BK26:BZ26"/>
    <mergeCell ref="CA26:CP26"/>
    <mergeCell ref="BO27:BR27"/>
    <mergeCell ref="BS27:BV27"/>
    <mergeCell ref="BW27:BZ27"/>
    <mergeCell ref="GI26:GX26"/>
    <mergeCell ref="CQ26:DF26"/>
    <mergeCell ref="DG26:DV26"/>
    <mergeCell ref="DW26:EL26"/>
    <mergeCell ref="EM26:FB26"/>
    <mergeCell ref="FC26:FR26"/>
    <mergeCell ref="FS26:GH26"/>
    <mergeCell ref="GQ27:GT27"/>
    <mergeCell ref="GU27:GX27"/>
    <mergeCell ref="GI27:GL27"/>
    <mergeCell ref="GM27:GP27"/>
    <mergeCell ref="S26:AD26"/>
    <mergeCell ref="AE26:AT26"/>
    <mergeCell ref="AU26:BJ26"/>
    <mergeCell ref="BG27:BJ27"/>
    <mergeCell ref="Q49:AD49"/>
    <mergeCell ref="Q50:AD50"/>
    <mergeCell ref="Q45:AD45"/>
    <mergeCell ref="Q46:AD46"/>
    <mergeCell ref="Q47:AD47"/>
    <mergeCell ref="Q48:AD48"/>
    <mergeCell ref="CM27:CP27"/>
    <mergeCell ref="CI27:CL27"/>
    <mergeCell ref="BK27:BN27"/>
    <mergeCell ref="CQ27:CT27"/>
    <mergeCell ref="CU27:CX27"/>
    <mergeCell ref="CY27:DB27"/>
    <mergeCell ref="DC27:DF27"/>
    <mergeCell ref="DS27:DV27"/>
    <mergeCell ref="DW27:DZ27"/>
    <mergeCell ref="EA27:ED27"/>
    <mergeCell ref="EE27:EH27"/>
    <mergeCell ref="CA27:CD27"/>
    <mergeCell ref="GE27:GH27"/>
    <mergeCell ref="AE58:AH58"/>
    <mergeCell ref="AI57:AX57"/>
    <mergeCell ref="AY57:BN57"/>
    <mergeCell ref="AI58:AL58"/>
    <mergeCell ref="AM58:AP58"/>
    <mergeCell ref="AQ58:AT58"/>
    <mergeCell ref="AU58:AX58"/>
    <mergeCell ref="AY58:BB58"/>
    <mergeCell ref="BC58:BF58"/>
    <mergeCell ref="BG58:BJ58"/>
    <mergeCell ref="GA27:GD27"/>
    <mergeCell ref="EI27:EL27"/>
    <mergeCell ref="EM27:EP27"/>
    <mergeCell ref="EQ27:ET27"/>
    <mergeCell ref="EU27:EX27"/>
    <mergeCell ref="EY27:FB27"/>
    <mergeCell ref="FC27:FF27"/>
    <mergeCell ref="DG27:DJ27"/>
    <mergeCell ref="FW27:FZ27"/>
    <mergeCell ref="FG27:FJ27"/>
    <mergeCell ref="FK27:FN27"/>
    <mergeCell ref="FO27:FR27"/>
    <mergeCell ref="FS27:FV27"/>
    <mergeCell ref="DK27:DN27"/>
    <mergeCell ref="DO27:DR27"/>
    <mergeCell ref="CE27:CH27"/>
    <mergeCell ref="S27:V27"/>
    <mergeCell ref="W27:Z27"/>
    <mergeCell ref="AA27:AD27"/>
    <mergeCell ref="AE27:AH27"/>
    <mergeCell ref="AI27:AL27"/>
    <mergeCell ref="Q78:AD78"/>
    <mergeCell ref="A47:O47"/>
    <mergeCell ref="A75:K75"/>
    <mergeCell ref="A49:O49"/>
    <mergeCell ref="A50:O50"/>
    <mergeCell ref="A51:O51"/>
    <mergeCell ref="A52:O52"/>
    <mergeCell ref="A74:K74"/>
    <mergeCell ref="AM27:AP27"/>
    <mergeCell ref="AQ27:AT27"/>
    <mergeCell ref="AU27:AX27"/>
    <mergeCell ref="AY27:BB27"/>
    <mergeCell ref="BC27:BF27"/>
    <mergeCell ref="Q44:AD44"/>
    <mergeCell ref="BK58:BN58"/>
    <mergeCell ref="BO58:BR58"/>
    <mergeCell ref="BS58:BV58"/>
    <mergeCell ref="Q75:AD75"/>
    <mergeCell ref="BO57:CD57"/>
    <mergeCell ref="B4:C4"/>
    <mergeCell ref="D4:E4"/>
    <mergeCell ref="A106:I106"/>
    <mergeCell ref="A76:K76"/>
    <mergeCell ref="A77:K77"/>
    <mergeCell ref="A78:K78"/>
    <mergeCell ref="A80:K80"/>
    <mergeCell ref="A79:K79"/>
    <mergeCell ref="A103:I103"/>
    <mergeCell ref="A104:I104"/>
    <mergeCell ref="A105:I105"/>
    <mergeCell ref="A102:I102"/>
    <mergeCell ref="A48:O48"/>
    <mergeCell ref="A43:O43"/>
    <mergeCell ref="A44:O44"/>
    <mergeCell ref="A45:M45"/>
    <mergeCell ref="A46:O46"/>
    <mergeCell ref="BW58:BZ58"/>
    <mergeCell ref="Q79:AD79"/>
    <mergeCell ref="Q80:AD80"/>
    <mergeCell ref="Q76:AD76"/>
    <mergeCell ref="Q77:AD77"/>
    <mergeCell ref="S57:AH57"/>
  </mergeCells>
  <hyperlinks>
    <hyperlink ref="A51" r:id="rId1"/>
    <hyperlink ref="A45" r:id="rId2"/>
    <hyperlink ref="Q45" r:id="rId3"/>
    <hyperlink ref="A24" r:id="rId4" location="apprenticeship-and-traineeships-annual-data"/>
  </hyperlinks>
  <pageMargins left="0.7" right="0.7" top="0.75" bottom="0.75" header="0.3" footer="0.3"/>
  <pageSetup paperSize="9" orientation="portrait"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ColWidth="9.140625" defaultRowHeight="15"/>
  <cols>
    <col min="1" max="1" width="22" style="530" customWidth="1"/>
    <col min="2" max="16384" width="9.140625" style="530"/>
  </cols>
  <sheetData>
    <row r="1" spans="1:7" ht="18.75">
      <c r="A1" s="451" t="s">
        <v>494</v>
      </c>
    </row>
    <row r="2" spans="1:7">
      <c r="A2" s="530" t="s">
        <v>1015</v>
      </c>
    </row>
    <row r="3" spans="1:7">
      <c r="B3" s="2414" t="s">
        <v>2</v>
      </c>
      <c r="C3" s="2414"/>
      <c r="D3" s="2414" t="s">
        <v>133</v>
      </c>
      <c r="E3" s="2414"/>
      <c r="F3" s="2414" t="s">
        <v>927</v>
      </c>
      <c r="G3" s="2414"/>
    </row>
    <row r="4" spans="1:7">
      <c r="B4" s="530" t="s">
        <v>169</v>
      </c>
      <c r="C4" s="530" t="s">
        <v>168</v>
      </c>
      <c r="D4" s="530" t="s">
        <v>169</v>
      </c>
      <c r="E4" s="530" t="s">
        <v>168</v>
      </c>
      <c r="F4" s="748" t="s">
        <v>169</v>
      </c>
      <c r="G4" s="748" t="s">
        <v>168</v>
      </c>
    </row>
    <row r="5" spans="1:7">
      <c r="A5" s="530" t="s">
        <v>496</v>
      </c>
      <c r="B5" s="450">
        <v>10.797828595091712</v>
      </c>
      <c r="C5" s="450">
        <v>5.7890153445607551</v>
      </c>
      <c r="D5" s="450">
        <v>5.5248936887148759</v>
      </c>
      <c r="E5" s="450">
        <v>4.1611352925745893</v>
      </c>
      <c r="F5" s="450">
        <v>5.0999999999999996</v>
      </c>
      <c r="G5" s="450">
        <v>4</v>
      </c>
    </row>
    <row r="6" spans="1:7">
      <c r="A6" s="530" t="s">
        <v>495</v>
      </c>
      <c r="B6" s="450">
        <v>9.7757614955321301</v>
      </c>
      <c r="C6" s="450">
        <v>5.3316011831727952</v>
      </c>
      <c r="D6" s="450">
        <v>5.4831818000834991</v>
      </c>
      <c r="E6" s="450">
        <v>4.0631511712704773</v>
      </c>
      <c r="F6" s="450">
        <v>5.0999999999999996</v>
      </c>
      <c r="G6" s="450">
        <v>3.9</v>
      </c>
    </row>
    <row r="7" spans="1:7">
      <c r="A7" s="530" t="s">
        <v>497</v>
      </c>
      <c r="B7" s="450">
        <v>9.8853669086156408</v>
      </c>
      <c r="C7" s="450">
        <v>5.3001190769840294</v>
      </c>
      <c r="D7" s="450">
        <v>5.4441272690638023</v>
      </c>
      <c r="E7" s="450">
        <v>4.0232533901460554</v>
      </c>
      <c r="F7" s="450">
        <v>5.0999999999999996</v>
      </c>
      <c r="G7" s="450">
        <v>3.8</v>
      </c>
    </row>
    <row r="8" spans="1:7">
      <c r="A8" s="530" t="s">
        <v>498</v>
      </c>
      <c r="B8" s="450">
        <v>9.2630490229677669</v>
      </c>
      <c r="C8" s="450">
        <v>5.0580862460979175</v>
      </c>
      <c r="D8" s="450">
        <v>5.4923703196562679</v>
      </c>
      <c r="E8" s="450">
        <v>4.0186483892287015</v>
      </c>
      <c r="F8" s="450">
        <v>5.0999999999999996</v>
      </c>
      <c r="G8" s="450">
        <v>3.9</v>
      </c>
    </row>
    <row r="9" spans="1:7">
      <c r="A9" s="530" t="s">
        <v>131</v>
      </c>
      <c r="B9" s="450">
        <v>9.4015687018728418</v>
      </c>
      <c r="C9" s="450">
        <v>4.9748558508384919</v>
      </c>
      <c r="D9" s="450">
        <v>5.501312447109016</v>
      </c>
      <c r="E9" s="450">
        <v>4.021536348480832</v>
      </c>
      <c r="F9" s="450">
        <v>5.0999999999999996</v>
      </c>
      <c r="G9" s="450">
        <v>3.9</v>
      </c>
    </row>
    <row r="10" spans="1:7">
      <c r="A10" s="530" t="s">
        <v>132</v>
      </c>
      <c r="B10" s="450">
        <v>9.2298354470012338</v>
      </c>
      <c r="C10" s="450">
        <v>4.8522771521840449</v>
      </c>
      <c r="D10" s="450">
        <v>5.5328722697650976</v>
      </c>
      <c r="E10" s="450">
        <v>4.0292962189799946</v>
      </c>
      <c r="F10" s="450">
        <v>5.0999999999999996</v>
      </c>
      <c r="G10" s="450">
        <v>3.9</v>
      </c>
    </row>
    <row r="11" spans="1:7">
      <c r="A11" s="530" t="s">
        <v>894</v>
      </c>
      <c r="B11" s="535">
        <v>9.6</v>
      </c>
      <c r="C11" s="450">
        <v>4.8522771521840449</v>
      </c>
      <c r="D11" s="535">
        <v>5.5328722697650976</v>
      </c>
      <c r="E11" s="450">
        <v>4.0292962189799946</v>
      </c>
      <c r="F11" s="450">
        <v>5.0999999999999996</v>
      </c>
      <c r="G11" s="450">
        <v>3.9</v>
      </c>
    </row>
    <row r="12" spans="1:7" s="1519" customFormat="1">
      <c r="A12" s="1519" t="s">
        <v>1244</v>
      </c>
      <c r="B12" s="535">
        <v>9.6999999999999993</v>
      </c>
      <c r="C12" s="450">
        <v>5.2</v>
      </c>
      <c r="D12" s="535">
        <v>5.5</v>
      </c>
      <c r="E12" s="450">
        <v>4.0999999999999996</v>
      </c>
      <c r="F12" s="450">
        <v>5.0999999999999996</v>
      </c>
      <c r="G12" s="450">
        <v>3.9</v>
      </c>
    </row>
    <row r="14" spans="1:7">
      <c r="A14" s="530" t="s">
        <v>499</v>
      </c>
    </row>
    <row r="15" spans="1:7">
      <c r="A15" s="530" t="s">
        <v>500</v>
      </c>
    </row>
    <row r="16" spans="1:7" s="1519" customFormat="1"/>
    <row r="17" spans="1:4" s="1519" customFormat="1"/>
    <row r="18" spans="1:4" s="1519" customFormat="1">
      <c r="A18" s="1519" t="s">
        <v>494</v>
      </c>
    </row>
    <row r="19" spans="1:4" s="1519" customFormat="1">
      <c r="A19" s="1519" t="s">
        <v>1244</v>
      </c>
    </row>
    <row r="20" spans="1:4" s="1519" customFormat="1" ht="15.75" thickBot="1">
      <c r="A20" s="2688" t="s">
        <v>122</v>
      </c>
      <c r="B20" s="2689"/>
      <c r="C20" s="2689"/>
      <c r="D20" s="2689"/>
    </row>
    <row r="21" spans="1:4" s="1519" customFormat="1" ht="25.5" thickBot="1">
      <c r="A21" s="2690" t="s">
        <v>123</v>
      </c>
      <c r="B21" s="2691"/>
      <c r="C21" s="761" t="s">
        <v>2</v>
      </c>
      <c r="D21" s="754" t="s">
        <v>927</v>
      </c>
    </row>
    <row r="22" spans="1:4" s="1519" customFormat="1">
      <c r="A22" s="2683" t="s">
        <v>85</v>
      </c>
      <c r="B22" s="2684"/>
      <c r="C22" s="767">
        <v>590.06419217045925</v>
      </c>
      <c r="D22" s="1652">
        <v>514.95026258902078</v>
      </c>
    </row>
    <row r="23" spans="1:4" s="1519" customFormat="1">
      <c r="A23" s="2683" t="s">
        <v>86</v>
      </c>
      <c r="B23" s="2684"/>
      <c r="C23" s="767">
        <v>428.3034864377089</v>
      </c>
      <c r="D23" s="1652">
        <v>426.37057187479996</v>
      </c>
    </row>
    <row r="24" spans="1:4" s="1519" customFormat="1" ht="15.75" thickBot="1">
      <c r="A24" s="2685" t="s">
        <v>125</v>
      </c>
      <c r="B24" s="752" t="s">
        <v>151</v>
      </c>
      <c r="C24" s="767">
        <v>112.15173166531632</v>
      </c>
      <c r="D24" s="1652">
        <v>171.57645313031591</v>
      </c>
    </row>
    <row r="25" spans="1:4" s="1519" customFormat="1">
      <c r="A25" s="2686"/>
      <c r="B25" s="752" t="s">
        <v>152</v>
      </c>
      <c r="C25" s="767">
        <v>202.96150358869374</v>
      </c>
      <c r="D25" s="1652">
        <v>247.56481422205357</v>
      </c>
    </row>
    <row r="26" spans="1:4" s="1519" customFormat="1">
      <c r="A26" s="2686"/>
      <c r="B26" s="752" t="s">
        <v>153</v>
      </c>
      <c r="C26" s="767">
        <v>264.32448668815397</v>
      </c>
      <c r="D26" s="1652">
        <v>302.97238478775847</v>
      </c>
    </row>
    <row r="27" spans="1:4" s="1519" customFormat="1">
      <c r="A27" s="2686"/>
      <c r="B27" s="752" t="s">
        <v>154</v>
      </c>
      <c r="C27" s="767">
        <v>336.19336131191159</v>
      </c>
      <c r="D27" s="1652">
        <v>363.83521450422512</v>
      </c>
    </row>
    <row r="28" spans="1:4" s="1519" customFormat="1">
      <c r="A28" s="2686"/>
      <c r="B28" s="752" t="s">
        <v>126</v>
      </c>
      <c r="C28" s="767">
        <v>428.3034864377089</v>
      </c>
      <c r="D28" s="1652">
        <v>426.37057187479996</v>
      </c>
    </row>
    <row r="29" spans="1:4" s="1519" customFormat="1">
      <c r="A29" s="2686"/>
      <c r="B29" s="752" t="s">
        <v>155</v>
      </c>
      <c r="C29" s="767">
        <v>526.43535401545648</v>
      </c>
      <c r="D29" s="1652">
        <v>494.89321571064232</v>
      </c>
    </row>
    <row r="30" spans="1:4" s="1519" customFormat="1">
      <c r="A30" s="2686"/>
      <c r="B30" s="752" t="s">
        <v>156</v>
      </c>
      <c r="C30" s="767">
        <v>641.57378445695838</v>
      </c>
      <c r="D30" s="1652">
        <v>574.84965102297224</v>
      </c>
    </row>
    <row r="31" spans="1:4" s="1519" customFormat="1">
      <c r="A31" s="2686"/>
      <c r="B31" s="752" t="s">
        <v>157</v>
      </c>
      <c r="C31" s="767">
        <v>801.76447092513172</v>
      </c>
      <c r="D31" s="1652">
        <v>684.87257362139462</v>
      </c>
    </row>
    <row r="32" spans="1:4" s="1519" customFormat="1" ht="15.75" thickBot="1">
      <c r="A32" s="2687"/>
      <c r="B32" s="762" t="s">
        <v>158</v>
      </c>
      <c r="C32" s="767">
        <v>1087.8402086102349</v>
      </c>
      <c r="D32" s="1652">
        <v>880.03799176416942</v>
      </c>
    </row>
    <row r="35" spans="1:8">
      <c r="A35" s="530" t="s">
        <v>494</v>
      </c>
    </row>
    <row r="36" spans="1:8">
      <c r="A36" s="530" t="s">
        <v>894</v>
      </c>
    </row>
    <row r="37" spans="1:8" ht="15.75" thickBot="1">
      <c r="A37" s="2688" t="s">
        <v>122</v>
      </c>
      <c r="B37" s="2689"/>
      <c r="C37" s="2689"/>
      <c r="D37" s="2689"/>
      <c r="G37"/>
    </row>
    <row r="38" spans="1:8" ht="25.5" thickBot="1">
      <c r="A38" s="2690" t="s">
        <v>123</v>
      </c>
      <c r="B38" s="2691"/>
      <c r="C38" s="761" t="s">
        <v>2</v>
      </c>
      <c r="D38" s="754" t="s">
        <v>927</v>
      </c>
      <c r="H38"/>
    </row>
    <row r="39" spans="1:8">
      <c r="A39" s="2683" t="s">
        <v>85</v>
      </c>
      <c r="B39" s="2684"/>
      <c r="C39" s="767">
        <v>563.85818410466493</v>
      </c>
      <c r="D39" s="767">
        <v>507.06379304829073</v>
      </c>
    </row>
    <row r="40" spans="1:8">
      <c r="A40" s="2683" t="s">
        <v>86</v>
      </c>
      <c r="B40" s="2684"/>
      <c r="C40" s="767">
        <v>415.91361764995582</v>
      </c>
      <c r="D40" s="767">
        <v>416.27869637637286</v>
      </c>
    </row>
    <row r="41" spans="1:8" ht="15.75" thickBot="1">
      <c r="A41" s="2685" t="s">
        <v>125</v>
      </c>
      <c r="B41" s="752" t="s">
        <v>151</v>
      </c>
      <c r="C41" s="767">
        <v>110.68960936160003</v>
      </c>
      <c r="D41" s="767">
        <v>168.59545969543544</v>
      </c>
    </row>
    <row r="42" spans="1:8">
      <c r="A42" s="2686"/>
      <c r="B42" s="752" t="s">
        <v>152</v>
      </c>
      <c r="C42" s="767">
        <v>195.62915285533339</v>
      </c>
      <c r="D42" s="767">
        <v>242.6425140831935</v>
      </c>
    </row>
    <row r="43" spans="1:8">
      <c r="A43" s="2686"/>
      <c r="B43" s="752" t="s">
        <v>153</v>
      </c>
      <c r="C43" s="767">
        <v>259.5376726858118</v>
      </c>
      <c r="D43" s="767">
        <v>296.55377502024089</v>
      </c>
    </row>
    <row r="44" spans="1:8">
      <c r="A44" s="2686"/>
      <c r="B44" s="752" t="s">
        <v>154</v>
      </c>
      <c r="C44" s="767">
        <v>330.0899945107542</v>
      </c>
      <c r="D44" s="767">
        <v>354.33177923757268</v>
      </c>
    </row>
    <row r="45" spans="1:8">
      <c r="A45" s="2686"/>
      <c r="B45" s="752" t="s">
        <v>126</v>
      </c>
      <c r="C45" s="767">
        <v>415.91361764995582</v>
      </c>
      <c r="D45" s="767">
        <v>416.27869637637286</v>
      </c>
    </row>
    <row r="46" spans="1:8">
      <c r="A46" s="2686"/>
      <c r="B46" s="752" t="s">
        <v>155</v>
      </c>
      <c r="C46" s="767">
        <v>508.0585006254949</v>
      </c>
      <c r="D46" s="767">
        <v>484.10582184412868</v>
      </c>
    </row>
    <row r="47" spans="1:8">
      <c r="A47" s="2686"/>
      <c r="B47" s="752" t="s">
        <v>156</v>
      </c>
      <c r="C47" s="767">
        <v>628.13429677879003</v>
      </c>
      <c r="D47" s="767">
        <v>562.91172098373875</v>
      </c>
    </row>
    <row r="48" spans="1:8">
      <c r="A48" s="2686"/>
      <c r="B48" s="752" t="s">
        <v>157</v>
      </c>
      <c r="C48" s="767">
        <v>793.12498295000614</v>
      </c>
      <c r="D48" s="767">
        <v>671.39208606222985</v>
      </c>
    </row>
    <row r="49" spans="1:4" ht="15.75" thickBot="1">
      <c r="A49" s="2687"/>
      <c r="B49" s="762" t="s">
        <v>158</v>
      </c>
      <c r="C49" s="767">
        <v>1058.6026833186977</v>
      </c>
      <c r="D49" s="767">
        <v>861.61812965017225</v>
      </c>
    </row>
    <row r="50" spans="1:4">
      <c r="A50" s="748"/>
      <c r="B50" s="748"/>
      <c r="C50" s="535"/>
      <c r="D50" s="535"/>
    </row>
    <row r="51" spans="1:4">
      <c r="A51" s="530" t="s">
        <v>1113</v>
      </c>
    </row>
    <row r="52" spans="1:4">
      <c r="A52" s="530" t="s">
        <v>163</v>
      </c>
    </row>
    <row r="54" spans="1:4">
      <c r="A54" s="1108" t="s">
        <v>1125</v>
      </c>
    </row>
    <row r="55" spans="1:4">
      <c r="A55" s="1108" t="s">
        <v>1126</v>
      </c>
    </row>
    <row r="56" spans="1:4">
      <c r="A56" s="1108" t="s">
        <v>1127</v>
      </c>
    </row>
    <row r="66" spans="1:1">
      <c r="A66" s="1102"/>
    </row>
  </sheetData>
  <mergeCells count="13">
    <mergeCell ref="F3:G3"/>
    <mergeCell ref="A39:B39"/>
    <mergeCell ref="A40:B40"/>
    <mergeCell ref="A41:A49"/>
    <mergeCell ref="A37:D37"/>
    <mergeCell ref="A38:B38"/>
    <mergeCell ref="B3:C3"/>
    <mergeCell ref="D3:E3"/>
    <mergeCell ref="A20:D20"/>
    <mergeCell ref="A21:B21"/>
    <mergeCell ref="A22:B22"/>
    <mergeCell ref="A23:B23"/>
    <mergeCell ref="A24:A3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workbookViewId="0"/>
  </sheetViews>
  <sheetFormatPr defaultColWidth="8.85546875" defaultRowHeight="15"/>
  <cols>
    <col min="1" max="1" width="8.85546875" style="1111"/>
    <col min="2" max="2" width="9" style="1111" customWidth="1"/>
    <col min="3" max="3" width="12.28515625" style="1111" customWidth="1"/>
    <col min="4" max="4" width="12.7109375" style="1111" customWidth="1"/>
    <col min="5" max="10" width="12.42578125" style="1111" customWidth="1"/>
    <col min="11" max="11" width="12.7109375" style="1111" customWidth="1"/>
    <col min="12" max="12" width="19.85546875" style="1111" customWidth="1"/>
    <col min="13" max="13" width="12.140625" style="1111" customWidth="1"/>
    <col min="14" max="15" width="8.85546875" style="1111"/>
    <col min="16" max="16" width="12.85546875" style="1111" customWidth="1"/>
    <col min="17" max="17" width="12.28515625" style="1111" customWidth="1"/>
    <col min="18" max="18" width="12.42578125" style="1111" customWidth="1"/>
    <col min="19" max="19" width="11.85546875" style="1111" customWidth="1"/>
    <col min="20" max="20" width="10.28515625" style="1111" customWidth="1"/>
    <col min="21" max="21" width="11.85546875" style="1111" customWidth="1"/>
    <col min="22" max="257" width="8.85546875" style="1111"/>
    <col min="258" max="258" width="9" style="1111" customWidth="1"/>
    <col min="259" max="259" width="9.5703125" style="1111" customWidth="1"/>
    <col min="260" max="260" width="12.7109375" style="1111" customWidth="1"/>
    <col min="261" max="266" width="12.42578125" style="1111" customWidth="1"/>
    <col min="267" max="267" width="12.7109375" style="1111" customWidth="1"/>
    <col min="268" max="268" width="19.85546875" style="1111" customWidth="1"/>
    <col min="269" max="269" width="17.85546875" style="1111" customWidth="1"/>
    <col min="270" max="513" width="8.85546875" style="1111"/>
    <col min="514" max="514" width="9" style="1111" customWidth="1"/>
    <col min="515" max="515" width="9.5703125" style="1111" customWidth="1"/>
    <col min="516" max="516" width="12.7109375" style="1111" customWidth="1"/>
    <col min="517" max="522" width="12.42578125" style="1111" customWidth="1"/>
    <col min="523" max="523" width="12.7109375" style="1111" customWidth="1"/>
    <col min="524" max="524" width="19.85546875" style="1111" customWidth="1"/>
    <col min="525" max="525" width="17.85546875" style="1111" customWidth="1"/>
    <col min="526" max="769" width="8.85546875" style="1111"/>
    <col min="770" max="770" width="9" style="1111" customWidth="1"/>
    <col min="771" max="771" width="9.5703125" style="1111" customWidth="1"/>
    <col min="772" max="772" width="12.7109375" style="1111" customWidth="1"/>
    <col min="773" max="778" width="12.42578125" style="1111" customWidth="1"/>
    <col min="779" max="779" width="12.7109375" style="1111" customWidth="1"/>
    <col min="780" max="780" width="19.85546875" style="1111" customWidth="1"/>
    <col min="781" max="781" width="17.85546875" style="1111" customWidth="1"/>
    <col min="782" max="1025" width="8.85546875" style="1111"/>
    <col min="1026" max="1026" width="9" style="1111" customWidth="1"/>
    <col min="1027" max="1027" width="9.5703125" style="1111" customWidth="1"/>
    <col min="1028" max="1028" width="12.7109375" style="1111" customWidth="1"/>
    <col min="1029" max="1034" width="12.42578125" style="1111" customWidth="1"/>
    <col min="1035" max="1035" width="12.7109375" style="1111" customWidth="1"/>
    <col min="1036" max="1036" width="19.85546875" style="1111" customWidth="1"/>
    <col min="1037" max="1037" width="17.85546875" style="1111" customWidth="1"/>
    <col min="1038" max="1281" width="8.85546875" style="1111"/>
    <col min="1282" max="1282" width="9" style="1111" customWidth="1"/>
    <col min="1283" max="1283" width="9.5703125" style="1111" customWidth="1"/>
    <col min="1284" max="1284" width="12.7109375" style="1111" customWidth="1"/>
    <col min="1285" max="1290" width="12.42578125" style="1111" customWidth="1"/>
    <col min="1291" max="1291" width="12.7109375" style="1111" customWidth="1"/>
    <col min="1292" max="1292" width="19.85546875" style="1111" customWidth="1"/>
    <col min="1293" max="1293" width="17.85546875" style="1111" customWidth="1"/>
    <col min="1294" max="1537" width="8.85546875" style="1111"/>
    <col min="1538" max="1538" width="9" style="1111" customWidth="1"/>
    <col min="1539" max="1539" width="9.5703125" style="1111" customWidth="1"/>
    <col min="1540" max="1540" width="12.7109375" style="1111" customWidth="1"/>
    <col min="1541" max="1546" width="12.42578125" style="1111" customWidth="1"/>
    <col min="1547" max="1547" width="12.7109375" style="1111" customWidth="1"/>
    <col min="1548" max="1548" width="19.85546875" style="1111" customWidth="1"/>
    <col min="1549" max="1549" width="17.85546875" style="1111" customWidth="1"/>
    <col min="1550" max="1793" width="8.85546875" style="1111"/>
    <col min="1794" max="1794" width="9" style="1111" customWidth="1"/>
    <col min="1795" max="1795" width="9.5703125" style="1111" customWidth="1"/>
    <col min="1796" max="1796" width="12.7109375" style="1111" customWidth="1"/>
    <col min="1797" max="1802" width="12.42578125" style="1111" customWidth="1"/>
    <col min="1803" max="1803" width="12.7109375" style="1111" customWidth="1"/>
    <col min="1804" max="1804" width="19.85546875" style="1111" customWidth="1"/>
    <col min="1805" max="1805" width="17.85546875" style="1111" customWidth="1"/>
    <col min="1806" max="2049" width="8.85546875" style="1111"/>
    <col min="2050" max="2050" width="9" style="1111" customWidth="1"/>
    <col min="2051" max="2051" width="9.5703125" style="1111" customWidth="1"/>
    <col min="2052" max="2052" width="12.7109375" style="1111" customWidth="1"/>
    <col min="2053" max="2058" width="12.42578125" style="1111" customWidth="1"/>
    <col min="2059" max="2059" width="12.7109375" style="1111" customWidth="1"/>
    <col min="2060" max="2060" width="19.85546875" style="1111" customWidth="1"/>
    <col min="2061" max="2061" width="17.85546875" style="1111" customWidth="1"/>
    <col min="2062" max="2305" width="8.85546875" style="1111"/>
    <col min="2306" max="2306" width="9" style="1111" customWidth="1"/>
    <col min="2307" max="2307" width="9.5703125" style="1111" customWidth="1"/>
    <col min="2308" max="2308" width="12.7109375" style="1111" customWidth="1"/>
    <col min="2309" max="2314" width="12.42578125" style="1111" customWidth="1"/>
    <col min="2315" max="2315" width="12.7109375" style="1111" customWidth="1"/>
    <col min="2316" max="2316" width="19.85546875" style="1111" customWidth="1"/>
    <col min="2317" max="2317" width="17.85546875" style="1111" customWidth="1"/>
    <col min="2318" max="2561" width="8.85546875" style="1111"/>
    <col min="2562" max="2562" width="9" style="1111" customWidth="1"/>
    <col min="2563" max="2563" width="9.5703125" style="1111" customWidth="1"/>
    <col min="2564" max="2564" width="12.7109375" style="1111" customWidth="1"/>
    <col min="2565" max="2570" width="12.42578125" style="1111" customWidth="1"/>
    <col min="2571" max="2571" width="12.7109375" style="1111" customWidth="1"/>
    <col min="2572" max="2572" width="19.85546875" style="1111" customWidth="1"/>
    <col min="2573" max="2573" width="17.85546875" style="1111" customWidth="1"/>
    <col min="2574" max="2817" width="8.85546875" style="1111"/>
    <col min="2818" max="2818" width="9" style="1111" customWidth="1"/>
    <col min="2819" max="2819" width="9.5703125" style="1111" customWidth="1"/>
    <col min="2820" max="2820" width="12.7109375" style="1111" customWidth="1"/>
    <col min="2821" max="2826" width="12.42578125" style="1111" customWidth="1"/>
    <col min="2827" max="2827" width="12.7109375" style="1111" customWidth="1"/>
    <col min="2828" max="2828" width="19.85546875" style="1111" customWidth="1"/>
    <col min="2829" max="2829" width="17.85546875" style="1111" customWidth="1"/>
    <col min="2830" max="3073" width="8.85546875" style="1111"/>
    <col min="3074" max="3074" width="9" style="1111" customWidth="1"/>
    <col min="3075" max="3075" width="9.5703125" style="1111" customWidth="1"/>
    <col min="3076" max="3076" width="12.7109375" style="1111" customWidth="1"/>
    <col min="3077" max="3082" width="12.42578125" style="1111" customWidth="1"/>
    <col min="3083" max="3083" width="12.7109375" style="1111" customWidth="1"/>
    <col min="3084" max="3084" width="19.85546875" style="1111" customWidth="1"/>
    <col min="3085" max="3085" width="17.85546875" style="1111" customWidth="1"/>
    <col min="3086" max="3329" width="8.85546875" style="1111"/>
    <col min="3330" max="3330" width="9" style="1111" customWidth="1"/>
    <col min="3331" max="3331" width="9.5703125" style="1111" customWidth="1"/>
    <col min="3332" max="3332" width="12.7109375" style="1111" customWidth="1"/>
    <col min="3333" max="3338" width="12.42578125" style="1111" customWidth="1"/>
    <col min="3339" max="3339" width="12.7109375" style="1111" customWidth="1"/>
    <col min="3340" max="3340" width="19.85546875" style="1111" customWidth="1"/>
    <col min="3341" max="3341" width="17.85546875" style="1111" customWidth="1"/>
    <col min="3342" max="3585" width="8.85546875" style="1111"/>
    <col min="3586" max="3586" width="9" style="1111" customWidth="1"/>
    <col min="3587" max="3587" width="9.5703125" style="1111" customWidth="1"/>
    <col min="3588" max="3588" width="12.7109375" style="1111" customWidth="1"/>
    <col min="3589" max="3594" width="12.42578125" style="1111" customWidth="1"/>
    <col min="3595" max="3595" width="12.7109375" style="1111" customWidth="1"/>
    <col min="3596" max="3596" width="19.85546875" style="1111" customWidth="1"/>
    <col min="3597" max="3597" width="17.85546875" style="1111" customWidth="1"/>
    <col min="3598" max="3841" width="8.85546875" style="1111"/>
    <col min="3842" max="3842" width="9" style="1111" customWidth="1"/>
    <col min="3843" max="3843" width="9.5703125" style="1111" customWidth="1"/>
    <col min="3844" max="3844" width="12.7109375" style="1111" customWidth="1"/>
    <col min="3845" max="3850" width="12.42578125" style="1111" customWidth="1"/>
    <col min="3851" max="3851" width="12.7109375" style="1111" customWidth="1"/>
    <col min="3852" max="3852" width="19.85546875" style="1111" customWidth="1"/>
    <col min="3853" max="3853" width="17.85546875" style="1111" customWidth="1"/>
    <col min="3854" max="4097" width="8.85546875" style="1111"/>
    <col min="4098" max="4098" width="9" style="1111" customWidth="1"/>
    <col min="4099" max="4099" width="9.5703125" style="1111" customWidth="1"/>
    <col min="4100" max="4100" width="12.7109375" style="1111" customWidth="1"/>
    <col min="4101" max="4106" width="12.42578125" style="1111" customWidth="1"/>
    <col min="4107" max="4107" width="12.7109375" style="1111" customWidth="1"/>
    <col min="4108" max="4108" width="19.85546875" style="1111" customWidth="1"/>
    <col min="4109" max="4109" width="17.85546875" style="1111" customWidth="1"/>
    <col min="4110" max="4353" width="8.85546875" style="1111"/>
    <col min="4354" max="4354" width="9" style="1111" customWidth="1"/>
    <col min="4355" max="4355" width="9.5703125" style="1111" customWidth="1"/>
    <col min="4356" max="4356" width="12.7109375" style="1111" customWidth="1"/>
    <col min="4357" max="4362" width="12.42578125" style="1111" customWidth="1"/>
    <col min="4363" max="4363" width="12.7109375" style="1111" customWidth="1"/>
    <col min="4364" max="4364" width="19.85546875" style="1111" customWidth="1"/>
    <col min="4365" max="4365" width="17.85546875" style="1111" customWidth="1"/>
    <col min="4366" max="4609" width="8.85546875" style="1111"/>
    <col min="4610" max="4610" width="9" style="1111" customWidth="1"/>
    <col min="4611" max="4611" width="9.5703125" style="1111" customWidth="1"/>
    <col min="4612" max="4612" width="12.7109375" style="1111" customWidth="1"/>
    <col min="4613" max="4618" width="12.42578125" style="1111" customWidth="1"/>
    <col min="4619" max="4619" width="12.7109375" style="1111" customWidth="1"/>
    <col min="4620" max="4620" width="19.85546875" style="1111" customWidth="1"/>
    <col min="4621" max="4621" width="17.85546875" style="1111" customWidth="1"/>
    <col min="4622" max="4865" width="8.85546875" style="1111"/>
    <col min="4866" max="4866" width="9" style="1111" customWidth="1"/>
    <col min="4867" max="4867" width="9.5703125" style="1111" customWidth="1"/>
    <col min="4868" max="4868" width="12.7109375" style="1111" customWidth="1"/>
    <col min="4869" max="4874" width="12.42578125" style="1111" customWidth="1"/>
    <col min="4875" max="4875" width="12.7109375" style="1111" customWidth="1"/>
    <col min="4876" max="4876" width="19.85546875" style="1111" customWidth="1"/>
    <col min="4877" max="4877" width="17.85546875" style="1111" customWidth="1"/>
    <col min="4878" max="5121" width="8.85546875" style="1111"/>
    <col min="5122" max="5122" width="9" style="1111" customWidth="1"/>
    <col min="5123" max="5123" width="9.5703125" style="1111" customWidth="1"/>
    <col min="5124" max="5124" width="12.7109375" style="1111" customWidth="1"/>
    <col min="5125" max="5130" width="12.42578125" style="1111" customWidth="1"/>
    <col min="5131" max="5131" width="12.7109375" style="1111" customWidth="1"/>
    <col min="5132" max="5132" width="19.85546875" style="1111" customWidth="1"/>
    <col min="5133" max="5133" width="17.85546875" style="1111" customWidth="1"/>
    <col min="5134" max="5377" width="8.85546875" style="1111"/>
    <col min="5378" max="5378" width="9" style="1111" customWidth="1"/>
    <col min="5379" max="5379" width="9.5703125" style="1111" customWidth="1"/>
    <col min="5380" max="5380" width="12.7109375" style="1111" customWidth="1"/>
    <col min="5381" max="5386" width="12.42578125" style="1111" customWidth="1"/>
    <col min="5387" max="5387" width="12.7109375" style="1111" customWidth="1"/>
    <col min="5388" max="5388" width="19.85546875" style="1111" customWidth="1"/>
    <col min="5389" max="5389" width="17.85546875" style="1111" customWidth="1"/>
    <col min="5390" max="5633" width="8.85546875" style="1111"/>
    <col min="5634" max="5634" width="9" style="1111" customWidth="1"/>
    <col min="5635" max="5635" width="9.5703125" style="1111" customWidth="1"/>
    <col min="5636" max="5636" width="12.7109375" style="1111" customWidth="1"/>
    <col min="5637" max="5642" width="12.42578125" style="1111" customWidth="1"/>
    <col min="5643" max="5643" width="12.7109375" style="1111" customWidth="1"/>
    <col min="5644" max="5644" width="19.85546875" style="1111" customWidth="1"/>
    <col min="5645" max="5645" width="17.85546875" style="1111" customWidth="1"/>
    <col min="5646" max="5889" width="8.85546875" style="1111"/>
    <col min="5890" max="5890" width="9" style="1111" customWidth="1"/>
    <col min="5891" max="5891" width="9.5703125" style="1111" customWidth="1"/>
    <col min="5892" max="5892" width="12.7109375" style="1111" customWidth="1"/>
    <col min="5893" max="5898" width="12.42578125" style="1111" customWidth="1"/>
    <col min="5899" max="5899" width="12.7109375" style="1111" customWidth="1"/>
    <col min="5900" max="5900" width="19.85546875" style="1111" customWidth="1"/>
    <col min="5901" max="5901" width="17.85546875" style="1111" customWidth="1"/>
    <col min="5902" max="6145" width="8.85546875" style="1111"/>
    <col min="6146" max="6146" width="9" style="1111" customWidth="1"/>
    <col min="6147" max="6147" width="9.5703125" style="1111" customWidth="1"/>
    <col min="6148" max="6148" width="12.7109375" style="1111" customWidth="1"/>
    <col min="6149" max="6154" width="12.42578125" style="1111" customWidth="1"/>
    <col min="6155" max="6155" width="12.7109375" style="1111" customWidth="1"/>
    <col min="6156" max="6156" width="19.85546875" style="1111" customWidth="1"/>
    <col min="6157" max="6157" width="17.85546875" style="1111" customWidth="1"/>
    <col min="6158" max="6401" width="8.85546875" style="1111"/>
    <col min="6402" max="6402" width="9" style="1111" customWidth="1"/>
    <col min="6403" max="6403" width="9.5703125" style="1111" customWidth="1"/>
    <col min="6404" max="6404" width="12.7109375" style="1111" customWidth="1"/>
    <col min="6405" max="6410" width="12.42578125" style="1111" customWidth="1"/>
    <col min="6411" max="6411" width="12.7109375" style="1111" customWidth="1"/>
    <col min="6412" max="6412" width="19.85546875" style="1111" customWidth="1"/>
    <col min="6413" max="6413" width="17.85546875" style="1111" customWidth="1"/>
    <col min="6414" max="6657" width="8.85546875" style="1111"/>
    <col min="6658" max="6658" width="9" style="1111" customWidth="1"/>
    <col min="6659" max="6659" width="9.5703125" style="1111" customWidth="1"/>
    <col min="6660" max="6660" width="12.7109375" style="1111" customWidth="1"/>
    <col min="6661" max="6666" width="12.42578125" style="1111" customWidth="1"/>
    <col min="6667" max="6667" width="12.7109375" style="1111" customWidth="1"/>
    <col min="6668" max="6668" width="19.85546875" style="1111" customWidth="1"/>
    <col min="6669" max="6669" width="17.85546875" style="1111" customWidth="1"/>
    <col min="6670" max="6913" width="8.85546875" style="1111"/>
    <col min="6914" max="6914" width="9" style="1111" customWidth="1"/>
    <col min="6915" max="6915" width="9.5703125" style="1111" customWidth="1"/>
    <col min="6916" max="6916" width="12.7109375" style="1111" customWidth="1"/>
    <col min="6917" max="6922" width="12.42578125" style="1111" customWidth="1"/>
    <col min="6923" max="6923" width="12.7109375" style="1111" customWidth="1"/>
    <col min="6924" max="6924" width="19.85546875" style="1111" customWidth="1"/>
    <col min="6925" max="6925" width="17.85546875" style="1111" customWidth="1"/>
    <col min="6926" max="7169" width="8.85546875" style="1111"/>
    <col min="7170" max="7170" width="9" style="1111" customWidth="1"/>
    <col min="7171" max="7171" width="9.5703125" style="1111" customWidth="1"/>
    <col min="7172" max="7172" width="12.7109375" style="1111" customWidth="1"/>
    <col min="7173" max="7178" width="12.42578125" style="1111" customWidth="1"/>
    <col min="7179" max="7179" width="12.7109375" style="1111" customWidth="1"/>
    <col min="7180" max="7180" width="19.85546875" style="1111" customWidth="1"/>
    <col min="7181" max="7181" width="17.85546875" style="1111" customWidth="1"/>
    <col min="7182" max="7425" width="8.85546875" style="1111"/>
    <col min="7426" max="7426" width="9" style="1111" customWidth="1"/>
    <col min="7427" max="7427" width="9.5703125" style="1111" customWidth="1"/>
    <col min="7428" max="7428" width="12.7109375" style="1111" customWidth="1"/>
    <col min="7429" max="7434" width="12.42578125" style="1111" customWidth="1"/>
    <col min="7435" max="7435" width="12.7109375" style="1111" customWidth="1"/>
    <col min="7436" max="7436" width="19.85546875" style="1111" customWidth="1"/>
    <col min="7437" max="7437" width="17.85546875" style="1111" customWidth="1"/>
    <col min="7438" max="7681" width="8.85546875" style="1111"/>
    <col min="7682" max="7682" width="9" style="1111" customWidth="1"/>
    <col min="7683" max="7683" width="9.5703125" style="1111" customWidth="1"/>
    <col min="7684" max="7684" width="12.7109375" style="1111" customWidth="1"/>
    <col min="7685" max="7690" width="12.42578125" style="1111" customWidth="1"/>
    <col min="7691" max="7691" width="12.7109375" style="1111" customWidth="1"/>
    <col min="7692" max="7692" width="19.85546875" style="1111" customWidth="1"/>
    <col min="7693" max="7693" width="17.85546875" style="1111" customWidth="1"/>
    <col min="7694" max="7937" width="8.85546875" style="1111"/>
    <col min="7938" max="7938" width="9" style="1111" customWidth="1"/>
    <col min="7939" max="7939" width="9.5703125" style="1111" customWidth="1"/>
    <col min="7940" max="7940" width="12.7109375" style="1111" customWidth="1"/>
    <col min="7941" max="7946" width="12.42578125" style="1111" customWidth="1"/>
    <col min="7947" max="7947" width="12.7109375" style="1111" customWidth="1"/>
    <col min="7948" max="7948" width="19.85546875" style="1111" customWidth="1"/>
    <col min="7949" max="7949" width="17.85546875" style="1111" customWidth="1"/>
    <col min="7950" max="8193" width="8.85546875" style="1111"/>
    <col min="8194" max="8194" width="9" style="1111" customWidth="1"/>
    <col min="8195" max="8195" width="9.5703125" style="1111" customWidth="1"/>
    <col min="8196" max="8196" width="12.7109375" style="1111" customWidth="1"/>
    <col min="8197" max="8202" width="12.42578125" style="1111" customWidth="1"/>
    <col min="8203" max="8203" width="12.7109375" style="1111" customWidth="1"/>
    <col min="8204" max="8204" width="19.85546875" style="1111" customWidth="1"/>
    <col min="8205" max="8205" width="17.85546875" style="1111" customWidth="1"/>
    <col min="8206" max="8449" width="8.85546875" style="1111"/>
    <col min="8450" max="8450" width="9" style="1111" customWidth="1"/>
    <col min="8451" max="8451" width="9.5703125" style="1111" customWidth="1"/>
    <col min="8452" max="8452" width="12.7109375" style="1111" customWidth="1"/>
    <col min="8453" max="8458" width="12.42578125" style="1111" customWidth="1"/>
    <col min="8459" max="8459" width="12.7109375" style="1111" customWidth="1"/>
    <col min="8460" max="8460" width="19.85546875" style="1111" customWidth="1"/>
    <col min="8461" max="8461" width="17.85546875" style="1111" customWidth="1"/>
    <col min="8462" max="8705" width="8.85546875" style="1111"/>
    <col min="8706" max="8706" width="9" style="1111" customWidth="1"/>
    <col min="8707" max="8707" width="9.5703125" style="1111" customWidth="1"/>
    <col min="8708" max="8708" width="12.7109375" style="1111" customWidth="1"/>
    <col min="8709" max="8714" width="12.42578125" style="1111" customWidth="1"/>
    <col min="8715" max="8715" width="12.7109375" style="1111" customWidth="1"/>
    <col min="8716" max="8716" width="19.85546875" style="1111" customWidth="1"/>
    <col min="8717" max="8717" width="17.85546875" style="1111" customWidth="1"/>
    <col min="8718" max="8961" width="8.85546875" style="1111"/>
    <col min="8962" max="8962" width="9" style="1111" customWidth="1"/>
    <col min="8963" max="8963" width="9.5703125" style="1111" customWidth="1"/>
    <col min="8964" max="8964" width="12.7109375" style="1111" customWidth="1"/>
    <col min="8965" max="8970" width="12.42578125" style="1111" customWidth="1"/>
    <col min="8971" max="8971" width="12.7109375" style="1111" customWidth="1"/>
    <col min="8972" max="8972" width="19.85546875" style="1111" customWidth="1"/>
    <col min="8973" max="8973" width="17.85546875" style="1111" customWidth="1"/>
    <col min="8974" max="9217" width="8.85546875" style="1111"/>
    <col min="9218" max="9218" width="9" style="1111" customWidth="1"/>
    <col min="9219" max="9219" width="9.5703125" style="1111" customWidth="1"/>
    <col min="9220" max="9220" width="12.7109375" style="1111" customWidth="1"/>
    <col min="9221" max="9226" width="12.42578125" style="1111" customWidth="1"/>
    <col min="9227" max="9227" width="12.7109375" style="1111" customWidth="1"/>
    <col min="9228" max="9228" width="19.85546875" style="1111" customWidth="1"/>
    <col min="9229" max="9229" width="17.85546875" style="1111" customWidth="1"/>
    <col min="9230" max="9473" width="8.85546875" style="1111"/>
    <col min="9474" max="9474" width="9" style="1111" customWidth="1"/>
    <col min="9475" max="9475" width="9.5703125" style="1111" customWidth="1"/>
    <col min="9476" max="9476" width="12.7109375" style="1111" customWidth="1"/>
    <col min="9477" max="9482" width="12.42578125" style="1111" customWidth="1"/>
    <col min="9483" max="9483" width="12.7109375" style="1111" customWidth="1"/>
    <col min="9484" max="9484" width="19.85546875" style="1111" customWidth="1"/>
    <col min="9485" max="9485" width="17.85546875" style="1111" customWidth="1"/>
    <col min="9486" max="9729" width="8.85546875" style="1111"/>
    <col min="9730" max="9730" width="9" style="1111" customWidth="1"/>
    <col min="9731" max="9731" width="9.5703125" style="1111" customWidth="1"/>
    <col min="9732" max="9732" width="12.7109375" style="1111" customWidth="1"/>
    <col min="9733" max="9738" width="12.42578125" style="1111" customWidth="1"/>
    <col min="9739" max="9739" width="12.7109375" style="1111" customWidth="1"/>
    <col min="9740" max="9740" width="19.85546875" style="1111" customWidth="1"/>
    <col min="9741" max="9741" width="17.85546875" style="1111" customWidth="1"/>
    <col min="9742" max="9985" width="8.85546875" style="1111"/>
    <col min="9986" max="9986" width="9" style="1111" customWidth="1"/>
    <col min="9987" max="9987" width="9.5703125" style="1111" customWidth="1"/>
    <col min="9988" max="9988" width="12.7109375" style="1111" customWidth="1"/>
    <col min="9989" max="9994" width="12.42578125" style="1111" customWidth="1"/>
    <col min="9995" max="9995" width="12.7109375" style="1111" customWidth="1"/>
    <col min="9996" max="9996" width="19.85546875" style="1111" customWidth="1"/>
    <col min="9997" max="9997" width="17.85546875" style="1111" customWidth="1"/>
    <col min="9998" max="10241" width="8.85546875" style="1111"/>
    <col min="10242" max="10242" width="9" style="1111" customWidth="1"/>
    <col min="10243" max="10243" width="9.5703125" style="1111" customWidth="1"/>
    <col min="10244" max="10244" width="12.7109375" style="1111" customWidth="1"/>
    <col min="10245" max="10250" width="12.42578125" style="1111" customWidth="1"/>
    <col min="10251" max="10251" width="12.7109375" style="1111" customWidth="1"/>
    <col min="10252" max="10252" width="19.85546875" style="1111" customWidth="1"/>
    <col min="10253" max="10253" width="17.85546875" style="1111" customWidth="1"/>
    <col min="10254" max="10497" width="8.85546875" style="1111"/>
    <col min="10498" max="10498" width="9" style="1111" customWidth="1"/>
    <col min="10499" max="10499" width="9.5703125" style="1111" customWidth="1"/>
    <col min="10500" max="10500" width="12.7109375" style="1111" customWidth="1"/>
    <col min="10501" max="10506" width="12.42578125" style="1111" customWidth="1"/>
    <col min="10507" max="10507" width="12.7109375" style="1111" customWidth="1"/>
    <col min="10508" max="10508" width="19.85546875" style="1111" customWidth="1"/>
    <col min="10509" max="10509" width="17.85546875" style="1111" customWidth="1"/>
    <col min="10510" max="10753" width="8.85546875" style="1111"/>
    <col min="10754" max="10754" width="9" style="1111" customWidth="1"/>
    <col min="10755" max="10755" width="9.5703125" style="1111" customWidth="1"/>
    <col min="10756" max="10756" width="12.7109375" style="1111" customWidth="1"/>
    <col min="10757" max="10762" width="12.42578125" style="1111" customWidth="1"/>
    <col min="10763" max="10763" width="12.7109375" style="1111" customWidth="1"/>
    <col min="10764" max="10764" width="19.85546875" style="1111" customWidth="1"/>
    <col min="10765" max="10765" width="17.85546875" style="1111" customWidth="1"/>
    <col min="10766" max="11009" width="8.85546875" style="1111"/>
    <col min="11010" max="11010" width="9" style="1111" customWidth="1"/>
    <col min="11011" max="11011" width="9.5703125" style="1111" customWidth="1"/>
    <col min="11012" max="11012" width="12.7109375" style="1111" customWidth="1"/>
    <col min="11013" max="11018" width="12.42578125" style="1111" customWidth="1"/>
    <col min="11019" max="11019" width="12.7109375" style="1111" customWidth="1"/>
    <col min="11020" max="11020" width="19.85546875" style="1111" customWidth="1"/>
    <col min="11021" max="11021" width="17.85546875" style="1111" customWidth="1"/>
    <col min="11022" max="11265" width="8.85546875" style="1111"/>
    <col min="11266" max="11266" width="9" style="1111" customWidth="1"/>
    <col min="11267" max="11267" width="9.5703125" style="1111" customWidth="1"/>
    <col min="11268" max="11268" width="12.7109375" style="1111" customWidth="1"/>
    <col min="11269" max="11274" width="12.42578125" style="1111" customWidth="1"/>
    <col min="11275" max="11275" width="12.7109375" style="1111" customWidth="1"/>
    <col min="11276" max="11276" width="19.85546875" style="1111" customWidth="1"/>
    <col min="11277" max="11277" width="17.85546875" style="1111" customWidth="1"/>
    <col min="11278" max="11521" width="8.85546875" style="1111"/>
    <col min="11522" max="11522" width="9" style="1111" customWidth="1"/>
    <col min="11523" max="11523" width="9.5703125" style="1111" customWidth="1"/>
    <col min="11524" max="11524" width="12.7109375" style="1111" customWidth="1"/>
    <col min="11525" max="11530" width="12.42578125" style="1111" customWidth="1"/>
    <col min="11531" max="11531" width="12.7109375" style="1111" customWidth="1"/>
    <col min="11532" max="11532" width="19.85546875" style="1111" customWidth="1"/>
    <col min="11533" max="11533" width="17.85546875" style="1111" customWidth="1"/>
    <col min="11534" max="11777" width="8.85546875" style="1111"/>
    <col min="11778" max="11778" width="9" style="1111" customWidth="1"/>
    <col min="11779" max="11779" width="9.5703125" style="1111" customWidth="1"/>
    <col min="11780" max="11780" width="12.7109375" style="1111" customWidth="1"/>
    <col min="11781" max="11786" width="12.42578125" style="1111" customWidth="1"/>
    <col min="11787" max="11787" width="12.7109375" style="1111" customWidth="1"/>
    <col min="11788" max="11788" width="19.85546875" style="1111" customWidth="1"/>
    <col min="11789" max="11789" width="17.85546875" style="1111" customWidth="1"/>
    <col min="11790" max="12033" width="8.85546875" style="1111"/>
    <col min="12034" max="12034" width="9" style="1111" customWidth="1"/>
    <col min="12035" max="12035" width="9.5703125" style="1111" customWidth="1"/>
    <col min="12036" max="12036" width="12.7109375" style="1111" customWidth="1"/>
    <col min="12037" max="12042" width="12.42578125" style="1111" customWidth="1"/>
    <col min="12043" max="12043" width="12.7109375" style="1111" customWidth="1"/>
    <col min="12044" max="12044" width="19.85546875" style="1111" customWidth="1"/>
    <col min="12045" max="12045" width="17.85546875" style="1111" customWidth="1"/>
    <col min="12046" max="12289" width="8.85546875" style="1111"/>
    <col min="12290" max="12290" width="9" style="1111" customWidth="1"/>
    <col min="12291" max="12291" width="9.5703125" style="1111" customWidth="1"/>
    <col min="12292" max="12292" width="12.7109375" style="1111" customWidth="1"/>
    <col min="12293" max="12298" width="12.42578125" style="1111" customWidth="1"/>
    <col min="12299" max="12299" width="12.7109375" style="1111" customWidth="1"/>
    <col min="12300" max="12300" width="19.85546875" style="1111" customWidth="1"/>
    <col min="12301" max="12301" width="17.85546875" style="1111" customWidth="1"/>
    <col min="12302" max="12545" width="8.85546875" style="1111"/>
    <col min="12546" max="12546" width="9" style="1111" customWidth="1"/>
    <col min="12547" max="12547" width="9.5703125" style="1111" customWidth="1"/>
    <col min="12548" max="12548" width="12.7109375" style="1111" customWidth="1"/>
    <col min="12549" max="12554" width="12.42578125" style="1111" customWidth="1"/>
    <col min="12555" max="12555" width="12.7109375" style="1111" customWidth="1"/>
    <col min="12556" max="12556" width="19.85546875" style="1111" customWidth="1"/>
    <col min="12557" max="12557" width="17.85546875" style="1111" customWidth="1"/>
    <col min="12558" max="12801" width="8.85546875" style="1111"/>
    <col min="12802" max="12802" width="9" style="1111" customWidth="1"/>
    <col min="12803" max="12803" width="9.5703125" style="1111" customWidth="1"/>
    <col min="12804" max="12804" width="12.7109375" style="1111" customWidth="1"/>
    <col min="12805" max="12810" width="12.42578125" style="1111" customWidth="1"/>
    <col min="12811" max="12811" width="12.7109375" style="1111" customWidth="1"/>
    <col min="12812" max="12812" width="19.85546875" style="1111" customWidth="1"/>
    <col min="12813" max="12813" width="17.85546875" style="1111" customWidth="1"/>
    <col min="12814" max="13057" width="8.85546875" style="1111"/>
    <col min="13058" max="13058" width="9" style="1111" customWidth="1"/>
    <col min="13059" max="13059" width="9.5703125" style="1111" customWidth="1"/>
    <col min="13060" max="13060" width="12.7109375" style="1111" customWidth="1"/>
    <col min="13061" max="13066" width="12.42578125" style="1111" customWidth="1"/>
    <col min="13067" max="13067" width="12.7109375" style="1111" customWidth="1"/>
    <col min="13068" max="13068" width="19.85546875" style="1111" customWidth="1"/>
    <col min="13069" max="13069" width="17.85546875" style="1111" customWidth="1"/>
    <col min="13070" max="13313" width="8.85546875" style="1111"/>
    <col min="13314" max="13314" width="9" style="1111" customWidth="1"/>
    <col min="13315" max="13315" width="9.5703125" style="1111" customWidth="1"/>
    <col min="13316" max="13316" width="12.7109375" style="1111" customWidth="1"/>
    <col min="13317" max="13322" width="12.42578125" style="1111" customWidth="1"/>
    <col min="13323" max="13323" width="12.7109375" style="1111" customWidth="1"/>
    <col min="13324" max="13324" width="19.85546875" style="1111" customWidth="1"/>
    <col min="13325" max="13325" width="17.85546875" style="1111" customWidth="1"/>
    <col min="13326" max="13569" width="8.85546875" style="1111"/>
    <col min="13570" max="13570" width="9" style="1111" customWidth="1"/>
    <col min="13571" max="13571" width="9.5703125" style="1111" customWidth="1"/>
    <col min="13572" max="13572" width="12.7109375" style="1111" customWidth="1"/>
    <col min="13573" max="13578" width="12.42578125" style="1111" customWidth="1"/>
    <col min="13579" max="13579" width="12.7109375" style="1111" customWidth="1"/>
    <col min="13580" max="13580" width="19.85546875" style="1111" customWidth="1"/>
    <col min="13581" max="13581" width="17.85546875" style="1111" customWidth="1"/>
    <col min="13582" max="13825" width="8.85546875" style="1111"/>
    <col min="13826" max="13826" width="9" style="1111" customWidth="1"/>
    <col min="13827" max="13827" width="9.5703125" style="1111" customWidth="1"/>
    <col min="13828" max="13828" width="12.7109375" style="1111" customWidth="1"/>
    <col min="13829" max="13834" width="12.42578125" style="1111" customWidth="1"/>
    <col min="13835" max="13835" width="12.7109375" style="1111" customWidth="1"/>
    <col min="13836" max="13836" width="19.85546875" style="1111" customWidth="1"/>
    <col min="13837" max="13837" width="17.85546875" style="1111" customWidth="1"/>
    <col min="13838" max="14081" width="8.85546875" style="1111"/>
    <col min="14082" max="14082" width="9" style="1111" customWidth="1"/>
    <col min="14083" max="14083" width="9.5703125" style="1111" customWidth="1"/>
    <col min="14084" max="14084" width="12.7109375" style="1111" customWidth="1"/>
    <col min="14085" max="14090" width="12.42578125" style="1111" customWidth="1"/>
    <col min="14091" max="14091" width="12.7109375" style="1111" customWidth="1"/>
    <col min="14092" max="14092" width="19.85546875" style="1111" customWidth="1"/>
    <col min="14093" max="14093" width="17.85546875" style="1111" customWidth="1"/>
    <col min="14094" max="14337" width="8.85546875" style="1111"/>
    <col min="14338" max="14338" width="9" style="1111" customWidth="1"/>
    <col min="14339" max="14339" width="9.5703125" style="1111" customWidth="1"/>
    <col min="14340" max="14340" width="12.7109375" style="1111" customWidth="1"/>
    <col min="14341" max="14346" width="12.42578125" style="1111" customWidth="1"/>
    <col min="14347" max="14347" width="12.7109375" style="1111" customWidth="1"/>
    <col min="14348" max="14348" width="19.85546875" style="1111" customWidth="1"/>
    <col min="14349" max="14349" width="17.85546875" style="1111" customWidth="1"/>
    <col min="14350" max="14593" width="8.85546875" style="1111"/>
    <col min="14594" max="14594" width="9" style="1111" customWidth="1"/>
    <col min="14595" max="14595" width="9.5703125" style="1111" customWidth="1"/>
    <col min="14596" max="14596" width="12.7109375" style="1111" customWidth="1"/>
    <col min="14597" max="14602" width="12.42578125" style="1111" customWidth="1"/>
    <col min="14603" max="14603" width="12.7109375" style="1111" customWidth="1"/>
    <col min="14604" max="14604" width="19.85546875" style="1111" customWidth="1"/>
    <col min="14605" max="14605" width="17.85546875" style="1111" customWidth="1"/>
    <col min="14606" max="14849" width="8.85546875" style="1111"/>
    <col min="14850" max="14850" width="9" style="1111" customWidth="1"/>
    <col min="14851" max="14851" width="9.5703125" style="1111" customWidth="1"/>
    <col min="14852" max="14852" width="12.7109375" style="1111" customWidth="1"/>
    <col min="14853" max="14858" width="12.42578125" style="1111" customWidth="1"/>
    <col min="14859" max="14859" width="12.7109375" style="1111" customWidth="1"/>
    <col min="14860" max="14860" width="19.85546875" style="1111" customWidth="1"/>
    <col min="14861" max="14861" width="17.85546875" style="1111" customWidth="1"/>
    <col min="14862" max="15105" width="8.85546875" style="1111"/>
    <col min="15106" max="15106" width="9" style="1111" customWidth="1"/>
    <col min="15107" max="15107" width="9.5703125" style="1111" customWidth="1"/>
    <col min="15108" max="15108" width="12.7109375" style="1111" customWidth="1"/>
    <col min="15109" max="15114" width="12.42578125" style="1111" customWidth="1"/>
    <col min="15115" max="15115" width="12.7109375" style="1111" customWidth="1"/>
    <col min="15116" max="15116" width="19.85546875" style="1111" customWidth="1"/>
    <col min="15117" max="15117" width="17.85546875" style="1111" customWidth="1"/>
    <col min="15118" max="15361" width="8.85546875" style="1111"/>
    <col min="15362" max="15362" width="9" style="1111" customWidth="1"/>
    <col min="15363" max="15363" width="9.5703125" style="1111" customWidth="1"/>
    <col min="15364" max="15364" width="12.7109375" style="1111" customWidth="1"/>
    <col min="15365" max="15370" width="12.42578125" style="1111" customWidth="1"/>
    <col min="15371" max="15371" width="12.7109375" style="1111" customWidth="1"/>
    <col min="15372" max="15372" width="19.85546875" style="1111" customWidth="1"/>
    <col min="15373" max="15373" width="17.85546875" style="1111" customWidth="1"/>
    <col min="15374" max="15617" width="8.85546875" style="1111"/>
    <col min="15618" max="15618" width="9" style="1111" customWidth="1"/>
    <col min="15619" max="15619" width="9.5703125" style="1111" customWidth="1"/>
    <col min="15620" max="15620" width="12.7109375" style="1111" customWidth="1"/>
    <col min="15621" max="15626" width="12.42578125" style="1111" customWidth="1"/>
    <col min="15627" max="15627" width="12.7109375" style="1111" customWidth="1"/>
    <col min="15628" max="15628" width="19.85546875" style="1111" customWidth="1"/>
    <col min="15629" max="15629" width="17.85546875" style="1111" customWidth="1"/>
    <col min="15630" max="15873" width="8.85546875" style="1111"/>
    <col min="15874" max="15874" width="9" style="1111" customWidth="1"/>
    <col min="15875" max="15875" width="9.5703125" style="1111" customWidth="1"/>
    <col min="15876" max="15876" width="12.7109375" style="1111" customWidth="1"/>
    <col min="15877" max="15882" width="12.42578125" style="1111" customWidth="1"/>
    <col min="15883" max="15883" width="12.7109375" style="1111" customWidth="1"/>
    <col min="15884" max="15884" width="19.85546875" style="1111" customWidth="1"/>
    <col min="15885" max="15885" width="17.85546875" style="1111" customWidth="1"/>
    <col min="15886" max="16129" width="8.85546875" style="1111"/>
    <col min="16130" max="16130" width="9" style="1111" customWidth="1"/>
    <col min="16131" max="16131" width="9.5703125" style="1111" customWidth="1"/>
    <col min="16132" max="16132" width="12.7109375" style="1111" customWidth="1"/>
    <col min="16133" max="16138" width="12.42578125" style="1111" customWidth="1"/>
    <col min="16139" max="16139" width="12.7109375" style="1111" customWidth="1"/>
    <col min="16140" max="16140" width="19.85546875" style="1111" customWidth="1"/>
    <col min="16141" max="16141" width="17.85546875" style="1111" customWidth="1"/>
    <col min="16142" max="16384" width="8.85546875" style="1111"/>
  </cols>
  <sheetData>
    <row r="1" spans="1:21" ht="18.75">
      <c r="A1" s="1142" t="s">
        <v>1150</v>
      </c>
    </row>
    <row r="3" spans="1:21">
      <c r="A3" s="1111" t="s">
        <v>1102</v>
      </c>
    </row>
    <row r="5" spans="1:21">
      <c r="B5" s="2692" t="s">
        <v>2</v>
      </c>
      <c r="C5" s="2692"/>
      <c r="D5" s="2692"/>
      <c r="E5" s="2692"/>
      <c r="F5" s="2692"/>
      <c r="G5" s="2692"/>
      <c r="I5" s="2692" t="s">
        <v>929</v>
      </c>
      <c r="J5" s="2692"/>
      <c r="K5" s="2692"/>
      <c r="L5" s="2692"/>
      <c r="M5" s="2692"/>
      <c r="N5" s="2692"/>
      <c r="P5" s="2692" t="s">
        <v>109</v>
      </c>
      <c r="Q5" s="2692"/>
      <c r="R5" s="2692"/>
      <c r="S5" s="2692"/>
      <c r="T5" s="2692"/>
      <c r="U5" s="2692"/>
    </row>
    <row r="6" spans="1:21">
      <c r="B6" s="1111" t="s">
        <v>107</v>
      </c>
      <c r="C6" s="1111" t="s">
        <v>99</v>
      </c>
      <c r="D6" s="1111" t="s">
        <v>100</v>
      </c>
      <c r="E6" s="1111" t="s">
        <v>101</v>
      </c>
      <c r="F6" s="1111" t="s">
        <v>102</v>
      </c>
      <c r="G6" s="1111" t="s">
        <v>108</v>
      </c>
      <c r="I6" s="770" t="s">
        <v>107</v>
      </c>
      <c r="J6" s="1111" t="s">
        <v>99</v>
      </c>
      <c r="K6" s="1111" t="s">
        <v>100</v>
      </c>
      <c r="L6" s="1111" t="s">
        <v>101</v>
      </c>
      <c r="M6" s="1111" t="s">
        <v>102</v>
      </c>
      <c r="N6" s="1111" t="s">
        <v>108</v>
      </c>
      <c r="P6" s="770" t="s">
        <v>107</v>
      </c>
      <c r="Q6" s="1111" t="s">
        <v>99</v>
      </c>
      <c r="R6" s="1111" t="s">
        <v>100</v>
      </c>
      <c r="S6" s="1111" t="s">
        <v>101</v>
      </c>
      <c r="T6" s="1111" t="s">
        <v>102</v>
      </c>
      <c r="U6" s="1111" t="s">
        <v>108</v>
      </c>
    </row>
    <row r="7" spans="1:21">
      <c r="A7" s="1111" t="s">
        <v>110</v>
      </c>
      <c r="B7" s="56">
        <v>5.7518635032408501</v>
      </c>
      <c r="C7" s="1112">
        <v>3.75611945176591</v>
      </c>
      <c r="D7" s="1112">
        <v>5.5359192898702592</v>
      </c>
      <c r="E7" s="1112">
        <v>10.400854232762828</v>
      </c>
      <c r="F7" s="1112">
        <v>13.977106973777811</v>
      </c>
      <c r="G7" s="1112">
        <v>60.578136106357775</v>
      </c>
      <c r="I7" s="771">
        <v>9.6014689791700807</v>
      </c>
      <c r="J7" s="1106">
        <v>6.8892003343024903</v>
      </c>
      <c r="K7" s="1106">
        <v>9.6563191504979784</v>
      </c>
      <c r="L7" s="1106">
        <v>13.458951912757254</v>
      </c>
      <c r="M7" s="1106">
        <v>20.196315971036899</v>
      </c>
      <c r="N7" s="1106">
        <v>40.19773995122523</v>
      </c>
      <c r="P7" s="771">
        <v>9.5785688410253265</v>
      </c>
      <c r="Q7" s="1112">
        <v>6.561406372081608</v>
      </c>
      <c r="R7" s="1112">
        <v>9.0804191835880363</v>
      </c>
      <c r="S7" s="1112">
        <v>12.625800624513566</v>
      </c>
      <c r="T7" s="1112">
        <v>18.566886951896514</v>
      </c>
      <c r="U7" s="1107">
        <v>43.58691768699164</v>
      </c>
    </row>
    <row r="8" spans="1:21">
      <c r="A8" s="1111" t="s">
        <v>111</v>
      </c>
      <c r="B8" s="56">
        <v>4.8872336197715267</v>
      </c>
      <c r="C8" s="1112">
        <v>4.4254340469923994</v>
      </c>
      <c r="D8" s="1112">
        <v>6.2790701727533058</v>
      </c>
      <c r="E8" s="1112">
        <v>9.7294582983036477</v>
      </c>
      <c r="F8" s="1112">
        <v>13.665893098985087</v>
      </c>
      <c r="G8" s="1112">
        <v>61.01291206735943</v>
      </c>
      <c r="I8" s="771">
        <v>9.2833092657298444</v>
      </c>
      <c r="J8" s="1106">
        <v>6.5614126326208515</v>
      </c>
      <c r="K8" s="1106">
        <v>9.2765984993895056</v>
      </c>
      <c r="L8" s="1106">
        <v>13.100861441851174</v>
      </c>
      <c r="M8" s="1106">
        <v>20.056610964726037</v>
      </c>
      <c r="N8" s="1106">
        <v>41.721205684640466</v>
      </c>
      <c r="P8" s="771">
        <v>8.6020808752498201</v>
      </c>
      <c r="Q8" s="1112">
        <v>6.2304153133810747</v>
      </c>
      <c r="R8" s="1112">
        <v>8.8120929808709505</v>
      </c>
      <c r="S8" s="1112">
        <v>12.578419217898608</v>
      </c>
      <c r="T8" s="1112">
        <v>19.066287140409404</v>
      </c>
      <c r="U8" s="1107">
        <v>44.710703397400586</v>
      </c>
    </row>
    <row r="9" spans="1:21">
      <c r="A9" s="1111" t="s">
        <v>1039</v>
      </c>
      <c r="B9" s="56">
        <v>4.5366500572596165</v>
      </c>
      <c r="C9" s="1112">
        <v>3.6125930512066549</v>
      </c>
      <c r="D9" s="1112">
        <v>5.3857591096366351</v>
      </c>
      <c r="E9" s="1112">
        <v>9.6692995852228396</v>
      </c>
      <c r="F9" s="1112">
        <v>15.653078960075764</v>
      </c>
      <c r="G9" s="1112">
        <v>61.142619744649132</v>
      </c>
      <c r="I9" s="771">
        <v>9.6172644019860076</v>
      </c>
      <c r="J9" s="56">
        <v>6.8608680687253454</v>
      </c>
      <c r="K9" s="56">
        <v>9.6533262016909873</v>
      </c>
      <c r="L9" s="56">
        <v>13.443617329081698</v>
      </c>
      <c r="M9" s="56">
        <v>20.133812095557733</v>
      </c>
      <c r="N9" s="56">
        <v>40.291109512989244</v>
      </c>
      <c r="P9" s="771">
        <v>8.7400245345143084</v>
      </c>
      <c r="Q9" s="1112">
        <v>6.3319020014576797</v>
      </c>
      <c r="R9" s="1112">
        <v>8.9299653993590802</v>
      </c>
      <c r="S9" s="1112">
        <v>12.814392848541008</v>
      </c>
      <c r="T9" s="1112">
        <v>19.423584241790657</v>
      </c>
      <c r="U9" s="1112">
        <v>43.760127989220905</v>
      </c>
    </row>
    <row r="12" spans="1:21">
      <c r="A12" s="1113" t="s">
        <v>1099</v>
      </c>
      <c r="B12" s="1112"/>
      <c r="C12" s="1112"/>
      <c r="D12" s="1110"/>
      <c r="E12" s="1110"/>
      <c r="F12" s="1110"/>
      <c r="G12" s="1110"/>
      <c r="H12" s="1110"/>
      <c r="I12" s="1110"/>
      <c r="J12" s="1110"/>
      <c r="K12" s="1110"/>
      <c r="L12" s="1110"/>
    </row>
    <row r="13" spans="1:21">
      <c r="A13" s="1114"/>
      <c r="B13" s="1112"/>
      <c r="C13" s="1112"/>
      <c r="D13" s="1110"/>
      <c r="E13" s="1110"/>
      <c r="F13" s="1110"/>
      <c r="G13" s="1110"/>
      <c r="H13" s="1110"/>
      <c r="I13" s="1110"/>
      <c r="J13" s="1110"/>
      <c r="K13" s="1110"/>
      <c r="L13" s="1110"/>
    </row>
    <row r="14" spans="1:21" ht="36">
      <c r="A14" s="1654" t="s">
        <v>82</v>
      </c>
      <c r="B14" s="1655" t="s">
        <v>83</v>
      </c>
      <c r="C14" s="1656" t="s">
        <v>84</v>
      </c>
      <c r="D14" s="1657" t="s">
        <v>85</v>
      </c>
      <c r="E14" s="1657" t="s">
        <v>86</v>
      </c>
      <c r="F14" s="1657" t="s">
        <v>87</v>
      </c>
      <c r="G14" s="1657" t="s">
        <v>88</v>
      </c>
      <c r="H14" s="1657" t="s">
        <v>89</v>
      </c>
      <c r="I14" s="1657" t="s">
        <v>90</v>
      </c>
      <c r="J14" s="1657" t="s">
        <v>91</v>
      </c>
      <c r="K14" s="1657" t="s">
        <v>92</v>
      </c>
      <c r="L14" s="1655" t="s">
        <v>93</v>
      </c>
      <c r="Q14" s="1684" t="s">
        <v>2</v>
      </c>
      <c r="R14" s="1683"/>
      <c r="S14" s="1683"/>
      <c r="T14" s="1683"/>
      <c r="U14" s="1683"/>
    </row>
    <row r="15" spans="1:21" ht="36.75">
      <c r="A15" s="1658" t="s">
        <v>94</v>
      </c>
      <c r="B15" s="1659">
        <v>215</v>
      </c>
      <c r="C15" s="1659">
        <v>485000</v>
      </c>
      <c r="D15" s="1660">
        <v>3600</v>
      </c>
      <c r="E15" s="1660">
        <v>4400</v>
      </c>
      <c r="F15" s="1660">
        <v>-3400</v>
      </c>
      <c r="G15" s="1660">
        <v>2500</v>
      </c>
      <c r="H15" s="1660">
        <v>4400</v>
      </c>
      <c r="I15" s="1660">
        <v>7700</v>
      </c>
      <c r="J15" s="1660">
        <v>8800</v>
      </c>
      <c r="K15" s="1660">
        <v>10500</v>
      </c>
      <c r="L15" s="1660">
        <v>1761877000</v>
      </c>
      <c r="M15" s="56"/>
      <c r="Q15" s="1685" t="s">
        <v>1103</v>
      </c>
      <c r="R15" s="1686" t="s">
        <v>1104</v>
      </c>
      <c r="S15" s="1686" t="s">
        <v>1105</v>
      </c>
      <c r="T15" s="1686" t="s">
        <v>86</v>
      </c>
      <c r="U15" s="1686" t="s">
        <v>1106</v>
      </c>
    </row>
    <row r="16" spans="1:21">
      <c r="A16" s="1661" t="s">
        <v>95</v>
      </c>
      <c r="B16" s="1662">
        <v>143</v>
      </c>
      <c r="C16" s="1662">
        <v>321000</v>
      </c>
      <c r="D16" s="1663">
        <v>23000</v>
      </c>
      <c r="E16" s="1663">
        <v>21100</v>
      </c>
      <c r="F16" s="1663">
        <v>14900</v>
      </c>
      <c r="G16" s="1663">
        <v>16700</v>
      </c>
      <c r="H16" s="1663">
        <v>21100</v>
      </c>
      <c r="I16" s="1663">
        <v>27400</v>
      </c>
      <c r="J16" s="1663">
        <v>31100</v>
      </c>
      <c r="K16" s="1663">
        <v>34200</v>
      </c>
      <c r="L16" s="1663">
        <v>7363534000</v>
      </c>
      <c r="Q16" s="1687" t="s">
        <v>1107</v>
      </c>
      <c r="R16" s="1688">
        <v>174</v>
      </c>
      <c r="S16" s="1688">
        <v>440000</v>
      </c>
      <c r="T16" s="1688">
        <v>66500</v>
      </c>
      <c r="U16" s="1688">
        <v>73900</v>
      </c>
    </row>
    <row r="17" spans="1:21">
      <c r="A17" s="1661" t="s">
        <v>96</v>
      </c>
      <c r="B17" s="1662">
        <v>118</v>
      </c>
      <c r="C17" s="1662">
        <v>275000</v>
      </c>
      <c r="D17" s="1663">
        <v>60900</v>
      </c>
      <c r="E17" s="1663">
        <v>57100</v>
      </c>
      <c r="F17" s="1663">
        <v>42500</v>
      </c>
      <c r="G17" s="1663">
        <v>51300</v>
      </c>
      <c r="H17" s="1663">
        <v>57100</v>
      </c>
      <c r="I17" s="1663">
        <v>66500</v>
      </c>
      <c r="J17" s="1663">
        <v>74100</v>
      </c>
      <c r="K17" s="1663">
        <v>88100</v>
      </c>
      <c r="L17" s="1663">
        <v>16770124000</v>
      </c>
      <c r="Q17" s="1687" t="s">
        <v>1108</v>
      </c>
      <c r="R17" s="1688">
        <v>321</v>
      </c>
      <c r="S17" s="1688">
        <v>742000</v>
      </c>
      <c r="T17" s="1688">
        <v>238700</v>
      </c>
      <c r="U17" s="1688">
        <v>337371</v>
      </c>
    </row>
    <row r="18" spans="1:21">
      <c r="A18" s="1661" t="s">
        <v>97</v>
      </c>
      <c r="B18" s="1662">
        <v>87</v>
      </c>
      <c r="C18" s="1662">
        <v>213000</v>
      </c>
      <c r="D18" s="1663">
        <v>133400</v>
      </c>
      <c r="E18" s="1663">
        <v>134000</v>
      </c>
      <c r="F18" s="1663">
        <v>103200</v>
      </c>
      <c r="G18" s="1663">
        <v>119900</v>
      </c>
      <c r="H18" s="1663">
        <v>134000</v>
      </c>
      <c r="I18" s="1663">
        <v>142500</v>
      </c>
      <c r="J18" s="1663">
        <v>157000</v>
      </c>
      <c r="K18" s="1663">
        <v>165200</v>
      </c>
      <c r="L18" s="1663">
        <v>28368346000</v>
      </c>
      <c r="Q18" s="1687" t="s">
        <v>1109</v>
      </c>
      <c r="R18" s="1688">
        <v>342</v>
      </c>
      <c r="S18" s="1688">
        <v>709000</v>
      </c>
      <c r="T18" s="1688">
        <v>287800</v>
      </c>
      <c r="U18" s="1688">
        <v>514896</v>
      </c>
    </row>
    <row r="19" spans="1:21">
      <c r="A19" s="1661" t="s">
        <v>98</v>
      </c>
      <c r="B19" s="1662">
        <v>81</v>
      </c>
      <c r="C19" s="1662">
        <v>202000</v>
      </c>
      <c r="D19" s="1663">
        <v>218000</v>
      </c>
      <c r="E19" s="1663">
        <v>220500</v>
      </c>
      <c r="F19" s="1663">
        <v>180000</v>
      </c>
      <c r="G19" s="1663">
        <v>201200</v>
      </c>
      <c r="H19" s="1663">
        <v>220500</v>
      </c>
      <c r="I19" s="1663">
        <v>239400</v>
      </c>
      <c r="J19" s="1663">
        <v>245700</v>
      </c>
      <c r="K19" s="1663">
        <v>251000</v>
      </c>
      <c r="L19" s="1663">
        <v>43960876000</v>
      </c>
      <c r="Q19" s="1687" t="s">
        <v>1110</v>
      </c>
      <c r="R19" s="1688">
        <v>290</v>
      </c>
      <c r="S19" s="1688">
        <v>525000</v>
      </c>
      <c r="T19" s="1688">
        <v>679700</v>
      </c>
      <c r="U19" s="1688">
        <v>532821</v>
      </c>
    </row>
    <row r="20" spans="1:21">
      <c r="A20" s="1661" t="s">
        <v>99</v>
      </c>
      <c r="B20" s="1662">
        <v>117</v>
      </c>
      <c r="C20" s="1662">
        <v>238000</v>
      </c>
      <c r="D20" s="1663">
        <v>328300</v>
      </c>
      <c r="E20" s="1663">
        <v>330500</v>
      </c>
      <c r="F20" s="1663">
        <v>283600</v>
      </c>
      <c r="G20" s="1663">
        <v>312000</v>
      </c>
      <c r="H20" s="1663">
        <v>330500</v>
      </c>
      <c r="I20" s="1663">
        <v>351800</v>
      </c>
      <c r="J20" s="1663">
        <v>358500</v>
      </c>
      <c r="K20" s="1663">
        <v>366500</v>
      </c>
      <c r="L20" s="1663">
        <v>78217643000</v>
      </c>
      <c r="M20" s="56"/>
      <c r="Q20" s="1689" t="s">
        <v>1111</v>
      </c>
      <c r="R20" s="1690">
        <v>535</v>
      </c>
      <c r="S20" s="1690">
        <v>770000</v>
      </c>
      <c r="T20" s="1690">
        <v>571200</v>
      </c>
      <c r="U20" s="1690">
        <v>706151</v>
      </c>
    </row>
    <row r="21" spans="1:21">
      <c r="A21" s="1661" t="s">
        <v>100</v>
      </c>
      <c r="B21" s="1662">
        <v>139</v>
      </c>
      <c r="C21" s="1662">
        <v>259000</v>
      </c>
      <c r="D21" s="1663">
        <v>450200</v>
      </c>
      <c r="E21" s="1663">
        <v>450300</v>
      </c>
      <c r="F21" s="1663">
        <v>389000</v>
      </c>
      <c r="G21" s="1663">
        <v>416600</v>
      </c>
      <c r="H21" s="1663">
        <v>450300</v>
      </c>
      <c r="I21" s="1663">
        <v>480900</v>
      </c>
      <c r="J21" s="1663">
        <v>491400</v>
      </c>
      <c r="K21" s="1663">
        <v>514000</v>
      </c>
      <c r="L21" s="1663">
        <v>116609144000</v>
      </c>
      <c r="M21" s="56"/>
      <c r="Q21" s="1105" t="s">
        <v>1100</v>
      </c>
      <c r="R21" s="1650"/>
      <c r="S21" s="1650"/>
      <c r="T21" s="1650"/>
      <c r="U21" s="1650"/>
    </row>
    <row r="22" spans="1:21">
      <c r="A22" s="1661" t="s">
        <v>101</v>
      </c>
      <c r="B22" s="1662">
        <v>180</v>
      </c>
      <c r="C22" s="1662">
        <v>324000</v>
      </c>
      <c r="D22" s="1663">
        <v>645300</v>
      </c>
      <c r="E22" s="1663">
        <v>641400</v>
      </c>
      <c r="F22" s="1663">
        <v>566500</v>
      </c>
      <c r="G22" s="1663">
        <v>606800</v>
      </c>
      <c r="H22" s="1663">
        <v>641400</v>
      </c>
      <c r="I22" s="1663">
        <v>676600</v>
      </c>
      <c r="J22" s="1663">
        <v>706700</v>
      </c>
      <c r="K22" s="1663">
        <v>747500</v>
      </c>
      <c r="L22" s="1663">
        <v>209353728000</v>
      </c>
      <c r="M22" s="56"/>
    </row>
    <row r="23" spans="1:21">
      <c r="A23" s="1661" t="s">
        <v>102</v>
      </c>
      <c r="B23" s="1662">
        <v>205</v>
      </c>
      <c r="C23" s="1662">
        <v>348000</v>
      </c>
      <c r="D23" s="1663">
        <v>974100</v>
      </c>
      <c r="E23" s="1663">
        <v>966300</v>
      </c>
      <c r="F23" s="1663">
        <v>824300</v>
      </c>
      <c r="G23" s="1663">
        <v>898300</v>
      </c>
      <c r="H23" s="1663">
        <v>966300</v>
      </c>
      <c r="I23" s="1663">
        <v>1045500</v>
      </c>
      <c r="J23" s="1663">
        <v>1093300</v>
      </c>
      <c r="K23" s="1663">
        <v>1141300</v>
      </c>
      <c r="L23" s="1663">
        <v>338910839000</v>
      </c>
      <c r="M23" s="56"/>
      <c r="Q23" s="783" t="s">
        <v>1112</v>
      </c>
    </row>
    <row r="24" spans="1:21" ht="33" customHeight="1">
      <c r="A24" s="1661" t="s">
        <v>1245</v>
      </c>
      <c r="B24" s="1664">
        <v>377</v>
      </c>
      <c r="C24" s="1662">
        <v>521000</v>
      </c>
      <c r="D24" s="1663">
        <v>2539700</v>
      </c>
      <c r="E24" s="1663">
        <v>1891400</v>
      </c>
      <c r="F24" s="1663">
        <v>1352400</v>
      </c>
      <c r="G24" s="1663">
        <v>1553200</v>
      </c>
      <c r="H24" s="1663">
        <v>1891400</v>
      </c>
      <c r="I24" s="1663">
        <v>2440800</v>
      </c>
      <c r="J24" s="1663">
        <v>2864700</v>
      </c>
      <c r="K24" s="1663">
        <v>3743800</v>
      </c>
      <c r="L24" s="1663">
        <v>1323822400000</v>
      </c>
      <c r="M24" s="56"/>
    </row>
    <row r="25" spans="1:21">
      <c r="A25" s="1665" t="s">
        <v>61</v>
      </c>
      <c r="B25" s="1666">
        <v>1662</v>
      </c>
      <c r="C25" s="1667">
        <v>3186000</v>
      </c>
      <c r="D25" s="1668">
        <v>679500</v>
      </c>
      <c r="E25" s="1668">
        <v>326200</v>
      </c>
      <c r="F25" s="1668">
        <v>7500</v>
      </c>
      <c r="G25" s="1668">
        <v>60900</v>
      </c>
      <c r="H25" s="1668">
        <v>326200</v>
      </c>
      <c r="I25" s="1668">
        <v>679700</v>
      </c>
      <c r="J25" s="1668">
        <v>1034100</v>
      </c>
      <c r="K25" s="1668">
        <v>1667900</v>
      </c>
      <c r="L25" s="1668">
        <v>2165138500000</v>
      </c>
    </row>
    <row r="26" spans="1:21">
      <c r="A26" s="1118" t="s">
        <v>1100</v>
      </c>
      <c r="B26" s="1115"/>
      <c r="C26" s="1115"/>
      <c r="D26" s="1109"/>
      <c r="E26" s="1109"/>
      <c r="F26" s="1109"/>
      <c r="G26" s="1109"/>
      <c r="H26" s="1109"/>
      <c r="I26" s="1109"/>
      <c r="J26" s="1109"/>
      <c r="K26" s="1109"/>
      <c r="L26" s="1109"/>
    </row>
    <row r="27" spans="1:21">
      <c r="A27" s="1112"/>
      <c r="B27" s="1112"/>
      <c r="C27" s="1112"/>
      <c r="D27" s="1110"/>
      <c r="E27" s="1110"/>
      <c r="F27" s="1110"/>
      <c r="G27" s="1110"/>
      <c r="H27" s="1110"/>
      <c r="I27" s="1110"/>
      <c r="J27" s="1110"/>
      <c r="K27" s="1110"/>
      <c r="L27" s="1110"/>
    </row>
    <row r="28" spans="1:21">
      <c r="A28" s="1113" t="s">
        <v>1101</v>
      </c>
      <c r="B28" s="1112"/>
      <c r="C28" s="1112"/>
      <c r="D28" s="1110"/>
      <c r="E28" s="1110"/>
      <c r="F28" s="1110"/>
      <c r="G28" s="1110"/>
      <c r="H28" s="1110"/>
      <c r="I28" s="1110"/>
      <c r="J28" s="1110"/>
      <c r="K28" s="1110"/>
      <c r="L28" s="1110"/>
    </row>
    <row r="29" spans="1:21">
      <c r="A29" s="1114"/>
      <c r="B29" s="1112"/>
      <c r="C29" s="1112"/>
      <c r="D29" s="1110"/>
      <c r="E29" s="1110"/>
      <c r="F29" s="1110"/>
      <c r="G29" s="1110"/>
      <c r="H29" s="1110"/>
      <c r="I29" s="1110"/>
      <c r="J29" s="1110"/>
      <c r="K29" s="1110"/>
      <c r="L29" s="1110"/>
    </row>
    <row r="30" spans="1:21" ht="36">
      <c r="A30" s="1654" t="s">
        <v>82</v>
      </c>
      <c r="B30" s="1655" t="s">
        <v>83</v>
      </c>
      <c r="C30" s="1656" t="s">
        <v>84</v>
      </c>
      <c r="D30" s="1657" t="s">
        <v>85</v>
      </c>
      <c r="E30" s="1657" t="s">
        <v>86</v>
      </c>
      <c r="F30" s="1657" t="s">
        <v>87</v>
      </c>
      <c r="G30" s="1657" t="s">
        <v>88</v>
      </c>
      <c r="H30" s="1657" t="s">
        <v>89</v>
      </c>
      <c r="I30" s="1657" t="s">
        <v>90</v>
      </c>
      <c r="J30" s="1657" t="s">
        <v>91</v>
      </c>
      <c r="K30" s="1657" t="s">
        <v>92</v>
      </c>
      <c r="L30" s="1655" t="s">
        <v>93</v>
      </c>
    </row>
    <row r="31" spans="1:21" ht="24">
      <c r="A31" s="1658" t="s">
        <v>94</v>
      </c>
      <c r="B31" s="1659">
        <v>1381</v>
      </c>
      <c r="C31" s="1659">
        <v>2543000</v>
      </c>
      <c r="D31" s="1660">
        <v>3400</v>
      </c>
      <c r="E31" s="1660">
        <v>5800</v>
      </c>
      <c r="F31" s="1660">
        <v>-3000</v>
      </c>
      <c r="G31" s="1660">
        <v>2600</v>
      </c>
      <c r="H31" s="1660">
        <v>5800</v>
      </c>
      <c r="I31" s="1660">
        <v>7900</v>
      </c>
      <c r="J31" s="1660">
        <v>9200</v>
      </c>
      <c r="K31" s="1660">
        <v>11500</v>
      </c>
      <c r="L31" s="1660">
        <v>8540718000</v>
      </c>
      <c r="M31" s="56"/>
      <c r="N31" s="56"/>
    </row>
    <row r="32" spans="1:21">
      <c r="A32" s="1661" t="s">
        <v>95</v>
      </c>
      <c r="B32" s="1662">
        <v>1428</v>
      </c>
      <c r="C32" s="1662">
        <v>2547000</v>
      </c>
      <c r="D32" s="1663">
        <v>24200</v>
      </c>
      <c r="E32" s="1663">
        <v>23800</v>
      </c>
      <c r="F32" s="1663">
        <v>15100</v>
      </c>
      <c r="G32" s="1663">
        <v>17900</v>
      </c>
      <c r="H32" s="1663">
        <v>23800</v>
      </c>
      <c r="I32" s="1663">
        <v>28700</v>
      </c>
      <c r="J32" s="1663">
        <v>32700</v>
      </c>
      <c r="K32" s="1663">
        <v>35600</v>
      </c>
      <c r="L32" s="1663">
        <v>61576246000</v>
      </c>
    </row>
    <row r="33" spans="1:14">
      <c r="A33" s="1661" t="s">
        <v>96</v>
      </c>
      <c r="B33" s="1662">
        <v>1435</v>
      </c>
      <c r="C33" s="1662">
        <v>2543000</v>
      </c>
      <c r="D33" s="1663">
        <v>63300</v>
      </c>
      <c r="E33" s="1663">
        <v>61700</v>
      </c>
      <c r="F33" s="1663">
        <v>43100</v>
      </c>
      <c r="G33" s="1663">
        <v>51700</v>
      </c>
      <c r="H33" s="1663">
        <v>61700</v>
      </c>
      <c r="I33" s="1663">
        <v>72100</v>
      </c>
      <c r="J33" s="1663">
        <v>80100</v>
      </c>
      <c r="K33" s="1663">
        <v>87400</v>
      </c>
      <c r="L33" s="1663">
        <v>160890857000</v>
      </c>
    </row>
    <row r="34" spans="1:14">
      <c r="A34" s="1661" t="s">
        <v>97</v>
      </c>
      <c r="B34" s="1662">
        <v>1549</v>
      </c>
      <c r="C34" s="1662">
        <v>2544000</v>
      </c>
      <c r="D34" s="1663">
        <v>131500</v>
      </c>
      <c r="E34" s="1663">
        <v>131700</v>
      </c>
      <c r="F34" s="1663">
        <v>101200</v>
      </c>
      <c r="G34" s="1663">
        <v>116000</v>
      </c>
      <c r="H34" s="1663">
        <v>131700</v>
      </c>
      <c r="I34" s="1663">
        <v>146700</v>
      </c>
      <c r="J34" s="1663">
        <v>154100</v>
      </c>
      <c r="K34" s="1663">
        <v>162800</v>
      </c>
      <c r="L34" s="1663">
        <v>334577850000</v>
      </c>
    </row>
    <row r="35" spans="1:14">
      <c r="A35" s="1661" t="s">
        <v>98</v>
      </c>
      <c r="B35" s="1662">
        <v>1669</v>
      </c>
      <c r="C35" s="1662">
        <v>2545000</v>
      </c>
      <c r="D35" s="1663">
        <v>215000</v>
      </c>
      <c r="E35" s="1663">
        <v>214500</v>
      </c>
      <c r="F35" s="1663">
        <v>179800</v>
      </c>
      <c r="G35" s="1663">
        <v>196200</v>
      </c>
      <c r="H35" s="1663">
        <v>214500</v>
      </c>
      <c r="I35" s="1663">
        <v>231300</v>
      </c>
      <c r="J35" s="1663">
        <v>240900</v>
      </c>
      <c r="K35" s="1663">
        <v>251700</v>
      </c>
      <c r="L35" s="1663">
        <v>547003895000</v>
      </c>
    </row>
    <row r="36" spans="1:14">
      <c r="A36" s="1661" t="s">
        <v>99</v>
      </c>
      <c r="B36" s="1662">
        <v>1848</v>
      </c>
      <c r="C36" s="1662">
        <v>2545000</v>
      </c>
      <c r="D36" s="1663">
        <v>316700</v>
      </c>
      <c r="E36" s="1663">
        <v>316700</v>
      </c>
      <c r="F36" s="1663">
        <v>272700</v>
      </c>
      <c r="G36" s="1663">
        <v>293900</v>
      </c>
      <c r="H36" s="1663">
        <v>316700</v>
      </c>
      <c r="I36" s="1663">
        <v>338200</v>
      </c>
      <c r="J36" s="1663">
        <v>349700</v>
      </c>
      <c r="K36" s="1663">
        <v>362500</v>
      </c>
      <c r="L36" s="1663">
        <v>806039854000</v>
      </c>
      <c r="M36" s="56"/>
      <c r="N36" s="56"/>
    </row>
    <row r="37" spans="1:14">
      <c r="A37" s="1661" t="s">
        <v>100</v>
      </c>
      <c r="B37" s="1662">
        <v>2040</v>
      </c>
      <c r="C37" s="1662">
        <v>2542000</v>
      </c>
      <c r="D37" s="1663">
        <v>447200</v>
      </c>
      <c r="E37" s="1663">
        <v>443300</v>
      </c>
      <c r="F37" s="1663">
        <v>386300</v>
      </c>
      <c r="G37" s="1663">
        <v>413300</v>
      </c>
      <c r="H37" s="1663">
        <v>443300</v>
      </c>
      <c r="I37" s="1663">
        <v>477400</v>
      </c>
      <c r="J37" s="1663">
        <v>495500</v>
      </c>
      <c r="K37" s="1663">
        <v>515800</v>
      </c>
      <c r="L37" s="1663">
        <v>1136768700000</v>
      </c>
      <c r="M37" s="56"/>
      <c r="N37" s="56"/>
    </row>
    <row r="38" spans="1:14">
      <c r="A38" s="1661" t="s">
        <v>101</v>
      </c>
      <c r="B38" s="1662">
        <v>2185</v>
      </c>
      <c r="C38" s="1662">
        <v>2547000</v>
      </c>
      <c r="D38" s="1663">
        <v>640400</v>
      </c>
      <c r="E38" s="1663">
        <v>633700</v>
      </c>
      <c r="F38" s="1663">
        <v>556500</v>
      </c>
      <c r="G38" s="1663">
        <v>592700</v>
      </c>
      <c r="H38" s="1663">
        <v>633700</v>
      </c>
      <c r="I38" s="1663">
        <v>679700</v>
      </c>
      <c r="J38" s="1663">
        <v>709800</v>
      </c>
      <c r="K38" s="1663">
        <v>737400</v>
      </c>
      <c r="L38" s="1663">
        <v>1631249400000</v>
      </c>
      <c r="M38" s="56"/>
      <c r="N38" s="56"/>
    </row>
    <row r="39" spans="1:14">
      <c r="A39" s="1661" t="s">
        <v>102</v>
      </c>
      <c r="B39" s="1662">
        <v>2440</v>
      </c>
      <c r="C39" s="1662">
        <v>2545000</v>
      </c>
      <c r="D39" s="1663">
        <v>971700</v>
      </c>
      <c r="E39" s="1663">
        <v>961000</v>
      </c>
      <c r="F39" s="1663">
        <v>805000</v>
      </c>
      <c r="G39" s="1663">
        <v>882000</v>
      </c>
      <c r="H39" s="1663">
        <v>961000</v>
      </c>
      <c r="I39" s="1663">
        <v>1048800</v>
      </c>
      <c r="J39" s="1663">
        <v>1101100</v>
      </c>
      <c r="K39" s="1663">
        <v>1159600</v>
      </c>
      <c r="L39" s="1663">
        <v>2472587700000</v>
      </c>
      <c r="M39" s="56"/>
      <c r="N39" s="56"/>
    </row>
    <row r="40" spans="1:14" ht="32.25" customHeight="1">
      <c r="A40" s="1661" t="s">
        <v>1245</v>
      </c>
      <c r="B40" s="1662">
        <v>2839</v>
      </c>
      <c r="C40" s="1669">
        <v>2544000</v>
      </c>
      <c r="D40" s="1663">
        <v>2189600</v>
      </c>
      <c r="E40" s="1663">
        <v>1724700</v>
      </c>
      <c r="F40" s="1663">
        <v>1307500</v>
      </c>
      <c r="G40" s="1663">
        <v>1475400</v>
      </c>
      <c r="H40" s="1663">
        <v>1724700</v>
      </c>
      <c r="I40" s="1663">
        <v>2138100</v>
      </c>
      <c r="J40" s="1663">
        <v>2474200</v>
      </c>
      <c r="K40" s="1663">
        <v>3243400</v>
      </c>
      <c r="L40" s="1663">
        <v>5570586400000</v>
      </c>
      <c r="M40" s="56"/>
      <c r="N40" s="56"/>
    </row>
    <row r="41" spans="1:14">
      <c r="A41" s="1665" t="s">
        <v>61</v>
      </c>
      <c r="B41" s="1670">
        <v>18814</v>
      </c>
      <c r="C41" s="1671">
        <v>25445000</v>
      </c>
      <c r="D41" s="1672">
        <v>500300</v>
      </c>
      <c r="E41" s="1672">
        <v>262400</v>
      </c>
      <c r="F41" s="1672">
        <v>13900</v>
      </c>
      <c r="G41" s="1672">
        <v>93600</v>
      </c>
      <c r="H41" s="1672">
        <v>262400</v>
      </c>
      <c r="I41" s="1672">
        <v>537600</v>
      </c>
      <c r="J41" s="1672">
        <v>770000</v>
      </c>
      <c r="K41" s="1672">
        <v>1224900</v>
      </c>
      <c r="L41" s="1672">
        <v>12729822000000</v>
      </c>
    </row>
    <row r="42" spans="1:14">
      <c r="A42" s="1118" t="s">
        <v>1100</v>
      </c>
      <c r="B42" s="1650"/>
      <c r="C42" s="1650"/>
      <c r="D42" s="1650"/>
      <c r="E42" s="1650"/>
      <c r="F42" s="1650"/>
      <c r="G42" s="1650"/>
      <c r="H42" s="1650"/>
      <c r="I42" s="1650"/>
      <c r="J42" s="1650"/>
      <c r="K42" s="1650"/>
      <c r="L42" s="1650"/>
    </row>
    <row r="44" spans="1:14">
      <c r="A44" s="51" t="s">
        <v>81</v>
      </c>
    </row>
    <row r="45" spans="1:14">
      <c r="A45" s="1651"/>
    </row>
    <row r="46" spans="1:14" ht="36">
      <c r="A46" s="1673" t="s">
        <v>82</v>
      </c>
      <c r="B46" s="1655" t="s">
        <v>83</v>
      </c>
      <c r="C46" s="1655" t="s">
        <v>84</v>
      </c>
      <c r="D46" s="1655" t="s">
        <v>85</v>
      </c>
      <c r="E46" s="1655" t="s">
        <v>86</v>
      </c>
      <c r="F46" s="1655" t="s">
        <v>87</v>
      </c>
      <c r="G46" s="1655" t="s">
        <v>88</v>
      </c>
      <c r="H46" s="1655" t="s">
        <v>89</v>
      </c>
      <c r="I46" s="1655" t="s">
        <v>90</v>
      </c>
      <c r="J46" s="1655" t="s">
        <v>91</v>
      </c>
      <c r="K46" s="1655" t="s">
        <v>92</v>
      </c>
      <c r="L46" s="1655" t="s">
        <v>93</v>
      </c>
    </row>
    <row r="47" spans="1:14" ht="24">
      <c r="A47" s="1674" t="s">
        <v>94</v>
      </c>
      <c r="B47" s="1659">
        <v>256</v>
      </c>
      <c r="C47" s="1675">
        <v>539000</v>
      </c>
      <c r="D47" s="1660">
        <v>1300</v>
      </c>
      <c r="E47" s="1660">
        <v>3700</v>
      </c>
      <c r="F47" s="1660">
        <v>-7700</v>
      </c>
      <c r="G47" s="1660">
        <v>2500</v>
      </c>
      <c r="H47" s="1660">
        <v>3700</v>
      </c>
      <c r="I47" s="1660">
        <v>7300</v>
      </c>
      <c r="J47" s="1660">
        <v>7800</v>
      </c>
      <c r="K47" s="1660">
        <v>9400</v>
      </c>
      <c r="L47" s="1660">
        <v>684540000</v>
      </c>
      <c r="M47" s="56"/>
    </row>
    <row r="48" spans="1:14">
      <c r="A48" s="1676" t="s">
        <v>95</v>
      </c>
      <c r="B48" s="1662">
        <v>147</v>
      </c>
      <c r="C48" s="1677">
        <v>316000</v>
      </c>
      <c r="D48" s="1663">
        <v>20900</v>
      </c>
      <c r="E48" s="1663">
        <v>20500</v>
      </c>
      <c r="F48" s="1663">
        <v>14000</v>
      </c>
      <c r="G48" s="1663">
        <v>15300</v>
      </c>
      <c r="H48" s="1663">
        <v>20500</v>
      </c>
      <c r="I48" s="1663">
        <v>25000</v>
      </c>
      <c r="J48" s="1663">
        <v>26600</v>
      </c>
      <c r="K48" s="1663">
        <v>29500</v>
      </c>
      <c r="L48" s="1663">
        <v>6610661000</v>
      </c>
    </row>
    <row r="49" spans="1:14">
      <c r="A49" s="1676" t="s">
        <v>96</v>
      </c>
      <c r="B49" s="1662">
        <v>127</v>
      </c>
      <c r="C49" s="1677">
        <v>286000</v>
      </c>
      <c r="D49" s="1663">
        <v>53600</v>
      </c>
      <c r="E49" s="1663">
        <v>51500</v>
      </c>
      <c r="F49" s="1663">
        <v>36300</v>
      </c>
      <c r="G49" s="1663">
        <v>41700</v>
      </c>
      <c r="H49" s="1663">
        <v>51500</v>
      </c>
      <c r="I49" s="1663">
        <v>62100</v>
      </c>
      <c r="J49" s="1663">
        <v>68100</v>
      </c>
      <c r="K49" s="1663">
        <v>76000</v>
      </c>
      <c r="L49" s="1663">
        <v>15335244000</v>
      </c>
    </row>
    <row r="50" spans="1:14">
      <c r="A50" s="1676" t="s">
        <v>97</v>
      </c>
      <c r="B50" s="1662">
        <v>102</v>
      </c>
      <c r="C50" s="1677">
        <v>223000</v>
      </c>
      <c r="D50" s="1663">
        <v>113000</v>
      </c>
      <c r="E50" s="1663">
        <v>117800</v>
      </c>
      <c r="F50" s="1663">
        <v>85300</v>
      </c>
      <c r="G50" s="1663">
        <v>98800</v>
      </c>
      <c r="H50" s="1663">
        <v>117800</v>
      </c>
      <c r="I50" s="1663">
        <v>127600</v>
      </c>
      <c r="J50" s="1663">
        <v>130700</v>
      </c>
      <c r="K50" s="1663">
        <v>137700</v>
      </c>
      <c r="L50" s="1663">
        <v>25173060000</v>
      </c>
    </row>
    <row r="51" spans="1:14">
      <c r="A51" s="1676" t="s">
        <v>98</v>
      </c>
      <c r="B51" s="1662">
        <v>98</v>
      </c>
      <c r="C51" s="1677">
        <v>192000</v>
      </c>
      <c r="D51" s="1663">
        <v>180000</v>
      </c>
      <c r="E51" s="1663">
        <v>179500</v>
      </c>
      <c r="F51" s="1663">
        <v>146200</v>
      </c>
      <c r="G51" s="1663">
        <v>163100</v>
      </c>
      <c r="H51" s="1663">
        <v>179500</v>
      </c>
      <c r="I51" s="1663">
        <v>198100</v>
      </c>
      <c r="J51" s="1663">
        <v>202000</v>
      </c>
      <c r="K51" s="1663">
        <v>210600</v>
      </c>
      <c r="L51" s="1663">
        <v>34639366000</v>
      </c>
    </row>
    <row r="52" spans="1:14">
      <c r="A52" s="1676" t="s">
        <v>99</v>
      </c>
      <c r="B52" s="1662">
        <v>137</v>
      </c>
      <c r="C52" s="1677">
        <v>277000</v>
      </c>
      <c r="D52" s="1663">
        <v>269100</v>
      </c>
      <c r="E52" s="1663">
        <v>268900</v>
      </c>
      <c r="F52" s="1663">
        <v>231600</v>
      </c>
      <c r="G52" s="1663">
        <v>246100</v>
      </c>
      <c r="H52" s="1663">
        <v>268900</v>
      </c>
      <c r="I52" s="1663">
        <v>287000</v>
      </c>
      <c r="J52" s="1663">
        <v>299800</v>
      </c>
      <c r="K52" s="1663">
        <v>307900</v>
      </c>
      <c r="L52" s="1663">
        <v>74652762000</v>
      </c>
      <c r="M52" s="56"/>
    </row>
    <row r="53" spans="1:14">
      <c r="A53" s="1676" t="s">
        <v>100</v>
      </c>
      <c r="B53" s="1662">
        <v>162</v>
      </c>
      <c r="C53" s="1677">
        <v>276000</v>
      </c>
      <c r="D53" s="1663">
        <v>383900</v>
      </c>
      <c r="E53" s="1663">
        <v>382700</v>
      </c>
      <c r="F53" s="1663">
        <v>328000</v>
      </c>
      <c r="G53" s="1663">
        <v>364900</v>
      </c>
      <c r="H53" s="1663">
        <v>382700</v>
      </c>
      <c r="I53" s="1663">
        <v>403600</v>
      </c>
      <c r="J53" s="1663">
        <v>422000</v>
      </c>
      <c r="K53" s="1663">
        <v>439600</v>
      </c>
      <c r="L53" s="1663">
        <v>105921798000</v>
      </c>
      <c r="M53" s="56"/>
    </row>
    <row r="54" spans="1:14">
      <c r="A54" s="1676" t="s">
        <v>101</v>
      </c>
      <c r="B54" s="1662">
        <v>175</v>
      </c>
      <c r="C54" s="1677">
        <v>298000</v>
      </c>
      <c r="D54" s="1663">
        <v>551100</v>
      </c>
      <c r="E54" s="1663">
        <v>562300</v>
      </c>
      <c r="F54" s="1663">
        <v>464000</v>
      </c>
      <c r="G54" s="1663">
        <v>504600</v>
      </c>
      <c r="H54" s="1663">
        <v>562300</v>
      </c>
      <c r="I54" s="1663">
        <v>590600</v>
      </c>
      <c r="J54" s="1663">
        <v>607300</v>
      </c>
      <c r="K54" s="1663">
        <v>631000</v>
      </c>
      <c r="L54" s="1663">
        <v>164126485000</v>
      </c>
      <c r="M54" s="56"/>
    </row>
    <row r="55" spans="1:14">
      <c r="A55" s="1676" t="s">
        <v>102</v>
      </c>
      <c r="B55" s="1662">
        <v>205</v>
      </c>
      <c r="C55" s="1677">
        <v>283000</v>
      </c>
      <c r="D55" s="1663">
        <v>813200</v>
      </c>
      <c r="E55" s="1663">
        <v>799300</v>
      </c>
      <c r="F55" s="1663">
        <v>678500</v>
      </c>
      <c r="G55" s="1663">
        <v>738300</v>
      </c>
      <c r="H55" s="1663">
        <v>799300</v>
      </c>
      <c r="I55" s="1663">
        <v>869900</v>
      </c>
      <c r="J55" s="1663">
        <v>920000</v>
      </c>
      <c r="K55" s="1663">
        <v>977300</v>
      </c>
      <c r="L55" s="1663">
        <v>230530306000</v>
      </c>
      <c r="M55" s="56"/>
    </row>
    <row r="56" spans="1:14" ht="34.5" customHeight="1">
      <c r="A56" s="1676" t="s">
        <v>1245</v>
      </c>
      <c r="B56" s="1664">
        <v>367</v>
      </c>
      <c r="C56" s="1678">
        <v>445000</v>
      </c>
      <c r="D56" s="1679">
        <v>2314600</v>
      </c>
      <c r="E56" s="1679">
        <v>1567100</v>
      </c>
      <c r="F56" s="1679">
        <v>1116800</v>
      </c>
      <c r="G56" s="1679">
        <v>1332000</v>
      </c>
      <c r="H56" s="1679">
        <v>1567100</v>
      </c>
      <c r="I56" s="1679">
        <v>2132600</v>
      </c>
      <c r="J56" s="1679">
        <v>2462400</v>
      </c>
      <c r="K56" s="1679">
        <v>3224300</v>
      </c>
      <c r="L56" s="1679">
        <v>1029228400000</v>
      </c>
      <c r="M56" s="56"/>
    </row>
    <row r="57" spans="1:14">
      <c r="A57" s="1665" t="s">
        <v>61</v>
      </c>
      <c r="B57" s="1680">
        <v>1776</v>
      </c>
      <c r="C57" s="1680">
        <v>3136000</v>
      </c>
      <c r="D57" s="1680">
        <v>538000</v>
      </c>
      <c r="E57" s="1680">
        <v>228800</v>
      </c>
      <c r="F57" s="1680">
        <v>4700</v>
      </c>
      <c r="G57" s="1680">
        <v>41700</v>
      </c>
      <c r="H57" s="1680">
        <v>228800</v>
      </c>
      <c r="I57" s="1680">
        <v>503800</v>
      </c>
      <c r="J57" s="1680">
        <v>760500</v>
      </c>
      <c r="K57" s="1680">
        <v>1328700</v>
      </c>
      <c r="L57" s="1680">
        <v>1686902600000</v>
      </c>
    </row>
    <row r="58" spans="1:14">
      <c r="A58" s="1118" t="s">
        <v>103</v>
      </c>
      <c r="B58" s="1112"/>
      <c r="C58" s="1112"/>
      <c r="D58" s="63"/>
      <c r="E58" s="63"/>
      <c r="F58" s="63"/>
      <c r="G58" s="63"/>
      <c r="H58" s="63"/>
      <c r="I58" s="63"/>
      <c r="J58" s="63"/>
      <c r="K58" s="63"/>
      <c r="L58" s="63"/>
      <c r="M58" s="1112"/>
    </row>
    <row r="59" spans="1:14">
      <c r="A59" s="1112"/>
      <c r="B59" s="1112"/>
      <c r="C59" s="1112"/>
      <c r="D59" s="63"/>
      <c r="E59" s="63"/>
      <c r="F59" s="63"/>
      <c r="G59" s="63"/>
      <c r="H59" s="63"/>
      <c r="I59" s="63"/>
      <c r="J59" s="63"/>
      <c r="K59" s="63"/>
      <c r="L59" s="63"/>
      <c r="M59" s="1112"/>
    </row>
    <row r="60" spans="1:14">
      <c r="A60" s="1113" t="s">
        <v>104</v>
      </c>
      <c r="B60" s="1112"/>
      <c r="C60" s="1112"/>
      <c r="D60" s="63"/>
      <c r="E60" s="63"/>
      <c r="F60" s="63"/>
      <c r="G60" s="63"/>
      <c r="H60" s="63"/>
      <c r="I60" s="63"/>
      <c r="J60" s="63"/>
      <c r="K60" s="63"/>
      <c r="L60" s="63"/>
      <c r="M60" s="1112"/>
    </row>
    <row r="61" spans="1:14">
      <c r="A61" s="1114"/>
      <c r="B61" s="1112"/>
      <c r="C61" s="1112"/>
      <c r="D61" s="63"/>
      <c r="E61" s="63"/>
      <c r="F61" s="63"/>
      <c r="G61" s="63"/>
      <c r="H61" s="63"/>
      <c r="I61" s="63"/>
      <c r="J61" s="63"/>
      <c r="K61" s="63"/>
      <c r="L61" s="63"/>
      <c r="M61" s="1112"/>
    </row>
    <row r="62" spans="1:14" ht="36">
      <c r="A62" s="1654" t="s">
        <v>82</v>
      </c>
      <c r="B62" s="1655" t="s">
        <v>83</v>
      </c>
      <c r="C62" s="1656" t="s">
        <v>84</v>
      </c>
      <c r="D62" s="1657" t="s">
        <v>85</v>
      </c>
      <c r="E62" s="1657" t="s">
        <v>86</v>
      </c>
      <c r="F62" s="1657" t="s">
        <v>87</v>
      </c>
      <c r="G62" s="1657" t="s">
        <v>88</v>
      </c>
      <c r="H62" s="1657" t="s">
        <v>89</v>
      </c>
      <c r="I62" s="1657" t="s">
        <v>90</v>
      </c>
      <c r="J62" s="1657" t="s">
        <v>91</v>
      </c>
      <c r="K62" s="1657" t="s">
        <v>92</v>
      </c>
      <c r="L62" s="1655" t="s">
        <v>93</v>
      </c>
    </row>
    <row r="63" spans="1:14" ht="24">
      <c r="A63" s="1658" t="s">
        <v>94</v>
      </c>
      <c r="B63" s="1659">
        <v>1484</v>
      </c>
      <c r="C63" s="1659">
        <v>2521000</v>
      </c>
      <c r="D63" s="1660">
        <v>3000</v>
      </c>
      <c r="E63" s="1660">
        <v>4600</v>
      </c>
      <c r="F63" s="1660">
        <v>-2600</v>
      </c>
      <c r="G63" s="1660">
        <v>2500</v>
      </c>
      <c r="H63" s="1660">
        <v>4600</v>
      </c>
      <c r="I63" s="1660">
        <v>7500</v>
      </c>
      <c r="J63" s="1660">
        <v>8300</v>
      </c>
      <c r="K63" s="1660">
        <v>10000</v>
      </c>
      <c r="L63" s="1660">
        <v>7647454000</v>
      </c>
      <c r="M63" s="56"/>
      <c r="N63" s="56"/>
    </row>
    <row r="64" spans="1:14">
      <c r="A64" s="1661" t="s">
        <v>95</v>
      </c>
      <c r="B64" s="1662">
        <v>1534</v>
      </c>
      <c r="C64" s="1662">
        <v>2518000</v>
      </c>
      <c r="D64" s="1663">
        <v>21000</v>
      </c>
      <c r="E64" s="1663">
        <v>19900</v>
      </c>
      <c r="F64" s="1663">
        <v>14200</v>
      </c>
      <c r="G64" s="1663">
        <v>16100</v>
      </c>
      <c r="H64" s="1663">
        <v>19900</v>
      </c>
      <c r="I64" s="1663">
        <v>25000</v>
      </c>
      <c r="J64" s="1663">
        <v>26900</v>
      </c>
      <c r="K64" s="1663">
        <v>29600</v>
      </c>
      <c r="L64" s="1663">
        <v>52845121000</v>
      </c>
    </row>
    <row r="65" spans="1:14">
      <c r="A65" s="1661" t="s">
        <v>96</v>
      </c>
      <c r="B65" s="1662">
        <v>1584</v>
      </c>
      <c r="C65" s="1662">
        <v>2515000</v>
      </c>
      <c r="D65" s="1663">
        <v>53600</v>
      </c>
      <c r="E65" s="1663">
        <v>51900</v>
      </c>
      <c r="F65" s="1663">
        <v>36500</v>
      </c>
      <c r="G65" s="1663">
        <v>44100</v>
      </c>
      <c r="H65" s="1663">
        <v>51900</v>
      </c>
      <c r="I65" s="1663">
        <v>62400</v>
      </c>
      <c r="J65" s="1663">
        <v>66900</v>
      </c>
      <c r="K65" s="1663">
        <v>73100</v>
      </c>
      <c r="L65" s="1663">
        <v>134922529000</v>
      </c>
    </row>
    <row r="66" spans="1:14">
      <c r="A66" s="1661" t="s">
        <v>97</v>
      </c>
      <c r="B66" s="1662">
        <v>1680</v>
      </c>
      <c r="C66" s="1662">
        <v>2525000</v>
      </c>
      <c r="D66" s="1663">
        <v>111600</v>
      </c>
      <c r="E66" s="1663">
        <v>110900</v>
      </c>
      <c r="F66" s="1663">
        <v>85700</v>
      </c>
      <c r="G66" s="1663">
        <v>97500</v>
      </c>
      <c r="H66" s="1663">
        <v>110900</v>
      </c>
      <c r="I66" s="1663">
        <v>126000</v>
      </c>
      <c r="J66" s="1663">
        <v>131100</v>
      </c>
      <c r="K66" s="1663">
        <v>138200</v>
      </c>
      <c r="L66" s="1663">
        <v>281655859000</v>
      </c>
    </row>
    <row r="67" spans="1:14">
      <c r="A67" s="1661" t="s">
        <v>98</v>
      </c>
      <c r="B67" s="1662">
        <v>1845</v>
      </c>
      <c r="C67" s="1662">
        <v>2519000</v>
      </c>
      <c r="D67" s="1663">
        <v>182400</v>
      </c>
      <c r="E67" s="1663">
        <v>182300</v>
      </c>
      <c r="F67" s="1663">
        <v>150600</v>
      </c>
      <c r="G67" s="1663">
        <v>166200</v>
      </c>
      <c r="H67" s="1663">
        <v>182300</v>
      </c>
      <c r="I67" s="1663">
        <v>198600</v>
      </c>
      <c r="J67" s="1663">
        <v>206600</v>
      </c>
      <c r="K67" s="1663">
        <v>214300</v>
      </c>
      <c r="L67" s="1663">
        <v>459338830000</v>
      </c>
    </row>
    <row r="68" spans="1:14">
      <c r="A68" s="1661" t="s">
        <v>99</v>
      </c>
      <c r="B68" s="1662">
        <v>2016</v>
      </c>
      <c r="C68" s="1662">
        <v>2520000</v>
      </c>
      <c r="D68" s="1663">
        <v>269100</v>
      </c>
      <c r="E68" s="1663">
        <v>267300</v>
      </c>
      <c r="F68" s="1663">
        <v>230100</v>
      </c>
      <c r="G68" s="1663">
        <v>249400</v>
      </c>
      <c r="H68" s="1663">
        <v>267300</v>
      </c>
      <c r="I68" s="1663">
        <v>287600</v>
      </c>
      <c r="J68" s="1663">
        <v>299000</v>
      </c>
      <c r="K68" s="1663">
        <v>309500</v>
      </c>
      <c r="L68" s="1663">
        <v>678233790000</v>
      </c>
      <c r="M68" s="56"/>
      <c r="N68" s="56"/>
    </row>
    <row r="69" spans="1:14">
      <c r="A69" s="1661" t="s">
        <v>100</v>
      </c>
      <c r="B69" s="1662">
        <v>2148</v>
      </c>
      <c r="C69" s="1662">
        <v>2519000</v>
      </c>
      <c r="D69" s="1663">
        <v>380800</v>
      </c>
      <c r="E69" s="1663">
        <v>378500</v>
      </c>
      <c r="F69" s="1663">
        <v>331200</v>
      </c>
      <c r="G69" s="1663">
        <v>354000</v>
      </c>
      <c r="H69" s="1663">
        <v>378500</v>
      </c>
      <c r="I69" s="1663">
        <v>404900</v>
      </c>
      <c r="J69" s="1663">
        <v>420500</v>
      </c>
      <c r="K69" s="1663">
        <v>435300</v>
      </c>
      <c r="L69" s="1663">
        <v>959271400000</v>
      </c>
      <c r="M69" s="56"/>
      <c r="N69" s="56"/>
    </row>
    <row r="70" spans="1:14">
      <c r="A70" s="1661" t="s">
        <v>101</v>
      </c>
      <c r="B70" s="1662">
        <v>2326</v>
      </c>
      <c r="C70" s="1662">
        <v>2517000</v>
      </c>
      <c r="D70" s="1663">
        <v>543900</v>
      </c>
      <c r="E70" s="1663">
        <v>540400</v>
      </c>
      <c r="F70" s="1663">
        <v>464900</v>
      </c>
      <c r="G70" s="1663">
        <v>499400</v>
      </c>
      <c r="H70" s="1663">
        <v>540400</v>
      </c>
      <c r="I70" s="1663">
        <v>585400</v>
      </c>
      <c r="J70" s="1663">
        <v>605400</v>
      </c>
      <c r="K70" s="1663">
        <v>631000</v>
      </c>
      <c r="L70" s="1663">
        <v>1369268100000</v>
      </c>
      <c r="M70" s="56"/>
      <c r="N70" s="56"/>
    </row>
    <row r="71" spans="1:14">
      <c r="A71" s="1661" t="s">
        <v>102</v>
      </c>
      <c r="B71" s="1662">
        <v>2600</v>
      </c>
      <c r="C71" s="1662">
        <v>2521000</v>
      </c>
      <c r="D71" s="1663">
        <v>823200</v>
      </c>
      <c r="E71" s="1663">
        <v>807300</v>
      </c>
      <c r="F71" s="1663">
        <v>682800</v>
      </c>
      <c r="G71" s="1663">
        <v>746500</v>
      </c>
      <c r="H71" s="1663">
        <v>807300</v>
      </c>
      <c r="I71" s="1663">
        <v>885300</v>
      </c>
      <c r="J71" s="1663">
        <v>933500</v>
      </c>
      <c r="K71" s="1663">
        <v>985600</v>
      </c>
      <c r="L71" s="1663">
        <v>2075527800000</v>
      </c>
      <c r="M71" s="56"/>
      <c r="N71" s="56"/>
    </row>
    <row r="72" spans="1:14" ht="35.25" customHeight="1">
      <c r="A72" s="1661" t="s">
        <v>1245</v>
      </c>
      <c r="B72" s="1664">
        <v>3029</v>
      </c>
      <c r="C72" s="1664">
        <v>2519000</v>
      </c>
      <c r="D72" s="1679">
        <v>1932200</v>
      </c>
      <c r="E72" s="1679">
        <v>1489000</v>
      </c>
      <c r="F72" s="1679">
        <v>1114300</v>
      </c>
      <c r="G72" s="1679">
        <v>1267900</v>
      </c>
      <c r="H72" s="1679">
        <v>1489000</v>
      </c>
      <c r="I72" s="1679">
        <v>1856300</v>
      </c>
      <c r="J72" s="1679">
        <v>2174800</v>
      </c>
      <c r="K72" s="1679">
        <v>2857600</v>
      </c>
      <c r="L72" s="1679">
        <v>4867141000000</v>
      </c>
      <c r="M72" s="56"/>
      <c r="N72" s="56"/>
    </row>
    <row r="73" spans="1:14">
      <c r="A73" s="1665" t="s">
        <v>61</v>
      </c>
      <c r="B73" s="1666">
        <v>20246</v>
      </c>
      <c r="C73" s="1681">
        <v>25195000</v>
      </c>
      <c r="D73" s="1682">
        <v>432100</v>
      </c>
      <c r="E73" s="1682">
        <v>223100</v>
      </c>
      <c r="F73" s="1682">
        <v>12200</v>
      </c>
      <c r="G73" s="1682">
        <v>79300</v>
      </c>
      <c r="H73" s="1682">
        <v>223100</v>
      </c>
      <c r="I73" s="1682">
        <v>449400</v>
      </c>
      <c r="J73" s="1682">
        <v>657800</v>
      </c>
      <c r="K73" s="1682">
        <v>1051100</v>
      </c>
      <c r="L73" s="1682">
        <v>10885852000000</v>
      </c>
    </row>
    <row r="74" spans="1:14">
      <c r="A74" s="1118" t="s">
        <v>103</v>
      </c>
      <c r="B74" s="1112"/>
      <c r="C74" s="1112"/>
      <c r="D74" s="63"/>
      <c r="E74" s="63"/>
      <c r="F74" s="63"/>
      <c r="G74" s="63"/>
      <c r="H74" s="63"/>
      <c r="I74" s="63"/>
      <c r="J74" s="63"/>
      <c r="K74" s="63"/>
      <c r="L74" s="63"/>
      <c r="M74" s="1112"/>
    </row>
    <row r="75" spans="1:14">
      <c r="A75" s="1112"/>
      <c r="B75" s="1112"/>
      <c r="C75" s="1112"/>
      <c r="D75" s="63"/>
      <c r="E75" s="63"/>
      <c r="F75" s="63"/>
      <c r="G75" s="63"/>
      <c r="H75" s="63"/>
      <c r="I75" s="63"/>
      <c r="J75" s="63"/>
      <c r="K75" s="63"/>
      <c r="L75" s="63"/>
      <c r="M75" s="1112"/>
    </row>
    <row r="76" spans="1:14">
      <c r="A76" s="1113" t="s">
        <v>105</v>
      </c>
      <c r="B76" s="1112"/>
      <c r="C76" s="1112"/>
      <c r="D76" s="63"/>
      <c r="E76" s="63"/>
      <c r="F76" s="63"/>
      <c r="G76" s="63"/>
      <c r="H76" s="63"/>
      <c r="I76" s="63"/>
      <c r="J76" s="63"/>
      <c r="K76" s="63"/>
      <c r="L76" s="63"/>
      <c r="M76" s="1112"/>
    </row>
    <row r="77" spans="1:14">
      <c r="A77" s="1114"/>
      <c r="B77" s="1112"/>
      <c r="C77" s="1112"/>
      <c r="D77" s="63"/>
      <c r="E77" s="63"/>
      <c r="F77" s="63"/>
      <c r="G77" s="63"/>
      <c r="H77" s="63"/>
      <c r="I77" s="63"/>
      <c r="J77" s="63"/>
      <c r="K77" s="63"/>
      <c r="L77" s="63"/>
      <c r="M77" s="1112"/>
    </row>
    <row r="78" spans="1:14" ht="45">
      <c r="A78" s="64" t="s">
        <v>82</v>
      </c>
      <c r="B78" s="52" t="s">
        <v>83</v>
      </c>
      <c r="C78" s="64" t="s">
        <v>84</v>
      </c>
      <c r="D78" s="65" t="s">
        <v>85</v>
      </c>
      <c r="E78" s="65" t="s">
        <v>86</v>
      </c>
      <c r="F78" s="65" t="s">
        <v>87</v>
      </c>
      <c r="G78" s="65" t="s">
        <v>88</v>
      </c>
      <c r="H78" s="65" t="s">
        <v>89</v>
      </c>
      <c r="I78" s="65" t="s">
        <v>90</v>
      </c>
      <c r="J78" s="65" t="s">
        <v>91</v>
      </c>
      <c r="K78" s="65" t="s">
        <v>92</v>
      </c>
      <c r="L78" s="52" t="s">
        <v>93</v>
      </c>
    </row>
    <row r="79" spans="1:14" ht="30">
      <c r="A79" s="66" t="s">
        <v>94</v>
      </c>
      <c r="B79" s="1116">
        <v>304</v>
      </c>
      <c r="C79" s="1116">
        <v>471800</v>
      </c>
      <c r="D79" s="53">
        <v>2700</v>
      </c>
      <c r="E79" s="53">
        <v>4500</v>
      </c>
      <c r="F79" s="54">
        <v>-6200</v>
      </c>
      <c r="G79" s="53">
        <v>2500</v>
      </c>
      <c r="H79" s="53">
        <v>4500</v>
      </c>
      <c r="I79" s="53">
        <v>7600</v>
      </c>
      <c r="J79" s="53">
        <v>8300</v>
      </c>
      <c r="K79" s="53">
        <v>10900</v>
      </c>
      <c r="L79" s="53">
        <v>1254405100</v>
      </c>
      <c r="M79" s="56"/>
    </row>
    <row r="80" spans="1:14">
      <c r="A80" s="67" t="s">
        <v>95</v>
      </c>
      <c r="B80" s="1117">
        <v>186</v>
      </c>
      <c r="C80" s="1117">
        <v>299800</v>
      </c>
      <c r="D80" s="55">
        <v>23000</v>
      </c>
      <c r="E80" s="55">
        <v>22500</v>
      </c>
      <c r="F80" s="55">
        <v>14400</v>
      </c>
      <c r="G80" s="55">
        <v>16900</v>
      </c>
      <c r="H80" s="55">
        <v>22500</v>
      </c>
      <c r="I80" s="55">
        <v>27700</v>
      </c>
      <c r="J80" s="55">
        <v>30200</v>
      </c>
      <c r="K80" s="55">
        <v>33800</v>
      </c>
      <c r="L80" s="55">
        <v>6892180900</v>
      </c>
    </row>
    <row r="81" spans="1:13">
      <c r="A81" s="67" t="s">
        <v>96</v>
      </c>
      <c r="B81" s="1117">
        <v>154</v>
      </c>
      <c r="C81" s="1117">
        <v>259700</v>
      </c>
      <c r="D81" s="55">
        <v>56400</v>
      </c>
      <c r="E81" s="55">
        <v>54500</v>
      </c>
      <c r="F81" s="55">
        <v>38800</v>
      </c>
      <c r="G81" s="55">
        <v>45900</v>
      </c>
      <c r="H81" s="55">
        <v>54500</v>
      </c>
      <c r="I81" s="55">
        <v>65400</v>
      </c>
      <c r="J81" s="55">
        <v>69500</v>
      </c>
      <c r="K81" s="55">
        <v>77800</v>
      </c>
      <c r="L81" s="55">
        <v>14651516000</v>
      </c>
    </row>
    <row r="82" spans="1:13">
      <c r="A82" s="67" t="s">
        <v>97</v>
      </c>
      <c r="B82" s="1117">
        <v>119</v>
      </c>
      <c r="C82" s="1117">
        <v>209900</v>
      </c>
      <c r="D82" s="55">
        <v>114600</v>
      </c>
      <c r="E82" s="55">
        <v>116000</v>
      </c>
      <c r="F82" s="55">
        <v>85900</v>
      </c>
      <c r="G82" s="55">
        <v>102500</v>
      </c>
      <c r="H82" s="55">
        <v>116000</v>
      </c>
      <c r="I82" s="55">
        <v>127900</v>
      </c>
      <c r="J82" s="55">
        <v>135000</v>
      </c>
      <c r="K82" s="55">
        <v>138600</v>
      </c>
      <c r="L82" s="55">
        <v>24057980800</v>
      </c>
    </row>
    <row r="83" spans="1:13">
      <c r="A83" s="67" t="s">
        <v>98</v>
      </c>
      <c r="B83" s="1117">
        <v>126</v>
      </c>
      <c r="C83" s="1117">
        <v>201500</v>
      </c>
      <c r="D83" s="55">
        <v>180600</v>
      </c>
      <c r="E83" s="55">
        <v>180700</v>
      </c>
      <c r="F83" s="55">
        <v>154600</v>
      </c>
      <c r="G83" s="55">
        <v>166700</v>
      </c>
      <c r="H83" s="55">
        <v>180700</v>
      </c>
      <c r="I83" s="55">
        <v>192100</v>
      </c>
      <c r="J83" s="55">
        <v>201400</v>
      </c>
      <c r="K83" s="55">
        <v>208700</v>
      </c>
      <c r="L83" s="55">
        <v>36386525100</v>
      </c>
    </row>
    <row r="84" spans="1:13">
      <c r="A84" s="67" t="s">
        <v>99</v>
      </c>
      <c r="B84" s="1117">
        <v>144</v>
      </c>
      <c r="C84" s="1117">
        <v>210900</v>
      </c>
      <c r="D84" s="55">
        <v>257800</v>
      </c>
      <c r="E84" s="55">
        <v>257300</v>
      </c>
      <c r="F84" s="55">
        <v>224300</v>
      </c>
      <c r="G84" s="55">
        <v>243700</v>
      </c>
      <c r="H84" s="55">
        <v>257300</v>
      </c>
      <c r="I84" s="55">
        <v>271000</v>
      </c>
      <c r="J84" s="55">
        <v>285500</v>
      </c>
      <c r="K84" s="55">
        <v>292800</v>
      </c>
      <c r="L84" s="55">
        <v>54359631200</v>
      </c>
      <c r="M84" s="56"/>
    </row>
    <row r="85" spans="1:13">
      <c r="A85" s="67" t="s">
        <v>100</v>
      </c>
      <c r="B85" s="1117">
        <v>160</v>
      </c>
      <c r="C85" s="1117">
        <v>227500</v>
      </c>
      <c r="D85" s="55">
        <v>352100</v>
      </c>
      <c r="E85" s="55">
        <v>350700</v>
      </c>
      <c r="F85" s="55">
        <v>310800</v>
      </c>
      <c r="G85" s="55">
        <v>328000</v>
      </c>
      <c r="H85" s="55">
        <v>350700</v>
      </c>
      <c r="I85" s="55">
        <v>371200</v>
      </c>
      <c r="J85" s="55">
        <v>383800</v>
      </c>
      <c r="K85" s="55">
        <v>398500</v>
      </c>
      <c r="L85" s="55">
        <v>80117401700</v>
      </c>
      <c r="M85" s="56"/>
    </row>
    <row r="86" spans="1:13">
      <c r="A86" s="67" t="s">
        <v>101</v>
      </c>
      <c r="B86" s="1117">
        <v>202</v>
      </c>
      <c r="C86" s="1117">
        <v>305600</v>
      </c>
      <c r="D86" s="55">
        <v>492600</v>
      </c>
      <c r="E86" s="55">
        <v>495000</v>
      </c>
      <c r="F86" s="55">
        <v>428700</v>
      </c>
      <c r="G86" s="55">
        <v>457000</v>
      </c>
      <c r="H86" s="55">
        <v>495000</v>
      </c>
      <c r="I86" s="55">
        <v>522300</v>
      </c>
      <c r="J86" s="55">
        <v>543200</v>
      </c>
      <c r="K86" s="55">
        <v>565700</v>
      </c>
      <c r="L86" s="55">
        <v>150524126700</v>
      </c>
      <c r="M86" s="56"/>
    </row>
    <row r="87" spans="1:13">
      <c r="A87" s="67" t="s">
        <v>102</v>
      </c>
      <c r="B87" s="1117">
        <v>219</v>
      </c>
      <c r="C87" s="1117">
        <v>278400</v>
      </c>
      <c r="D87" s="55">
        <v>726600</v>
      </c>
      <c r="E87" s="55">
        <v>703200</v>
      </c>
      <c r="F87" s="55">
        <v>605500</v>
      </c>
      <c r="G87" s="55">
        <v>664300</v>
      </c>
      <c r="H87" s="55">
        <v>703200</v>
      </c>
      <c r="I87" s="55">
        <v>783200</v>
      </c>
      <c r="J87" s="55">
        <v>819200</v>
      </c>
      <c r="K87" s="55">
        <v>869500</v>
      </c>
      <c r="L87" s="55">
        <v>202280675600</v>
      </c>
      <c r="M87" s="56"/>
    </row>
    <row r="88" spans="1:13" ht="33.75" customHeight="1">
      <c r="A88" s="67" t="s">
        <v>928</v>
      </c>
      <c r="B88" s="1117">
        <v>392</v>
      </c>
      <c r="C88" s="57">
        <v>388000</v>
      </c>
      <c r="D88" s="58">
        <v>2259800</v>
      </c>
      <c r="E88" s="58">
        <v>1450000</v>
      </c>
      <c r="F88" s="58">
        <v>957300</v>
      </c>
      <c r="G88" s="58">
        <v>1111600</v>
      </c>
      <c r="H88" s="58">
        <v>1450000</v>
      </c>
      <c r="I88" s="58">
        <v>1781700</v>
      </c>
      <c r="J88" s="58">
        <v>2084900</v>
      </c>
      <c r="K88" s="58">
        <v>2750500</v>
      </c>
      <c r="L88" s="58">
        <v>876704050500</v>
      </c>
      <c r="M88" s="56"/>
    </row>
    <row r="89" spans="1:13">
      <c r="A89" s="59" t="s">
        <v>61</v>
      </c>
      <c r="B89" s="68">
        <v>2006</v>
      </c>
      <c r="C89" s="61">
        <v>2853100</v>
      </c>
      <c r="D89" s="62">
        <v>507300</v>
      </c>
      <c r="E89" s="62">
        <v>210500</v>
      </c>
      <c r="F89" s="62">
        <v>6800</v>
      </c>
      <c r="G89" s="62">
        <v>45900</v>
      </c>
      <c r="H89" s="62">
        <v>210500</v>
      </c>
      <c r="I89" s="62">
        <v>470500</v>
      </c>
      <c r="J89" s="62">
        <v>676100</v>
      </c>
      <c r="K89" s="62">
        <v>1084200</v>
      </c>
      <c r="L89" s="62">
        <v>1447228500000</v>
      </c>
    </row>
    <row r="90" spans="1:13">
      <c r="A90" s="1118" t="s">
        <v>103</v>
      </c>
      <c r="B90" s="1115"/>
      <c r="C90" s="1115"/>
      <c r="D90" s="69"/>
      <c r="E90" s="69"/>
      <c r="F90" s="69"/>
      <c r="G90" s="69"/>
      <c r="H90" s="69"/>
      <c r="I90" s="69"/>
      <c r="J90" s="69"/>
      <c r="K90" s="69"/>
      <c r="L90" s="69"/>
      <c r="M90" s="1115"/>
    </row>
    <row r="91" spans="1:13">
      <c r="A91" s="1112"/>
      <c r="B91" s="1112"/>
      <c r="C91" s="1112"/>
      <c r="D91" s="63"/>
      <c r="E91" s="63"/>
      <c r="F91" s="63"/>
      <c r="G91" s="63"/>
      <c r="H91" s="63"/>
      <c r="I91" s="63"/>
      <c r="J91" s="63"/>
      <c r="K91" s="63"/>
      <c r="L91" s="63"/>
      <c r="M91" s="1112"/>
    </row>
    <row r="92" spans="1:13">
      <c r="A92" s="1113" t="s">
        <v>106</v>
      </c>
      <c r="B92" s="1112"/>
      <c r="C92" s="1112"/>
      <c r="D92" s="63"/>
      <c r="E92" s="63"/>
      <c r="F92" s="63"/>
      <c r="G92" s="63"/>
      <c r="H92" s="63"/>
      <c r="I92" s="63"/>
      <c r="J92" s="63"/>
      <c r="K92" s="63"/>
      <c r="L92" s="63"/>
      <c r="M92" s="1112"/>
    </row>
    <row r="93" spans="1:13">
      <c r="A93" s="1114"/>
      <c r="B93" s="1112"/>
      <c r="C93" s="1112"/>
      <c r="D93" s="63"/>
      <c r="E93" s="63"/>
      <c r="F93" s="63"/>
      <c r="G93" s="63"/>
      <c r="H93" s="63"/>
      <c r="I93" s="63"/>
      <c r="J93" s="63"/>
      <c r="K93" s="63"/>
      <c r="L93" s="63"/>
      <c r="M93" s="1112"/>
    </row>
    <row r="94" spans="1:13" ht="45">
      <c r="A94" s="64" t="s">
        <v>82</v>
      </c>
      <c r="B94" s="52" t="s">
        <v>83</v>
      </c>
      <c r="C94" s="64" t="s">
        <v>84</v>
      </c>
      <c r="D94" s="65" t="s">
        <v>85</v>
      </c>
      <c r="E94" s="65" t="s">
        <v>86</v>
      </c>
      <c r="F94" s="65" t="s">
        <v>87</v>
      </c>
      <c r="G94" s="65" t="s">
        <v>88</v>
      </c>
      <c r="H94" s="65" t="s">
        <v>89</v>
      </c>
      <c r="I94" s="65" t="s">
        <v>90</v>
      </c>
      <c r="J94" s="65" t="s">
        <v>91</v>
      </c>
      <c r="K94" s="65" t="s">
        <v>92</v>
      </c>
      <c r="L94" s="52" t="s">
        <v>93</v>
      </c>
    </row>
    <row r="95" spans="1:13" ht="30">
      <c r="A95" s="66" t="s">
        <v>94</v>
      </c>
      <c r="B95" s="1116">
        <v>1828</v>
      </c>
      <c r="C95" s="1116">
        <v>2423100</v>
      </c>
      <c r="D95" s="53">
        <v>1900</v>
      </c>
      <c r="E95" s="53">
        <v>5000</v>
      </c>
      <c r="F95" s="54">
        <v>-4500</v>
      </c>
      <c r="G95" s="53">
        <v>2500</v>
      </c>
      <c r="H95" s="53">
        <v>5000</v>
      </c>
      <c r="I95" s="53">
        <v>7700</v>
      </c>
      <c r="J95" s="53">
        <v>8600</v>
      </c>
      <c r="K95" s="53">
        <v>10600</v>
      </c>
      <c r="L95" s="53">
        <v>4593686700</v>
      </c>
      <c r="M95" s="56"/>
    </row>
    <row r="96" spans="1:13">
      <c r="A96" s="67" t="s">
        <v>95</v>
      </c>
      <c r="B96" s="1117">
        <v>1802</v>
      </c>
      <c r="C96" s="1117">
        <v>2420700</v>
      </c>
      <c r="D96" s="55">
        <v>22800</v>
      </c>
      <c r="E96" s="55">
        <v>22200</v>
      </c>
      <c r="F96" s="55">
        <v>14800</v>
      </c>
      <c r="G96" s="55">
        <v>17000</v>
      </c>
      <c r="H96" s="55">
        <v>22200</v>
      </c>
      <c r="I96" s="55">
        <v>27000</v>
      </c>
      <c r="J96" s="55">
        <v>29800</v>
      </c>
      <c r="K96" s="55">
        <v>33500</v>
      </c>
      <c r="L96" s="55">
        <v>55308162700</v>
      </c>
    </row>
    <row r="97" spans="1:13">
      <c r="A97" s="67" t="s">
        <v>96</v>
      </c>
      <c r="B97" s="1117">
        <v>1739</v>
      </c>
      <c r="C97" s="1117">
        <v>2426500</v>
      </c>
      <c r="D97" s="55">
        <v>56900</v>
      </c>
      <c r="E97" s="55">
        <v>56000</v>
      </c>
      <c r="F97" s="55">
        <v>39500</v>
      </c>
      <c r="G97" s="55">
        <v>46600</v>
      </c>
      <c r="H97" s="55">
        <v>56000</v>
      </c>
      <c r="I97" s="55">
        <v>65200</v>
      </c>
      <c r="J97" s="55">
        <v>70700</v>
      </c>
      <c r="K97" s="55">
        <v>77000</v>
      </c>
      <c r="L97" s="55">
        <v>138034197600</v>
      </c>
    </row>
    <row r="98" spans="1:13">
      <c r="A98" s="67" t="s">
        <v>97</v>
      </c>
      <c r="B98" s="1117">
        <v>1791</v>
      </c>
      <c r="C98" s="1117">
        <v>2421600</v>
      </c>
      <c r="D98" s="55">
        <v>112400</v>
      </c>
      <c r="E98" s="55">
        <v>111800</v>
      </c>
      <c r="F98" s="55">
        <v>88200</v>
      </c>
      <c r="G98" s="55">
        <v>99900</v>
      </c>
      <c r="H98" s="55">
        <v>111800</v>
      </c>
      <c r="I98" s="55">
        <v>125500</v>
      </c>
      <c r="J98" s="55">
        <v>131400</v>
      </c>
      <c r="K98" s="55">
        <v>137300</v>
      </c>
      <c r="L98" s="55">
        <v>272307819800</v>
      </c>
    </row>
    <row r="99" spans="1:13">
      <c r="A99" s="67" t="s">
        <v>98</v>
      </c>
      <c r="B99" s="1117">
        <v>1989</v>
      </c>
      <c r="C99" s="1117">
        <v>2423100</v>
      </c>
      <c r="D99" s="55">
        <v>179300</v>
      </c>
      <c r="E99" s="55">
        <v>179600</v>
      </c>
      <c r="F99" s="55">
        <v>150800</v>
      </c>
      <c r="G99" s="55">
        <v>165000</v>
      </c>
      <c r="H99" s="55">
        <v>179600</v>
      </c>
      <c r="I99" s="55">
        <v>192300</v>
      </c>
      <c r="J99" s="55">
        <v>200800</v>
      </c>
      <c r="K99" s="55">
        <v>208000</v>
      </c>
      <c r="L99" s="55">
        <v>434342965700</v>
      </c>
    </row>
    <row r="100" spans="1:13">
      <c r="A100" s="67" t="s">
        <v>99</v>
      </c>
      <c r="B100" s="1117">
        <v>2073</v>
      </c>
      <c r="C100" s="1117">
        <v>2422400</v>
      </c>
      <c r="D100" s="55">
        <v>255800</v>
      </c>
      <c r="E100" s="55">
        <v>255100</v>
      </c>
      <c r="F100" s="55">
        <v>223400</v>
      </c>
      <c r="G100" s="55">
        <v>239300</v>
      </c>
      <c r="H100" s="55">
        <v>255100</v>
      </c>
      <c r="I100" s="55">
        <v>271000</v>
      </c>
      <c r="J100" s="55">
        <v>281100</v>
      </c>
      <c r="K100" s="55">
        <v>290200</v>
      </c>
      <c r="L100" s="55">
        <v>619650169600</v>
      </c>
      <c r="M100" s="56"/>
    </row>
    <row r="101" spans="1:13">
      <c r="A101" s="67" t="s">
        <v>100</v>
      </c>
      <c r="B101" s="1117">
        <v>2248</v>
      </c>
      <c r="C101" s="1117">
        <v>2422000</v>
      </c>
      <c r="D101" s="55">
        <v>354100</v>
      </c>
      <c r="E101" s="55">
        <v>352500</v>
      </c>
      <c r="F101" s="55">
        <v>309500</v>
      </c>
      <c r="G101" s="55">
        <v>330300</v>
      </c>
      <c r="H101" s="55">
        <v>352500</v>
      </c>
      <c r="I101" s="55">
        <v>376200</v>
      </c>
      <c r="J101" s="55">
        <v>389800</v>
      </c>
      <c r="K101" s="55">
        <v>401200</v>
      </c>
      <c r="L101" s="55">
        <v>857542265800</v>
      </c>
      <c r="M101" s="56"/>
    </row>
    <row r="102" spans="1:13">
      <c r="A102" s="67" t="s">
        <v>101</v>
      </c>
      <c r="B102" s="1117">
        <v>2291</v>
      </c>
      <c r="C102" s="1117">
        <v>2422300</v>
      </c>
      <c r="D102" s="55">
        <v>492200</v>
      </c>
      <c r="E102" s="55">
        <v>488100</v>
      </c>
      <c r="F102" s="55">
        <v>429300</v>
      </c>
      <c r="G102" s="55">
        <v>458300</v>
      </c>
      <c r="H102" s="55">
        <v>488100</v>
      </c>
      <c r="I102" s="55">
        <v>523900</v>
      </c>
      <c r="J102" s="55">
        <v>542400</v>
      </c>
      <c r="K102" s="55">
        <v>562700</v>
      </c>
      <c r="L102" s="55">
        <v>1192363200000</v>
      </c>
      <c r="M102" s="56"/>
    </row>
    <row r="103" spans="1:13">
      <c r="A103" s="67" t="s">
        <v>102</v>
      </c>
      <c r="B103" s="1117">
        <v>2528</v>
      </c>
      <c r="C103" s="1117">
        <v>2423100</v>
      </c>
      <c r="D103" s="55">
        <v>723600</v>
      </c>
      <c r="E103" s="55">
        <v>710800</v>
      </c>
      <c r="F103" s="55">
        <v>604900</v>
      </c>
      <c r="G103" s="55">
        <v>656700</v>
      </c>
      <c r="H103" s="55">
        <v>710800</v>
      </c>
      <c r="I103" s="55">
        <v>781200</v>
      </c>
      <c r="J103" s="55">
        <v>819300</v>
      </c>
      <c r="K103" s="55">
        <v>864100</v>
      </c>
      <c r="L103" s="55">
        <v>1753431200000</v>
      </c>
      <c r="M103" s="56"/>
    </row>
    <row r="104" spans="1:13" ht="33" customHeight="1">
      <c r="A104" s="67" t="s">
        <v>928</v>
      </c>
      <c r="B104" s="1117">
        <v>3161</v>
      </c>
      <c r="C104" s="57">
        <v>2423700</v>
      </c>
      <c r="D104" s="58">
        <v>1698300</v>
      </c>
      <c r="E104" s="58">
        <v>1285500</v>
      </c>
      <c r="F104" s="58">
        <v>967000</v>
      </c>
      <c r="G104" s="58">
        <v>1092600</v>
      </c>
      <c r="H104" s="58">
        <v>1285500</v>
      </c>
      <c r="I104" s="58">
        <v>1634700</v>
      </c>
      <c r="J104" s="58">
        <v>1907000</v>
      </c>
      <c r="K104" s="58">
        <v>2457100</v>
      </c>
      <c r="L104" s="58">
        <v>4116288400000</v>
      </c>
      <c r="M104" s="56"/>
    </row>
    <row r="105" spans="1:13">
      <c r="A105" s="59" t="s">
        <v>61</v>
      </c>
      <c r="B105" s="60">
        <v>21450</v>
      </c>
      <c r="C105" s="61">
        <v>24228300</v>
      </c>
      <c r="D105" s="62">
        <v>389800</v>
      </c>
      <c r="E105" s="62">
        <v>216500</v>
      </c>
      <c r="F105" s="62">
        <v>12900</v>
      </c>
      <c r="G105" s="62">
        <v>82700</v>
      </c>
      <c r="H105" s="62">
        <v>216500</v>
      </c>
      <c r="I105" s="62">
        <v>415600</v>
      </c>
      <c r="J105" s="62">
        <v>584100</v>
      </c>
      <c r="K105" s="62">
        <v>914600</v>
      </c>
      <c r="L105" s="62">
        <v>9443862100000</v>
      </c>
    </row>
    <row r="106" spans="1:13">
      <c r="A106" s="1118" t="s">
        <v>103</v>
      </c>
    </row>
    <row r="109" spans="1:13">
      <c r="A109" s="1111" t="s">
        <v>1038</v>
      </c>
    </row>
    <row r="110" spans="1:13">
      <c r="A110" s="1111" t="s">
        <v>1098</v>
      </c>
    </row>
    <row r="112" spans="1:13">
      <c r="A112" s="1111" t="s">
        <v>1246</v>
      </c>
    </row>
  </sheetData>
  <mergeCells count="3">
    <mergeCell ref="B5:G5"/>
    <mergeCell ref="P5:U5"/>
    <mergeCell ref="I5:N5"/>
  </mergeCells>
  <hyperlinks>
    <hyperlink ref="Q23" r:id="rId1"/>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96" zoomScaleNormal="96" workbookViewId="0">
      <selection activeCell="A4" sqref="A4:C11"/>
    </sheetView>
  </sheetViews>
  <sheetFormatPr defaultRowHeight="15"/>
  <cols>
    <col min="1" max="1" width="16" customWidth="1"/>
    <col min="6" max="7" width="9.140625" style="73"/>
    <col min="10" max="10" width="15" customWidth="1"/>
    <col min="14" max="14" width="9.140625" style="73"/>
    <col min="15" max="15" width="17.85546875" customWidth="1"/>
    <col min="16" max="16" width="12.85546875" customWidth="1"/>
  </cols>
  <sheetData>
    <row r="1" spans="1:4" s="1126" customFormat="1" ht="18.75">
      <c r="A1" s="451" t="s">
        <v>1151</v>
      </c>
    </row>
    <row r="2" spans="1:4" s="1126" customFormat="1"/>
    <row r="3" spans="1:4">
      <c r="A3" s="15" t="s">
        <v>1014</v>
      </c>
    </row>
    <row r="4" spans="1:4">
      <c r="A4" s="2091"/>
      <c r="B4" s="2091" t="s">
        <v>2</v>
      </c>
      <c r="C4" s="2091" t="s">
        <v>133</v>
      </c>
      <c r="D4" s="2091" t="s">
        <v>1335</v>
      </c>
    </row>
    <row r="5" spans="1:4">
      <c r="A5" s="2091" t="s">
        <v>495</v>
      </c>
      <c r="B5" s="77">
        <v>423.34469976408724</v>
      </c>
      <c r="C5" s="77">
        <v>406.78149553640941</v>
      </c>
      <c r="D5" s="77">
        <v>405.31683598215795</v>
      </c>
    </row>
    <row r="6" spans="1:4">
      <c r="A6" s="2091" t="s">
        <v>497</v>
      </c>
      <c r="B6" s="77">
        <v>411.10431986145755</v>
      </c>
      <c r="C6" s="77">
        <v>402.65532386232059</v>
      </c>
      <c r="D6" s="77">
        <v>402.14897077816755</v>
      </c>
    </row>
    <row r="7" spans="1:4">
      <c r="A7" s="2091" t="s">
        <v>498</v>
      </c>
      <c r="B7" s="77">
        <v>405.97886448260687</v>
      </c>
      <c r="C7" s="77">
        <v>397.0261130017746</v>
      </c>
      <c r="D7" s="77">
        <v>396.15083872425595</v>
      </c>
    </row>
    <row r="8" spans="1:4">
      <c r="A8" s="2091" t="s">
        <v>131</v>
      </c>
      <c r="B8" s="77">
        <v>401.78542581846278</v>
      </c>
      <c r="C8" s="77">
        <v>394.47230993651652</v>
      </c>
      <c r="D8" s="77">
        <v>393.75497312860665</v>
      </c>
    </row>
    <row r="9" spans="1:4">
      <c r="A9" s="2091" t="s">
        <v>132</v>
      </c>
      <c r="B9" s="77">
        <v>404.83295039381068</v>
      </c>
      <c r="C9" s="77">
        <v>399.55408394661413</v>
      </c>
      <c r="D9" s="77">
        <v>399.26166892413767</v>
      </c>
    </row>
    <row r="10" spans="1:4">
      <c r="A10" s="2091" t="s">
        <v>894</v>
      </c>
      <c r="B10" s="77">
        <v>414.33124455778011</v>
      </c>
      <c r="C10" s="77">
        <v>408.27493892678757</v>
      </c>
      <c r="D10" s="77">
        <v>407.85205135395319</v>
      </c>
    </row>
    <row r="11" spans="1:4">
      <c r="A11" s="2091" t="s">
        <v>1244</v>
      </c>
      <c r="B11" s="77">
        <v>417.87311128367747</v>
      </c>
      <c r="C11" s="77">
        <v>418.06844810896217</v>
      </c>
      <c r="D11" s="77">
        <v>418.19165889452739</v>
      </c>
    </row>
    <row r="15" spans="1:4">
      <c r="A15" t="s">
        <v>1152</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sheetViews>
  <sheetFormatPr defaultRowHeight="15"/>
  <cols>
    <col min="10" max="16" width="9.140625" style="73"/>
  </cols>
  <sheetData>
    <row r="1" spans="1:10" s="1126" customFormat="1" ht="18.75">
      <c r="A1" s="451" t="s">
        <v>10</v>
      </c>
    </row>
    <row r="2" spans="1:10" s="1126" customFormat="1"/>
    <row r="3" spans="1:10">
      <c r="A3" t="s">
        <v>935</v>
      </c>
    </row>
    <row r="5" spans="1:10">
      <c r="B5" t="s">
        <v>2</v>
      </c>
      <c r="C5" t="s">
        <v>109</v>
      </c>
    </row>
    <row r="6" spans="1:10" s="786" customFormat="1">
      <c r="A6" s="786">
        <v>2019</v>
      </c>
      <c r="B6" s="76">
        <f>AVERAGE(R20:U20)</f>
        <v>6.2876999999999992</v>
      </c>
      <c r="C6" s="76">
        <f>(V20+W20)/2</f>
        <v>4.8086000000000002</v>
      </c>
      <c r="E6" s="76"/>
      <c r="F6" s="76"/>
    </row>
    <row r="7" spans="1:10" s="2081" customFormat="1">
      <c r="A7" s="2081">
        <v>2018</v>
      </c>
      <c r="B7" s="76">
        <f>AVERAGE(R21:U21)</f>
        <v>6.1985000000000001</v>
      </c>
      <c r="C7" s="76">
        <f>(V21+W21)/2</f>
        <v>4.5974000000000004</v>
      </c>
      <c r="E7" s="76"/>
      <c r="F7" s="76"/>
    </row>
    <row r="8" spans="1:10">
      <c r="A8">
        <v>2017</v>
      </c>
      <c r="B8" s="76">
        <f>AVERAGE(R22:U22)</f>
        <v>5.9036999999999997</v>
      </c>
      <c r="C8" s="76">
        <f>(V22+W22)/2</f>
        <v>4.5218000000000007</v>
      </c>
      <c r="E8" s="76"/>
      <c r="F8" s="76"/>
      <c r="H8" s="786"/>
    </row>
    <row r="9" spans="1:10">
      <c r="A9">
        <v>2016</v>
      </c>
      <c r="B9" s="76">
        <f>AVERAGE(R24:S24)</f>
        <v>6.1370000000000005</v>
      </c>
      <c r="C9" s="76">
        <f>(V24+W24)/2</f>
        <v>4.4207999999999998</v>
      </c>
      <c r="E9" s="76"/>
      <c r="F9" s="76"/>
      <c r="H9" s="786"/>
    </row>
    <row r="10" spans="1:10" s="73" customFormat="1">
      <c r="A10" s="73">
        <v>2015</v>
      </c>
      <c r="B10" s="76">
        <f>AVERAGE(R25:S25)</f>
        <v>5.9673999999999996</v>
      </c>
      <c r="C10" s="76">
        <f>(V25+W25)/2</f>
        <v>4.3902000000000001</v>
      </c>
      <c r="E10" s="76"/>
      <c r="F10" s="76"/>
      <c r="H10" s="786"/>
    </row>
    <row r="11" spans="1:10" s="73" customFormat="1"/>
    <row r="12" spans="1:10" s="73" customFormat="1">
      <c r="A12" s="73" t="s">
        <v>936</v>
      </c>
    </row>
    <row r="13" spans="1:10" s="73" customFormat="1">
      <c r="A13" t="s">
        <v>938</v>
      </c>
    </row>
    <row r="14" spans="1:10" s="73" customFormat="1"/>
    <row r="15" spans="1:10" s="73" customFormat="1"/>
    <row r="16" spans="1:10" s="73" customFormat="1">
      <c r="A16" s="73" t="s">
        <v>143</v>
      </c>
      <c r="J16" s="73" t="s">
        <v>148</v>
      </c>
    </row>
    <row r="17" spans="1:30">
      <c r="B17" t="s">
        <v>144</v>
      </c>
      <c r="K17" s="73" t="s">
        <v>149</v>
      </c>
      <c r="R17" s="73" t="s">
        <v>142</v>
      </c>
      <c r="S17" s="73"/>
      <c r="T17" s="73"/>
      <c r="U17" s="73"/>
      <c r="V17" s="73"/>
      <c r="W17" s="73"/>
      <c r="Y17" s="786" t="s">
        <v>142</v>
      </c>
      <c r="Z17" s="786"/>
      <c r="AA17" s="786"/>
      <c r="AB17" s="786"/>
      <c r="AC17" s="786"/>
      <c r="AD17" s="786"/>
    </row>
    <row r="18" spans="1:30">
      <c r="B18" s="73"/>
      <c r="C18" s="2414" t="s">
        <v>136</v>
      </c>
      <c r="D18" s="2414"/>
      <c r="E18" s="2414" t="s">
        <v>137</v>
      </c>
      <c r="F18" s="2414"/>
      <c r="G18" s="2414" t="s">
        <v>109</v>
      </c>
      <c r="H18" s="2414"/>
      <c r="K18" s="2414" t="s">
        <v>136</v>
      </c>
      <c r="L18" s="2414"/>
      <c r="M18" s="2414" t="s">
        <v>137</v>
      </c>
      <c r="N18" s="2414"/>
      <c r="O18" s="2414" t="s">
        <v>109</v>
      </c>
      <c r="P18" s="2414"/>
      <c r="Q18" s="73"/>
      <c r="R18" s="2414" t="s">
        <v>136</v>
      </c>
      <c r="S18" s="2414"/>
      <c r="T18" s="2414" t="s">
        <v>137</v>
      </c>
      <c r="U18" s="2414"/>
      <c r="V18" s="2414" t="s">
        <v>109</v>
      </c>
      <c r="W18" s="2414"/>
      <c r="Y18" s="2414" t="s">
        <v>136</v>
      </c>
      <c r="Z18" s="2414"/>
      <c r="AA18" s="2414" t="s">
        <v>137</v>
      </c>
      <c r="AB18" s="2414"/>
      <c r="AC18" s="2414" t="s">
        <v>109</v>
      </c>
      <c r="AD18" s="2414"/>
    </row>
    <row r="19" spans="1:30">
      <c r="B19" s="73"/>
      <c r="C19" t="s">
        <v>134</v>
      </c>
      <c r="D19" t="s">
        <v>135</v>
      </c>
      <c r="E19" s="73" t="s">
        <v>134</v>
      </c>
      <c r="F19" s="73" t="s">
        <v>135</v>
      </c>
      <c r="G19" s="73" t="s">
        <v>134</v>
      </c>
      <c r="H19" s="73" t="s">
        <v>135</v>
      </c>
      <c r="K19" s="73" t="s">
        <v>134</v>
      </c>
      <c r="L19" s="73" t="s">
        <v>135</v>
      </c>
      <c r="M19" s="73" t="s">
        <v>134</v>
      </c>
      <c r="N19" s="73" t="s">
        <v>135</v>
      </c>
      <c r="O19" s="73" t="s">
        <v>134</v>
      </c>
      <c r="P19" s="73" t="s">
        <v>135</v>
      </c>
      <c r="Q19" s="73"/>
      <c r="R19" s="73" t="s">
        <v>134</v>
      </c>
      <c r="S19" s="73" t="s">
        <v>135</v>
      </c>
      <c r="T19" s="73" t="s">
        <v>134</v>
      </c>
      <c r="U19" s="73" t="s">
        <v>135</v>
      </c>
      <c r="V19" s="73" t="s">
        <v>134</v>
      </c>
      <c r="W19" s="73" t="s">
        <v>135</v>
      </c>
      <c r="Y19" s="786" t="s">
        <v>134</v>
      </c>
      <c r="Z19" s="786" t="s">
        <v>135</v>
      </c>
      <c r="AA19" s="786" t="s">
        <v>134</v>
      </c>
      <c r="AB19" s="786" t="s">
        <v>135</v>
      </c>
      <c r="AC19" s="786" t="s">
        <v>134</v>
      </c>
      <c r="AD19" s="786" t="s">
        <v>135</v>
      </c>
    </row>
    <row r="20" spans="1:30" s="2081" customFormat="1">
      <c r="A20" s="2081">
        <v>2019</v>
      </c>
      <c r="C20" s="2081">
        <v>174.54</v>
      </c>
      <c r="D20" s="2081">
        <v>159.46</v>
      </c>
      <c r="E20" s="2081">
        <v>151.08000000000001</v>
      </c>
      <c r="F20" s="2081">
        <v>143.69</v>
      </c>
      <c r="G20" s="2081">
        <v>127.12</v>
      </c>
      <c r="H20" s="2081">
        <v>113.31</v>
      </c>
      <c r="K20" s="2081">
        <v>329.54</v>
      </c>
      <c r="L20" s="2081">
        <v>302.99</v>
      </c>
      <c r="M20" s="2081">
        <v>278.24</v>
      </c>
      <c r="N20" s="2081">
        <v>280.77999999999997</v>
      </c>
      <c r="O20" s="2081">
        <v>242.35</v>
      </c>
      <c r="P20" s="2081">
        <v>220.95</v>
      </c>
      <c r="R20" s="76">
        <f>C20/25</f>
        <v>6.9815999999999994</v>
      </c>
      <c r="S20" s="76">
        <f t="shared" ref="S20" si="0">D20/25</f>
        <v>6.3784000000000001</v>
      </c>
      <c r="T20" s="76">
        <f t="shared" ref="T20" si="1">E20/25</f>
        <v>6.0432000000000006</v>
      </c>
      <c r="U20" s="76">
        <f t="shared" ref="U20" si="2">F20/25</f>
        <v>5.7476000000000003</v>
      </c>
      <c r="V20" s="76">
        <f t="shared" ref="V20" si="3">G20/25</f>
        <v>5.0848000000000004</v>
      </c>
      <c r="W20" s="76">
        <f t="shared" ref="W20" si="4">H20/25</f>
        <v>4.5324</v>
      </c>
      <c r="Y20" s="76">
        <f>K20/25</f>
        <v>13.181600000000001</v>
      </c>
      <c r="Z20" s="76">
        <f t="shared" ref="Z20" si="5">L20/25</f>
        <v>12.1196</v>
      </c>
      <c r="AA20" s="76">
        <f t="shared" ref="AA20" si="6">M20/25</f>
        <v>11.1296</v>
      </c>
      <c r="AB20" s="76">
        <f t="shared" ref="AB20" si="7">N20/25</f>
        <v>11.231199999999999</v>
      </c>
      <c r="AC20" s="76">
        <f t="shared" ref="AC20" si="8">O20/25</f>
        <v>9.6939999999999991</v>
      </c>
      <c r="AD20" s="76">
        <f t="shared" ref="AD20" si="9">P20/25</f>
        <v>8.8379999999999992</v>
      </c>
    </row>
    <row r="21" spans="1:30" s="786" customFormat="1">
      <c r="A21" s="786">
        <v>2018</v>
      </c>
      <c r="C21" s="786">
        <v>183.56</v>
      </c>
      <c r="D21" s="786">
        <v>155.13999999999999</v>
      </c>
      <c r="E21" s="786">
        <v>145.44</v>
      </c>
      <c r="F21" s="786">
        <v>135.71</v>
      </c>
      <c r="G21" s="786">
        <v>122.46</v>
      </c>
      <c r="H21" s="786">
        <v>107.41</v>
      </c>
      <c r="K21" s="786">
        <v>342.78</v>
      </c>
      <c r="L21" s="786">
        <v>307.77</v>
      </c>
      <c r="M21" s="786">
        <v>269.06</v>
      </c>
      <c r="N21" s="786">
        <v>260.64999999999998</v>
      </c>
      <c r="O21" s="786">
        <v>232.84</v>
      </c>
      <c r="P21" s="76">
        <v>217.3</v>
      </c>
      <c r="R21" s="76">
        <f>C21/25</f>
        <v>7.3424000000000005</v>
      </c>
      <c r="S21" s="76">
        <f t="shared" ref="S21" si="10">D21/25</f>
        <v>6.2055999999999996</v>
      </c>
      <c r="T21" s="76">
        <f t="shared" ref="T21" si="11">E21/25</f>
        <v>5.8175999999999997</v>
      </c>
      <c r="U21" s="76">
        <f t="shared" ref="U21" si="12">F21/25</f>
        <v>5.4283999999999999</v>
      </c>
      <c r="V21" s="76">
        <f t="shared" ref="V21" si="13">G21/25</f>
        <v>4.8983999999999996</v>
      </c>
      <c r="W21" s="76">
        <f t="shared" ref="W21" si="14">H21/25</f>
        <v>4.2964000000000002</v>
      </c>
      <c r="Y21" s="76">
        <f>K21/25</f>
        <v>13.711199999999998</v>
      </c>
      <c r="Z21" s="76">
        <f t="shared" ref="Z21:AD21" si="15">L21/25</f>
        <v>12.310799999999999</v>
      </c>
      <c r="AA21" s="76">
        <f t="shared" si="15"/>
        <v>10.7624</v>
      </c>
      <c r="AB21" s="76">
        <f t="shared" si="15"/>
        <v>10.425999999999998</v>
      </c>
      <c r="AC21" s="76">
        <f t="shared" si="15"/>
        <v>9.313600000000001</v>
      </c>
      <c r="AD21" s="76">
        <f t="shared" si="15"/>
        <v>8.6920000000000002</v>
      </c>
    </row>
    <row r="22" spans="1:30">
      <c r="A22">
        <v>2017</v>
      </c>
      <c r="B22" s="73"/>
      <c r="C22">
        <v>154.08000000000001</v>
      </c>
      <c r="D22">
        <v>156.66999999999999</v>
      </c>
      <c r="E22">
        <v>142.24</v>
      </c>
      <c r="F22">
        <v>137.38</v>
      </c>
      <c r="G22">
        <v>116.25</v>
      </c>
      <c r="H22">
        <v>109.84</v>
      </c>
      <c r="K22" s="73">
        <v>290.73</v>
      </c>
      <c r="L22" s="73">
        <v>290.18</v>
      </c>
      <c r="M22" s="73">
        <v>264.95999999999998</v>
      </c>
      <c r="N22" s="73">
        <v>261.49</v>
      </c>
      <c r="O22" s="73">
        <v>222.36</v>
      </c>
      <c r="P22" s="73">
        <v>212.86</v>
      </c>
      <c r="R22" s="76">
        <f t="shared" ref="R22:W22" si="16">C22/25</f>
        <v>6.1632000000000007</v>
      </c>
      <c r="S22" s="76">
        <f t="shared" si="16"/>
        <v>6.2667999999999999</v>
      </c>
      <c r="T22" s="76">
        <f t="shared" si="16"/>
        <v>5.6896000000000004</v>
      </c>
      <c r="U22" s="76">
        <f t="shared" si="16"/>
        <v>5.4951999999999996</v>
      </c>
      <c r="V22" s="76">
        <f t="shared" si="16"/>
        <v>4.6500000000000004</v>
      </c>
      <c r="W22" s="76">
        <f t="shared" si="16"/>
        <v>4.3936000000000002</v>
      </c>
      <c r="Y22" s="76">
        <f>K22/25</f>
        <v>11.629200000000001</v>
      </c>
      <c r="Z22" s="76">
        <f t="shared" ref="Z22" si="17">L22/25</f>
        <v>11.607200000000001</v>
      </c>
      <c r="AA22" s="76">
        <f t="shared" ref="AA22" si="18">M22/25</f>
        <v>10.5984</v>
      </c>
      <c r="AB22" s="76">
        <f t="shared" ref="AB22" si="19">N22/25</f>
        <v>10.4596</v>
      </c>
      <c r="AC22" s="76">
        <f t="shared" ref="AC22" si="20">O22/25</f>
        <v>8.894400000000001</v>
      </c>
      <c r="AD22" s="76">
        <f t="shared" ref="AD22" si="21">P22/25</f>
        <v>8.5144000000000002</v>
      </c>
    </row>
    <row r="23" spans="1:30">
      <c r="B23" s="73"/>
      <c r="C23" s="2414" t="s">
        <v>2</v>
      </c>
      <c r="D23" s="2414"/>
      <c r="G23" s="2414" t="s">
        <v>138</v>
      </c>
      <c r="H23" s="2414"/>
      <c r="K23" s="2414" t="s">
        <v>2</v>
      </c>
      <c r="L23" s="2414"/>
      <c r="O23" s="2414" t="s">
        <v>138</v>
      </c>
      <c r="P23" s="2414"/>
      <c r="R23" s="76"/>
      <c r="S23" s="76"/>
      <c r="T23" s="76"/>
      <c r="U23" s="76"/>
      <c r="V23" s="76"/>
      <c r="W23" s="76"/>
      <c r="Y23" s="786"/>
      <c r="Z23" s="786"/>
      <c r="AA23" s="786"/>
      <c r="AB23" s="786"/>
      <c r="AC23" s="786"/>
      <c r="AD23" s="786"/>
    </row>
    <row r="24" spans="1:30">
      <c r="A24">
        <v>2016</v>
      </c>
      <c r="B24" s="73"/>
      <c r="C24">
        <v>158.72999999999999</v>
      </c>
      <c r="D24">
        <v>148.12</v>
      </c>
      <c r="G24">
        <v>116.77</v>
      </c>
      <c r="H24">
        <v>104.27</v>
      </c>
      <c r="K24" s="73">
        <v>302.17</v>
      </c>
      <c r="L24" s="73">
        <v>286.48</v>
      </c>
      <c r="O24" s="73">
        <v>217.57</v>
      </c>
      <c r="P24" s="73">
        <v>202.22</v>
      </c>
      <c r="R24" s="76">
        <f>C24/25</f>
        <v>6.3491999999999997</v>
      </c>
      <c r="S24" s="76">
        <f>D24/25</f>
        <v>5.9248000000000003</v>
      </c>
      <c r="T24" s="76"/>
      <c r="U24" s="76"/>
      <c r="V24" s="76">
        <f>G24/25</f>
        <v>4.6707999999999998</v>
      </c>
      <c r="W24" s="76">
        <f>H24/25</f>
        <v>4.1707999999999998</v>
      </c>
      <c r="Y24" s="76">
        <f>K24/25</f>
        <v>12.0868</v>
      </c>
      <c r="Z24" s="76">
        <f t="shared" ref="Z24:Z25" si="22">L24/25</f>
        <v>11.459200000000001</v>
      </c>
      <c r="AA24" s="76"/>
      <c r="AB24" s="76"/>
      <c r="AC24" s="76">
        <f t="shared" ref="AC24:AC25" si="23">O24/25</f>
        <v>8.7027999999999999</v>
      </c>
      <c r="AD24" s="76">
        <f t="shared" ref="AD24:AD25" si="24">P24/25</f>
        <v>8.0887999999999991</v>
      </c>
    </row>
    <row r="25" spans="1:30">
      <c r="A25">
        <v>2015</v>
      </c>
      <c r="B25" s="73"/>
      <c r="C25">
        <v>152.06</v>
      </c>
      <c r="D25">
        <v>146.31</v>
      </c>
      <c r="G25">
        <v>115.45</v>
      </c>
      <c r="H25">
        <v>104.06</v>
      </c>
      <c r="K25" s="73">
        <v>283.66000000000003</v>
      </c>
      <c r="L25" s="73">
        <v>269.44</v>
      </c>
      <c r="O25" s="73">
        <v>212.09</v>
      </c>
      <c r="P25" s="73">
        <v>196.55</v>
      </c>
      <c r="R25" s="76">
        <f>C25/25</f>
        <v>6.0823999999999998</v>
      </c>
      <c r="S25" s="76">
        <f>D25/25</f>
        <v>5.8524000000000003</v>
      </c>
      <c r="T25" s="76"/>
      <c r="U25" s="76"/>
      <c r="V25" s="76">
        <f>G25/25</f>
        <v>4.6180000000000003</v>
      </c>
      <c r="W25" s="76">
        <f>H25/25</f>
        <v>4.1623999999999999</v>
      </c>
      <c r="Y25" s="76">
        <f>K25/25</f>
        <v>11.346400000000001</v>
      </c>
      <c r="Z25" s="76">
        <f t="shared" si="22"/>
        <v>10.7776</v>
      </c>
      <c r="AA25" s="76"/>
      <c r="AB25" s="76"/>
      <c r="AC25" s="76">
        <f t="shared" si="23"/>
        <v>8.4836000000000009</v>
      </c>
      <c r="AD25" s="76">
        <f t="shared" si="24"/>
        <v>7.8620000000000001</v>
      </c>
    </row>
    <row r="26" spans="1:30">
      <c r="B26" s="73"/>
    </row>
    <row r="27" spans="1:30">
      <c r="B27" t="s">
        <v>145</v>
      </c>
      <c r="K27" s="73" t="s">
        <v>150</v>
      </c>
    </row>
    <row r="28" spans="1:30">
      <c r="A28" s="73"/>
      <c r="B28" s="73"/>
      <c r="C28" s="2414" t="s">
        <v>136</v>
      </c>
      <c r="D28" s="2414"/>
      <c r="E28" s="2414" t="s">
        <v>137</v>
      </c>
      <c r="F28" s="2414"/>
      <c r="G28" s="2414" t="s">
        <v>109</v>
      </c>
      <c r="H28" s="2414"/>
      <c r="K28" s="2414" t="s">
        <v>136</v>
      </c>
      <c r="L28" s="2414"/>
      <c r="M28" s="2414" t="s">
        <v>137</v>
      </c>
      <c r="N28" s="2414"/>
      <c r="O28" s="2414" t="s">
        <v>109</v>
      </c>
      <c r="P28" s="2414"/>
    </row>
    <row r="29" spans="1:30">
      <c r="A29" s="73"/>
      <c r="B29" s="73"/>
      <c r="C29" s="73" t="s">
        <v>134</v>
      </c>
      <c r="D29" s="73" t="s">
        <v>135</v>
      </c>
      <c r="E29" s="73" t="s">
        <v>134</v>
      </c>
      <c r="F29" s="73" t="s">
        <v>135</v>
      </c>
      <c r="G29" s="73" t="s">
        <v>134</v>
      </c>
      <c r="H29" s="73" t="s">
        <v>135</v>
      </c>
      <c r="K29" s="73" t="s">
        <v>134</v>
      </c>
      <c r="L29" s="73" t="s">
        <v>135</v>
      </c>
      <c r="M29" s="73" t="s">
        <v>134</v>
      </c>
      <c r="N29" s="73" t="s">
        <v>135</v>
      </c>
      <c r="O29" s="73" t="s">
        <v>134</v>
      </c>
      <c r="P29" s="73" t="s">
        <v>135</v>
      </c>
    </row>
    <row r="30" spans="1:30" s="2081" customFormat="1">
      <c r="A30" s="2081">
        <v>2019</v>
      </c>
      <c r="B30" s="2081" t="s">
        <v>146</v>
      </c>
      <c r="C30" s="2081">
        <v>163.01</v>
      </c>
      <c r="D30" s="2081">
        <v>156.91</v>
      </c>
      <c r="E30" s="2081">
        <v>143.44</v>
      </c>
      <c r="F30" s="2081">
        <v>138.83000000000001</v>
      </c>
      <c r="G30" s="2081">
        <v>124.04</v>
      </c>
      <c r="H30" s="2081">
        <v>112.02</v>
      </c>
      <c r="K30" s="2081">
        <v>313.24</v>
      </c>
      <c r="L30" s="2081">
        <v>299.05</v>
      </c>
      <c r="M30" s="2081">
        <v>273.35000000000002</v>
      </c>
      <c r="N30" s="2081">
        <v>270.41000000000003</v>
      </c>
      <c r="O30" s="2081">
        <v>236.85</v>
      </c>
      <c r="P30" s="2081">
        <v>218.79</v>
      </c>
    </row>
    <row r="31" spans="1:30" s="786" customFormat="1">
      <c r="A31" s="786">
        <v>2018</v>
      </c>
      <c r="B31" s="786" t="s">
        <v>146</v>
      </c>
      <c r="C31" s="786">
        <v>174.47</v>
      </c>
      <c r="D31" s="786">
        <v>154.11000000000001</v>
      </c>
      <c r="E31" s="786">
        <v>134.03</v>
      </c>
      <c r="F31" s="786">
        <v>135.36000000000001</v>
      </c>
      <c r="G31" s="786">
        <v>119.47</v>
      </c>
      <c r="H31" s="786">
        <v>109.44</v>
      </c>
      <c r="K31" s="76">
        <v>323.39999999999998</v>
      </c>
      <c r="L31" s="786">
        <v>305.58</v>
      </c>
      <c r="M31" s="786">
        <v>258.95999999999998</v>
      </c>
      <c r="N31" s="786">
        <v>261.36</v>
      </c>
      <c r="O31" s="786">
        <v>229.33</v>
      </c>
      <c r="P31" s="76">
        <v>216.1</v>
      </c>
    </row>
    <row r="32" spans="1:30">
      <c r="A32" s="73">
        <v>2017</v>
      </c>
      <c r="B32" s="73" t="s">
        <v>146</v>
      </c>
      <c r="C32" s="73">
        <v>141.05000000000001</v>
      </c>
      <c r="D32" s="73">
        <v>151.68</v>
      </c>
      <c r="E32" s="73">
        <v>138.85</v>
      </c>
      <c r="F32" s="73">
        <v>136.13999999999999</v>
      </c>
      <c r="G32" s="73">
        <v>112.38</v>
      </c>
      <c r="H32" s="73">
        <v>109.29</v>
      </c>
      <c r="K32" s="73">
        <v>273.79000000000002</v>
      </c>
      <c r="L32" s="73">
        <v>273.23</v>
      </c>
      <c r="M32" s="73">
        <v>240.82</v>
      </c>
      <c r="N32" s="73">
        <v>260.37</v>
      </c>
      <c r="O32" s="73">
        <v>210.45</v>
      </c>
      <c r="P32" s="73">
        <v>210.99</v>
      </c>
    </row>
    <row r="33" spans="1:8">
      <c r="A33" s="73"/>
      <c r="B33" s="73"/>
      <c r="C33" s="2414" t="s">
        <v>2</v>
      </c>
      <c r="D33" s="2414"/>
      <c r="E33" s="73"/>
      <c r="F33" s="73"/>
      <c r="G33" s="2414" t="s">
        <v>138</v>
      </c>
      <c r="H33" s="2414"/>
    </row>
    <row r="34" spans="1:8">
      <c r="A34" s="73">
        <v>2016</v>
      </c>
      <c r="B34" s="73" t="s">
        <v>139</v>
      </c>
      <c r="C34" s="73">
        <v>148.74</v>
      </c>
      <c r="D34" s="73">
        <v>146.81</v>
      </c>
      <c r="E34" s="73"/>
      <c r="F34" s="73"/>
      <c r="G34" s="73">
        <v>111.88</v>
      </c>
      <c r="H34" s="73">
        <v>103.48</v>
      </c>
    </row>
    <row r="35" spans="1:8">
      <c r="A35" s="73">
        <v>2015</v>
      </c>
      <c r="B35" s="73" t="s">
        <v>139</v>
      </c>
      <c r="C35" s="73">
        <v>140.63999999999999</v>
      </c>
      <c r="D35" s="73">
        <v>144.27000000000001</v>
      </c>
      <c r="E35" s="73"/>
      <c r="F35" s="73"/>
      <c r="G35" s="73">
        <v>109.83</v>
      </c>
      <c r="H35" s="73">
        <v>103.04</v>
      </c>
    </row>
    <row r="37" spans="1:8">
      <c r="B37" t="s">
        <v>140</v>
      </c>
    </row>
    <row r="38" spans="1:8" s="73" customFormat="1">
      <c r="C38" s="2414" t="s">
        <v>136</v>
      </c>
      <c r="D38" s="2414"/>
      <c r="E38" s="2414" t="s">
        <v>137</v>
      </c>
      <c r="F38" s="2414"/>
      <c r="G38" s="2414" t="s">
        <v>109</v>
      </c>
      <c r="H38" s="2414"/>
    </row>
    <row r="39" spans="1:8" s="73" customFormat="1" ht="60">
      <c r="C39" s="72" t="s">
        <v>934</v>
      </c>
      <c r="D39" s="72" t="s">
        <v>141</v>
      </c>
      <c r="E39" s="787" t="s">
        <v>934</v>
      </c>
      <c r="F39" s="72" t="s">
        <v>141</v>
      </c>
      <c r="G39" s="787" t="s">
        <v>934</v>
      </c>
      <c r="H39" s="72" t="s">
        <v>141</v>
      </c>
    </row>
    <row r="40" spans="1:8" s="2081" customFormat="1">
      <c r="A40" s="2081">
        <v>2019</v>
      </c>
      <c r="C40" s="2080">
        <v>57.75</v>
      </c>
      <c r="D40" s="2080">
        <v>110.49</v>
      </c>
      <c r="E40" s="2080">
        <v>63.28</v>
      </c>
      <c r="F40" s="2080">
        <v>81.63</v>
      </c>
      <c r="G40" s="2080">
        <v>57.36</v>
      </c>
      <c r="H40" s="2087">
        <v>65.7</v>
      </c>
    </row>
    <row r="41" spans="1:8" s="786" customFormat="1">
      <c r="A41" s="786">
        <v>2018</v>
      </c>
      <c r="C41" s="785">
        <v>71.75</v>
      </c>
      <c r="D41" s="785">
        <v>88.04</v>
      </c>
      <c r="E41" s="785">
        <v>53.16</v>
      </c>
      <c r="F41" s="785">
        <v>88.32</v>
      </c>
      <c r="G41" s="785">
        <v>56.38</v>
      </c>
      <c r="H41" s="785">
        <v>62.25</v>
      </c>
    </row>
    <row r="42" spans="1:8">
      <c r="A42" s="73">
        <v>2017</v>
      </c>
      <c r="C42">
        <v>42.09</v>
      </c>
      <c r="D42">
        <v>97.12</v>
      </c>
      <c r="E42">
        <v>57.95</v>
      </c>
      <c r="F42">
        <v>104.18</v>
      </c>
      <c r="G42">
        <v>52.58</v>
      </c>
      <c r="H42">
        <v>67.11</v>
      </c>
    </row>
    <row r="43" spans="1:8">
      <c r="A43" s="73"/>
      <c r="C43" s="2414" t="s">
        <v>2</v>
      </c>
      <c r="D43" s="2414"/>
      <c r="E43" s="73"/>
      <c r="F43" s="73"/>
      <c r="G43" s="2414" t="s">
        <v>138</v>
      </c>
      <c r="H43" s="2414"/>
    </row>
    <row r="44" spans="1:8">
      <c r="A44" s="73">
        <v>2016</v>
      </c>
      <c r="C44">
        <v>54.39</v>
      </c>
      <c r="D44">
        <v>88.17</v>
      </c>
      <c r="G44">
        <v>48.97</v>
      </c>
      <c r="H44">
        <v>63.53</v>
      </c>
    </row>
    <row r="45" spans="1:8">
      <c r="A45" s="73">
        <v>2015</v>
      </c>
      <c r="C45">
        <v>53.65</v>
      </c>
      <c r="D45">
        <v>89.94</v>
      </c>
      <c r="G45">
        <v>48.18</v>
      </c>
      <c r="H45">
        <v>64.650000000000006</v>
      </c>
    </row>
    <row r="48" spans="1:8">
      <c r="A48" t="s">
        <v>147</v>
      </c>
    </row>
    <row r="49" spans="1:1">
      <c r="A49" t="s">
        <v>939</v>
      </c>
    </row>
    <row r="50" spans="1:1">
      <c r="A50" t="s">
        <v>940</v>
      </c>
    </row>
    <row r="51" spans="1:1">
      <c r="A51" t="s">
        <v>937</v>
      </c>
    </row>
  </sheetData>
  <mergeCells count="29">
    <mergeCell ref="Y18:Z18"/>
    <mergeCell ref="AA18:AB18"/>
    <mergeCell ref="AC18:AD18"/>
    <mergeCell ref="C18:D18"/>
    <mergeCell ref="E18:F18"/>
    <mergeCell ref="G18:H18"/>
    <mergeCell ref="R18:S18"/>
    <mergeCell ref="K23:L23"/>
    <mergeCell ref="T18:U18"/>
    <mergeCell ref="V18:W18"/>
    <mergeCell ref="K18:L18"/>
    <mergeCell ref="M18:N18"/>
    <mergeCell ref="O18:P18"/>
    <mergeCell ref="C43:D43"/>
    <mergeCell ref="G43:H43"/>
    <mergeCell ref="O23:P23"/>
    <mergeCell ref="K28:L28"/>
    <mergeCell ref="M28:N28"/>
    <mergeCell ref="O28:P28"/>
    <mergeCell ref="C38:D38"/>
    <mergeCell ref="E38:F38"/>
    <mergeCell ref="G38:H38"/>
    <mergeCell ref="C23:D23"/>
    <mergeCell ref="G23:H23"/>
    <mergeCell ref="C28:D28"/>
    <mergeCell ref="E28:F28"/>
    <mergeCell ref="G28:H28"/>
    <mergeCell ref="C33:D33"/>
    <mergeCell ref="G33:H3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heetViews>
  <sheetFormatPr defaultColWidth="9.140625" defaultRowHeight="15"/>
  <cols>
    <col min="1" max="1" width="20.5703125" style="479" customWidth="1"/>
    <col min="2" max="16384" width="9.140625" style="479"/>
  </cols>
  <sheetData>
    <row r="1" spans="1:21" s="1126" customFormat="1" ht="18.75">
      <c r="A1" s="451" t="s">
        <v>1153</v>
      </c>
    </row>
    <row r="2" spans="1:21" s="1126" customFormat="1"/>
    <row r="3" spans="1:21">
      <c r="A3" s="743" t="s">
        <v>895</v>
      </c>
      <c r="K3" s="746"/>
      <c r="M3" s="743"/>
      <c r="N3" s="743"/>
      <c r="O3" s="743"/>
      <c r="P3" s="743"/>
      <c r="Q3" s="743"/>
      <c r="R3" s="743"/>
    </row>
    <row r="4" spans="1:21">
      <c r="K4" s="746"/>
      <c r="M4" s="743"/>
      <c r="N4" s="743"/>
      <c r="O4" s="743"/>
      <c r="P4" s="743"/>
      <c r="Q4" s="743"/>
      <c r="R4" s="743"/>
    </row>
    <row r="5" spans="1:21">
      <c r="A5" s="514" t="s">
        <v>86</v>
      </c>
      <c r="B5" s="514">
        <v>1996</v>
      </c>
      <c r="C5" s="514">
        <v>2001</v>
      </c>
      <c r="D5" s="514">
        <v>2006</v>
      </c>
      <c r="E5" s="514">
        <v>2010</v>
      </c>
      <c r="F5" s="514">
        <v>2013</v>
      </c>
      <c r="G5" s="514">
        <v>2015</v>
      </c>
      <c r="H5" s="514">
        <v>2016</v>
      </c>
      <c r="I5" s="514">
        <v>2017</v>
      </c>
      <c r="K5" s="743"/>
      <c r="L5" s="743"/>
      <c r="M5" s="743"/>
      <c r="N5" s="743"/>
      <c r="O5" s="743"/>
      <c r="P5" s="743"/>
      <c r="Q5" s="743"/>
      <c r="R5" s="743"/>
    </row>
    <row r="6" spans="1:21">
      <c r="A6" s="514" t="s">
        <v>566</v>
      </c>
      <c r="B6" s="514">
        <v>46.01</v>
      </c>
      <c r="C6" s="514">
        <v>47.46</v>
      </c>
      <c r="D6" s="514">
        <v>48.11</v>
      </c>
      <c r="E6" s="514">
        <v>55.27</v>
      </c>
      <c r="F6" s="514">
        <v>59.56</v>
      </c>
      <c r="G6" s="514">
        <v>58.95</v>
      </c>
      <c r="H6" s="514">
        <v>60.17</v>
      </c>
      <c r="I6" s="514">
        <v>61.19</v>
      </c>
      <c r="K6" s="743"/>
      <c r="L6" s="743"/>
      <c r="M6" s="743"/>
      <c r="N6" s="743"/>
      <c r="O6" s="743"/>
      <c r="P6" s="743"/>
      <c r="Q6" s="743"/>
      <c r="R6" s="743"/>
    </row>
    <row r="7" spans="1:21">
      <c r="A7" s="514" t="s">
        <v>567</v>
      </c>
      <c r="B7" s="514">
        <v>52.15</v>
      </c>
      <c r="C7" s="514">
        <v>49.91</v>
      </c>
      <c r="D7" s="514">
        <v>48.5</v>
      </c>
      <c r="E7" s="514">
        <v>57.26</v>
      </c>
      <c r="F7" s="514">
        <v>63.23</v>
      </c>
      <c r="G7" s="514">
        <v>63.76</v>
      </c>
      <c r="H7" s="514">
        <v>64.069999999999993</v>
      </c>
      <c r="I7" s="514">
        <v>63.96</v>
      </c>
      <c r="K7" s="743"/>
      <c r="L7" s="743"/>
      <c r="M7" s="743"/>
      <c r="N7" s="743"/>
      <c r="O7" s="743"/>
      <c r="P7" s="743"/>
      <c r="R7" s="743"/>
    </row>
    <row r="8" spans="1:21">
      <c r="A8" s="514" t="s">
        <v>568</v>
      </c>
      <c r="B8" s="514">
        <v>54.02</v>
      </c>
      <c r="C8" s="514">
        <v>56.87</v>
      </c>
      <c r="D8" s="514">
        <v>57.18</v>
      </c>
      <c r="E8" s="514">
        <v>63.34</v>
      </c>
      <c r="F8" s="514">
        <v>68.260000000000005</v>
      </c>
      <c r="G8" s="514">
        <v>68.73</v>
      </c>
      <c r="H8" s="514">
        <v>68.52</v>
      </c>
      <c r="I8" s="514">
        <v>68.569999999999993</v>
      </c>
      <c r="K8" s="743"/>
      <c r="L8" s="743"/>
      <c r="M8" s="743"/>
      <c r="N8" s="743"/>
      <c r="O8" s="743"/>
      <c r="P8" s="743"/>
      <c r="R8" s="743"/>
    </row>
    <row r="9" spans="1:21">
      <c r="A9" s="743" t="s">
        <v>61</v>
      </c>
      <c r="B9" s="743">
        <v>48.05</v>
      </c>
      <c r="C9" s="743">
        <v>50.14</v>
      </c>
      <c r="D9" s="743">
        <v>50.47</v>
      </c>
      <c r="E9" s="743">
        <v>57.78</v>
      </c>
      <c r="F9" s="1857">
        <v>62.43</v>
      </c>
      <c r="G9" s="1857">
        <v>62.33</v>
      </c>
      <c r="H9" s="1857">
        <v>63.41</v>
      </c>
      <c r="I9" s="1857">
        <v>63.96</v>
      </c>
      <c r="K9" s="743"/>
      <c r="L9" s="743"/>
      <c r="M9" s="743"/>
      <c r="N9" s="743"/>
      <c r="O9" s="743"/>
      <c r="P9" s="743"/>
      <c r="R9" s="743"/>
    </row>
    <row r="11" spans="1:21">
      <c r="A11" s="515" t="s">
        <v>569</v>
      </c>
      <c r="B11" s="747" t="s">
        <v>896</v>
      </c>
      <c r="K11" s="743"/>
      <c r="R11" s="743"/>
    </row>
    <row r="13" spans="1:21">
      <c r="A13" s="1865" t="s">
        <v>1277</v>
      </c>
    </row>
    <row r="14" spans="1:21">
      <c r="K14" s="745"/>
      <c r="L14" s="517"/>
      <c r="M14" s="515"/>
      <c r="N14" s="515"/>
      <c r="O14" s="515"/>
      <c r="P14" s="515"/>
      <c r="S14" s="1865"/>
      <c r="T14" s="1865"/>
      <c r="U14" s="1865"/>
    </row>
    <row r="15" spans="1:21">
      <c r="A15" s="1865" t="s">
        <v>1278</v>
      </c>
      <c r="B15" s="1865"/>
      <c r="C15" s="1865" t="s">
        <v>1272</v>
      </c>
      <c r="D15" s="1865" t="s">
        <v>1273</v>
      </c>
      <c r="E15" s="1865" t="s">
        <v>1274</v>
      </c>
      <c r="F15" s="1865" t="s">
        <v>1275</v>
      </c>
      <c r="G15" s="1865" t="s">
        <v>61</v>
      </c>
      <c r="H15" s="964"/>
      <c r="I15" s="2098"/>
      <c r="J15" s="2098"/>
      <c r="K15" s="2098"/>
      <c r="L15" s="2098"/>
      <c r="M15" s="2098"/>
      <c r="N15" s="1865"/>
      <c r="O15" s="1865"/>
      <c r="P15" s="1865"/>
      <c r="Q15" s="1865"/>
      <c r="R15" s="1865"/>
      <c r="S15" s="1865"/>
      <c r="T15" s="1865"/>
    </row>
    <row r="16" spans="1:21">
      <c r="A16" s="1865" t="s">
        <v>1276</v>
      </c>
      <c r="B16" s="1865" t="s">
        <v>571</v>
      </c>
      <c r="C16" s="1455">
        <v>1.9221103655916855E-2</v>
      </c>
      <c r="D16" s="1455">
        <v>2.6804080721433959E-2</v>
      </c>
      <c r="E16" s="1455">
        <v>6.8907426703187684E-3</v>
      </c>
      <c r="F16" s="1455">
        <v>7.5835853603943598E-2</v>
      </c>
      <c r="G16" s="1455">
        <v>2.63324039629887E-2</v>
      </c>
      <c r="K16" s="518"/>
      <c r="L16" s="518"/>
      <c r="M16" s="518"/>
      <c r="N16" s="1865"/>
      <c r="O16" s="1455"/>
      <c r="P16" s="1455"/>
      <c r="Q16" s="1455"/>
      <c r="R16" s="1455"/>
      <c r="S16" s="1455"/>
      <c r="T16" s="1455"/>
    </row>
    <row r="17" spans="1:20">
      <c r="A17" s="1865"/>
      <c r="B17" s="1865" t="s">
        <v>572</v>
      </c>
      <c r="C17" s="1455">
        <v>0.17810633741512566</v>
      </c>
      <c r="D17" s="1455">
        <v>0.27652985099294808</v>
      </c>
      <c r="E17" s="1455">
        <v>0.41569197556668935</v>
      </c>
      <c r="F17" s="1455">
        <v>0.52018905933610604</v>
      </c>
      <c r="G17" s="1455">
        <v>0.27287532356901067</v>
      </c>
      <c r="K17" s="518"/>
      <c r="L17" s="1455"/>
      <c r="M17" s="1455"/>
      <c r="N17" s="1865"/>
      <c r="O17" s="1455"/>
      <c r="P17" s="1455"/>
      <c r="Q17" s="1455"/>
      <c r="R17" s="1455"/>
      <c r="S17" s="1455"/>
      <c r="T17" s="1455"/>
    </row>
    <row r="18" spans="1:20">
      <c r="A18" s="1865"/>
      <c r="B18" s="1865" t="s">
        <v>322</v>
      </c>
      <c r="C18" s="1455">
        <v>0.51917230215094534</v>
      </c>
      <c r="D18" s="1455">
        <v>0.53496893080155428</v>
      </c>
      <c r="E18" s="1455">
        <v>0.47442800721269335</v>
      </c>
      <c r="F18" s="1455">
        <v>0.31943453976648672</v>
      </c>
      <c r="G18" s="1455">
        <v>0.49598134871080085</v>
      </c>
      <c r="K18" s="518"/>
      <c r="L18" s="1455"/>
      <c r="M18" s="1455"/>
      <c r="N18" s="1865"/>
      <c r="O18" s="1455"/>
      <c r="P18" s="1455"/>
      <c r="Q18" s="1455"/>
      <c r="R18" s="1455"/>
      <c r="S18" s="1455"/>
      <c r="T18" s="1455"/>
    </row>
    <row r="19" spans="1:20">
      <c r="A19" s="1865"/>
      <c r="B19" s="1865" t="s">
        <v>325</v>
      </c>
      <c r="C19" s="1455">
        <v>0.24062608226078977</v>
      </c>
      <c r="D19" s="1455">
        <v>0.13405040741612792</v>
      </c>
      <c r="E19" s="1455">
        <v>8.2278362543909453E-2</v>
      </c>
      <c r="F19" s="1455">
        <v>7.3718566022414361E-2</v>
      </c>
      <c r="G19" s="1455">
        <v>0.17253512098297874</v>
      </c>
      <c r="K19" s="518"/>
      <c r="L19" s="1455"/>
      <c r="M19" s="1455"/>
      <c r="N19" s="1865"/>
      <c r="O19" s="1455"/>
      <c r="P19" s="1455"/>
      <c r="Q19" s="1455"/>
      <c r="R19" s="1455"/>
      <c r="S19" s="1455"/>
      <c r="T19" s="1455"/>
    </row>
    <row r="20" spans="1:20">
      <c r="A20" s="1865"/>
      <c r="B20" s="1865" t="s">
        <v>327</v>
      </c>
      <c r="C20" s="1455">
        <v>3.7973652052262913E-2</v>
      </c>
      <c r="D20" s="1455">
        <v>2.3242272620710665E-2</v>
      </c>
      <c r="E20" s="1455">
        <v>7.4073611899696142E-3</v>
      </c>
      <c r="F20" s="1455">
        <v>1.0821981271049249E-2</v>
      </c>
      <c r="G20" s="1455">
        <v>2.7083314102707805E-2</v>
      </c>
      <c r="K20" s="518"/>
      <c r="L20" s="1455"/>
      <c r="M20" s="1455"/>
      <c r="N20" s="1865"/>
      <c r="O20" s="1455"/>
      <c r="P20" s="1455"/>
      <c r="Q20" s="1455"/>
      <c r="R20" s="1455"/>
      <c r="S20" s="1455"/>
      <c r="T20" s="1455"/>
    </row>
    <row r="21" spans="1:20">
      <c r="A21" s="1865"/>
      <c r="B21" s="1865" t="s">
        <v>329</v>
      </c>
      <c r="C21" s="1455">
        <v>4.9005224649594555E-3</v>
      </c>
      <c r="D21" s="1455">
        <v>4.4044574472250795E-3</v>
      </c>
      <c r="E21" s="1455">
        <v>1.3303550816419485E-2</v>
      </c>
      <c r="F21" s="1455">
        <v>0</v>
      </c>
      <c r="G21" s="1455">
        <v>5.1924886715132238E-3</v>
      </c>
      <c r="K21" s="518"/>
      <c r="L21" s="1455"/>
      <c r="M21" s="1455"/>
      <c r="N21" s="1455"/>
      <c r="O21" s="1455"/>
      <c r="P21" s="1455"/>
    </row>
    <row r="22" spans="1:20">
      <c r="B22" s="1865" t="s">
        <v>893</v>
      </c>
      <c r="C22" s="728">
        <f>SUM(C16:C18)</f>
        <v>0.71649974322198784</v>
      </c>
      <c r="D22" s="728">
        <f t="shared" ref="D22:G22" si="0">SUM(D16:D18)</f>
        <v>0.83830286251593633</v>
      </c>
      <c r="E22" s="728">
        <f t="shared" si="0"/>
        <v>0.89701072544970151</v>
      </c>
      <c r="F22" s="728">
        <f t="shared" si="0"/>
        <v>0.91545945270653639</v>
      </c>
      <c r="G22" s="728">
        <f t="shared" si="0"/>
        <v>0.79518907624280022</v>
      </c>
      <c r="K22" s="518"/>
      <c r="L22" s="1455"/>
      <c r="M22" s="1455"/>
      <c r="N22" s="1455"/>
      <c r="O22" s="1455"/>
      <c r="P22" s="1455"/>
    </row>
    <row r="23" spans="1:20">
      <c r="A23" s="1865" t="s">
        <v>61</v>
      </c>
      <c r="B23" s="1865"/>
      <c r="C23" s="1455">
        <v>1</v>
      </c>
      <c r="D23" s="1455">
        <v>1</v>
      </c>
      <c r="E23" s="1455">
        <v>1</v>
      </c>
      <c r="F23" s="1455">
        <v>1</v>
      </c>
      <c r="G23" s="1455">
        <v>1</v>
      </c>
      <c r="K23" s="742"/>
      <c r="L23" s="728"/>
      <c r="M23" s="728"/>
      <c r="N23" s="728"/>
      <c r="O23" s="728"/>
      <c r="P23" s="728"/>
    </row>
    <row r="24" spans="1:20">
      <c r="A24" s="1865"/>
      <c r="B24" s="1865"/>
      <c r="C24" s="1865"/>
      <c r="D24" s="1865"/>
      <c r="E24" s="1865"/>
      <c r="F24" s="1865"/>
      <c r="G24" s="1865"/>
    </row>
    <row r="25" spans="1:20">
      <c r="A25" s="1865" t="s">
        <v>1382</v>
      </c>
      <c r="B25" s="1865"/>
      <c r="C25" s="1865" t="s">
        <v>1272</v>
      </c>
      <c r="D25" s="1865" t="s">
        <v>1273</v>
      </c>
      <c r="E25" s="1865" t="s">
        <v>1274</v>
      </c>
      <c r="F25" s="1865" t="s">
        <v>1275</v>
      </c>
      <c r="G25" s="1865" t="s">
        <v>61</v>
      </c>
      <c r="H25" s="964"/>
    </row>
    <row r="26" spans="1:20">
      <c r="A26" s="1865" t="s">
        <v>1276</v>
      </c>
      <c r="B26" s="1865" t="s">
        <v>571</v>
      </c>
      <c r="C26" s="1455">
        <v>2.139378307269341E-2</v>
      </c>
      <c r="D26" s="1455">
        <v>3.566964306289043E-2</v>
      </c>
      <c r="E26" s="1455">
        <v>1.038517398778825E-2</v>
      </c>
      <c r="F26" s="1455">
        <v>8.0321417463137423E-2</v>
      </c>
      <c r="G26" s="1455">
        <v>3.080129248300665E-2</v>
      </c>
    </row>
    <row r="27" spans="1:20">
      <c r="A27" s="1865"/>
      <c r="B27" s="1865" t="s">
        <v>572</v>
      </c>
      <c r="C27" s="1455">
        <v>0.16336955932637637</v>
      </c>
      <c r="D27" s="1455">
        <v>0.26597173609912694</v>
      </c>
      <c r="E27" s="1455">
        <v>0.39221599778686744</v>
      </c>
      <c r="F27" s="1455">
        <v>0.51479116036079731</v>
      </c>
      <c r="G27" s="1455">
        <v>0.25974115768857048</v>
      </c>
    </row>
    <row r="28" spans="1:20">
      <c r="A28" s="1865"/>
      <c r="B28" s="1865" t="s">
        <v>322</v>
      </c>
      <c r="C28" s="1455">
        <v>0.52375444664518478</v>
      </c>
      <c r="D28" s="1455">
        <v>0.53266755734943871</v>
      </c>
      <c r="E28" s="1455">
        <v>0.47306943703440235</v>
      </c>
      <c r="F28" s="1455">
        <v>0.31938652861759387</v>
      </c>
      <c r="G28" s="1455">
        <v>0.49735317551716529</v>
      </c>
    </row>
    <row r="29" spans="1:20">
      <c r="A29" s="1865"/>
      <c r="B29" s="1865" t="s">
        <v>325</v>
      </c>
      <c r="C29" s="1455">
        <v>0.25472040332673113</v>
      </c>
      <c r="D29" s="1455">
        <v>0.13573165629613546</v>
      </c>
      <c r="E29" s="1455">
        <v>0.10324288141956646</v>
      </c>
      <c r="F29" s="1455">
        <v>7.0782219504351818E-2</v>
      </c>
      <c r="G29" s="1455">
        <v>0.18165130349697584</v>
      </c>
    </row>
    <row r="30" spans="1:20">
      <c r="A30" s="1865"/>
      <c r="B30" s="1865" t="s">
        <v>327</v>
      </c>
      <c r="C30" s="1455">
        <v>3.2161192735585972E-2</v>
      </c>
      <c r="D30" s="1455">
        <v>2.5546277183278038E-2</v>
      </c>
      <c r="E30" s="1455">
        <v>7.7237338708083863E-3</v>
      </c>
      <c r="F30" s="1455">
        <v>1.2339805262242279E-2</v>
      </c>
      <c r="G30" s="1455">
        <v>2.5107417594309789E-2</v>
      </c>
    </row>
    <row r="31" spans="1:20">
      <c r="A31" s="1865"/>
      <c r="B31" s="1865" t="s">
        <v>329</v>
      </c>
      <c r="C31" s="1455">
        <v>4.6006148934283264E-3</v>
      </c>
      <c r="D31" s="1455">
        <v>4.4131300091304372E-3</v>
      </c>
      <c r="E31" s="1455">
        <v>1.3362775900567116E-2</v>
      </c>
      <c r="F31" s="1455">
        <v>2.3788687918773165E-3</v>
      </c>
      <c r="G31" s="1455">
        <v>5.3456532199719388E-3</v>
      </c>
    </row>
    <row r="32" spans="1:20">
      <c r="A32" s="1857"/>
      <c r="B32" s="1865" t="s">
        <v>893</v>
      </c>
      <c r="C32" s="728">
        <f>SUM(C26:C28)</f>
        <v>0.70851778904425455</v>
      </c>
      <c r="D32" s="728">
        <f t="shared" ref="D32:G32" si="1">SUM(D26:D28)</f>
        <v>0.8343089365114561</v>
      </c>
      <c r="E32" s="728">
        <f t="shared" si="1"/>
        <v>0.875670608809058</v>
      </c>
      <c r="F32" s="728">
        <f t="shared" si="1"/>
        <v>0.91449910644152865</v>
      </c>
      <c r="G32" s="728">
        <f t="shared" si="1"/>
        <v>0.78789562568874238</v>
      </c>
    </row>
    <row r="33" spans="1:15">
      <c r="A33" s="1865" t="s">
        <v>61</v>
      </c>
      <c r="B33" s="1865"/>
      <c r="C33" s="1455">
        <v>1</v>
      </c>
      <c r="D33" s="1455">
        <v>1</v>
      </c>
      <c r="E33" s="1455">
        <v>1</v>
      </c>
      <c r="F33" s="1455">
        <v>1</v>
      </c>
      <c r="G33" s="1455">
        <v>1</v>
      </c>
    </row>
    <row r="34" spans="1:15">
      <c r="A34" s="1865"/>
      <c r="B34" s="1865"/>
      <c r="C34" s="1865"/>
      <c r="D34" s="1865"/>
      <c r="E34" s="1865"/>
      <c r="F34" s="1865"/>
      <c r="G34" s="1865"/>
    </row>
    <row r="35" spans="1:15">
      <c r="A35" s="1865" t="s">
        <v>1383</v>
      </c>
      <c r="B35" s="1865"/>
      <c r="C35" s="1865" t="s">
        <v>1272</v>
      </c>
      <c r="D35" s="1865" t="s">
        <v>1273</v>
      </c>
      <c r="E35" s="1865" t="s">
        <v>1274</v>
      </c>
      <c r="F35" s="1865" t="s">
        <v>1275</v>
      </c>
      <c r="G35" s="1865" t="s">
        <v>61</v>
      </c>
      <c r="H35" s="964"/>
      <c r="I35" s="2098"/>
      <c r="J35" s="2098"/>
      <c r="K35" s="2098"/>
      <c r="L35" s="2098"/>
      <c r="M35" s="2098"/>
      <c r="N35" s="2098"/>
      <c r="O35" s="2098"/>
    </row>
    <row r="36" spans="1:15">
      <c r="A36" s="1865" t="s">
        <v>1276</v>
      </c>
      <c r="B36" s="1865" t="s">
        <v>571</v>
      </c>
      <c r="C36" s="1455">
        <v>2.1157261325376039E-2</v>
      </c>
      <c r="D36" s="1455">
        <v>2.928110223609548E-2</v>
      </c>
      <c r="E36" s="1455">
        <v>1.0681122136469436E-2</v>
      </c>
      <c r="F36" s="1455">
        <v>7.0971739483082788E-2</v>
      </c>
      <c r="G36" s="1455">
        <v>2.766403542386911E-2</v>
      </c>
    </row>
    <row r="37" spans="1:15">
      <c r="A37" s="1865"/>
      <c r="B37" s="1865" t="s">
        <v>572</v>
      </c>
      <c r="C37" s="1455">
        <v>0.14641392929941516</v>
      </c>
      <c r="D37" s="1455">
        <v>0.24859914847145143</v>
      </c>
      <c r="E37" s="1455">
        <v>0.3956021070684797</v>
      </c>
      <c r="F37" s="1455">
        <v>0.4730146235609794</v>
      </c>
      <c r="G37" s="1455">
        <v>0.24087495017742527</v>
      </c>
    </row>
    <row r="38" spans="1:15">
      <c r="A38" s="1865"/>
      <c r="B38" s="1865" t="s">
        <v>322</v>
      </c>
      <c r="C38" s="1455">
        <v>0.50519478301462506</v>
      </c>
      <c r="D38" s="1455">
        <v>0.53404663091579629</v>
      </c>
      <c r="E38" s="1455">
        <v>0.48024500796275876</v>
      </c>
      <c r="F38" s="1455">
        <v>0.35499033339804326</v>
      </c>
      <c r="G38" s="1455">
        <v>0.49342386349479073</v>
      </c>
    </row>
    <row r="39" spans="1:15">
      <c r="A39" s="1865"/>
      <c r="B39" s="1865" t="s">
        <v>325</v>
      </c>
      <c r="C39" s="1455">
        <v>0.28314271563330812</v>
      </c>
      <c r="D39" s="1455">
        <v>0.15063628165150533</v>
      </c>
      <c r="E39" s="1455">
        <v>0.10601127036628691</v>
      </c>
      <c r="F39" s="1455">
        <v>8.5937022154734768E-2</v>
      </c>
      <c r="G39" s="1455">
        <v>0.20341857125481655</v>
      </c>
    </row>
    <row r="40" spans="1:15">
      <c r="A40" s="1865"/>
      <c r="B40" s="1865" t="s">
        <v>327</v>
      </c>
      <c r="C40" s="1455">
        <v>3.9858779805020728E-2</v>
      </c>
      <c r="D40" s="1455">
        <v>3.0186160350070459E-2</v>
      </c>
      <c r="E40" s="1455">
        <v>5.2615460002450078E-3</v>
      </c>
      <c r="F40" s="1455">
        <v>1.2477495565595938E-2</v>
      </c>
      <c r="G40" s="1455">
        <v>2.9981921258976744E-2</v>
      </c>
    </row>
    <row r="41" spans="1:15">
      <c r="A41" s="1865"/>
      <c r="B41" s="1865" t="s">
        <v>329</v>
      </c>
      <c r="C41" s="1455">
        <v>4.2325309222548853E-3</v>
      </c>
      <c r="D41" s="1455">
        <v>7.2506763750810202E-3</v>
      </c>
      <c r="E41" s="1455">
        <v>2.1989464657601373E-3</v>
      </c>
      <c r="F41" s="1455">
        <v>2.6087858375638566E-3</v>
      </c>
      <c r="G41" s="1455">
        <v>4.6366583901215853E-3</v>
      </c>
    </row>
    <row r="42" spans="1:15">
      <c r="A42" s="1857"/>
      <c r="B42" s="1865" t="s">
        <v>893</v>
      </c>
      <c r="C42" s="728">
        <f>SUM(C36:C38)</f>
        <v>0.67276597363941626</v>
      </c>
      <c r="D42" s="728">
        <f t="shared" ref="D42:G42" si="2">SUM(D36:D38)</f>
        <v>0.81192688162334314</v>
      </c>
      <c r="E42" s="728">
        <f t="shared" si="2"/>
        <v>0.8865282371677079</v>
      </c>
      <c r="F42" s="728">
        <f t="shared" si="2"/>
        <v>0.89897669644210554</v>
      </c>
      <c r="G42" s="728">
        <f t="shared" si="2"/>
        <v>0.76196284909608514</v>
      </c>
    </row>
    <row r="43" spans="1:15">
      <c r="A43" s="1865" t="s">
        <v>61</v>
      </c>
      <c r="B43" s="1865"/>
      <c r="C43" s="1455">
        <v>1</v>
      </c>
      <c r="D43" s="1455">
        <v>1</v>
      </c>
      <c r="E43" s="1455">
        <v>1</v>
      </c>
      <c r="F43" s="1455">
        <v>1</v>
      </c>
      <c r="G43" s="1455">
        <v>1</v>
      </c>
    </row>
    <row r="44" spans="1:15">
      <c r="A44" s="1865"/>
      <c r="B44" s="1865"/>
      <c r="C44" s="1865"/>
      <c r="D44" s="1865"/>
      <c r="E44" s="1865"/>
      <c r="F44" s="1865"/>
      <c r="G44" s="1865"/>
    </row>
    <row r="45" spans="1:15">
      <c r="A45" s="1865" t="s">
        <v>1384</v>
      </c>
      <c r="B45" s="1865"/>
      <c r="C45" s="1865" t="s">
        <v>1272</v>
      </c>
      <c r="D45" s="1865" t="s">
        <v>1273</v>
      </c>
      <c r="E45" s="1865" t="s">
        <v>1274</v>
      </c>
      <c r="F45" s="1865" t="s">
        <v>1275</v>
      </c>
      <c r="G45" s="1865" t="s">
        <v>61</v>
      </c>
    </row>
    <row r="46" spans="1:15">
      <c r="A46" s="1865" t="s">
        <v>1276</v>
      </c>
      <c r="B46" s="1865" t="s">
        <v>571</v>
      </c>
      <c r="C46" s="1455">
        <v>1.9304893615556099E-2</v>
      </c>
      <c r="D46" s="1455">
        <v>2.4228157589140147E-2</v>
      </c>
      <c r="E46" s="1455">
        <v>1.0350338100585204E-2</v>
      </c>
      <c r="F46" s="1455">
        <v>6.1192936058545346E-2</v>
      </c>
      <c r="G46" s="1455">
        <v>2.379225143020889E-2</v>
      </c>
      <c r="H46" s="964"/>
      <c r="I46" s="2098"/>
      <c r="J46" s="2098"/>
      <c r="K46" s="2098"/>
      <c r="L46" s="2098"/>
      <c r="M46" s="2098"/>
      <c r="N46" s="2098"/>
      <c r="O46" s="2098"/>
    </row>
    <row r="47" spans="1:15">
      <c r="A47" s="1865"/>
      <c r="B47" s="1865" t="s">
        <v>572</v>
      </c>
      <c r="C47" s="1455">
        <v>0.12554722865816059</v>
      </c>
      <c r="D47" s="1455">
        <v>0.21456389545160717</v>
      </c>
      <c r="E47" s="1455">
        <v>0.36354946219930118</v>
      </c>
      <c r="F47" s="1455">
        <v>0.45457630540005645</v>
      </c>
      <c r="G47" s="1455">
        <v>0.21650339793977513</v>
      </c>
    </row>
    <row r="48" spans="1:15">
      <c r="A48" s="1865"/>
      <c r="B48" s="1865" t="s">
        <v>322</v>
      </c>
      <c r="C48" s="1455">
        <v>0.52772093075667648</v>
      </c>
      <c r="D48" s="1455">
        <v>0.53524818516209116</v>
      </c>
      <c r="E48" s="1455">
        <v>0.48861866243508628</v>
      </c>
      <c r="F48" s="1455">
        <v>0.39573840656133846</v>
      </c>
      <c r="G48" s="1455">
        <v>0.51054557101971021</v>
      </c>
    </row>
    <row r="49" spans="1:7">
      <c r="A49" s="1865"/>
      <c r="B49" s="1865" t="s">
        <v>325</v>
      </c>
      <c r="C49" s="1455">
        <v>0.28378763302359444</v>
      </c>
      <c r="D49" s="1455">
        <v>0.18662483052932058</v>
      </c>
      <c r="E49" s="1455">
        <v>0.12920776656379085</v>
      </c>
      <c r="F49" s="1455">
        <v>7.5103745971935559E-2</v>
      </c>
      <c r="G49" s="1455">
        <v>0.21468726697217266</v>
      </c>
    </row>
    <row r="50" spans="1:7">
      <c r="A50" s="1865"/>
      <c r="B50" s="1865" t="s">
        <v>327</v>
      </c>
      <c r="C50" s="1455">
        <v>3.6906046011968445E-2</v>
      </c>
      <c r="D50" s="1455">
        <v>3.1311888975968059E-2</v>
      </c>
      <c r="E50" s="1455">
        <v>6.663394364019015E-3</v>
      </c>
      <c r="F50" s="1455">
        <v>1.0748331361050609E-2</v>
      </c>
      <c r="G50" s="1455">
        <v>2.8522874521595451E-2</v>
      </c>
    </row>
    <row r="51" spans="1:7">
      <c r="A51" s="1865"/>
      <c r="B51" s="1865" t="s">
        <v>329</v>
      </c>
      <c r="C51" s="1455">
        <v>6.7332679340439613E-3</v>
      </c>
      <c r="D51" s="1455">
        <v>8.0230422918728447E-3</v>
      </c>
      <c r="E51" s="1455">
        <v>1.6103763372175117E-3</v>
      </c>
      <c r="F51" s="1455">
        <v>2.6402746470735373E-3</v>
      </c>
      <c r="G51" s="1455">
        <v>5.9486381165376528E-3</v>
      </c>
    </row>
    <row r="52" spans="1:7">
      <c r="A52" s="1857"/>
      <c r="B52" s="1865" t="s">
        <v>893</v>
      </c>
      <c r="C52" s="728">
        <f>SUM(C46:C48)</f>
        <v>0.67257305303039316</v>
      </c>
      <c r="D52" s="728">
        <f t="shared" ref="D52:G52" si="3">SUM(D46:D48)</f>
        <v>0.77404023820283852</v>
      </c>
      <c r="E52" s="728">
        <f t="shared" si="3"/>
        <v>0.86251846273497268</v>
      </c>
      <c r="F52" s="728">
        <f t="shared" si="3"/>
        <v>0.91150764801994022</v>
      </c>
      <c r="G52" s="728">
        <f t="shared" si="3"/>
        <v>0.75084122038969425</v>
      </c>
    </row>
    <row r="53" spans="1:7">
      <c r="A53" s="1865" t="s">
        <v>61</v>
      </c>
      <c r="B53" s="1865"/>
      <c r="C53" s="1455">
        <v>1</v>
      </c>
      <c r="D53" s="1455">
        <v>1</v>
      </c>
      <c r="E53" s="1455">
        <v>1</v>
      </c>
      <c r="F53" s="1455">
        <v>1</v>
      </c>
      <c r="G53" s="1455">
        <v>1</v>
      </c>
    </row>
    <row r="55" spans="1:7">
      <c r="A55" s="515" t="s">
        <v>569</v>
      </c>
      <c r="B55" s="964" t="s">
        <v>1279</v>
      </c>
    </row>
    <row r="56" spans="1:7">
      <c r="B56" s="964" t="s">
        <v>1280</v>
      </c>
    </row>
    <row r="57" spans="1:7">
      <c r="B57" s="1866" t="s">
        <v>1281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topLeftCell="A35" workbookViewId="0"/>
  </sheetViews>
  <sheetFormatPr defaultRowHeight="15"/>
  <cols>
    <col min="1" max="1" width="13.5703125" customWidth="1"/>
    <col min="2" max="8" width="14.140625" customWidth="1"/>
    <col min="9" max="9" width="14.5703125" customWidth="1"/>
    <col min="10" max="15" width="14.140625" customWidth="1"/>
    <col min="17" max="17" width="26.85546875" customWidth="1"/>
  </cols>
  <sheetData>
    <row r="1" spans="1:11" ht="18.75">
      <c r="A1" s="1140" t="s">
        <v>728</v>
      </c>
    </row>
    <row r="4" spans="1:11" s="2133" customFormat="1">
      <c r="A4" s="2134">
        <v>2019</v>
      </c>
      <c r="B4" s="2133" t="s">
        <v>8</v>
      </c>
      <c r="C4" s="2133" t="s">
        <v>217</v>
      </c>
      <c r="D4" s="2133" t="s">
        <v>218</v>
      </c>
      <c r="E4" s="2133" t="s">
        <v>221</v>
      </c>
      <c r="F4" s="2133" t="s">
        <v>219</v>
      </c>
      <c r="G4" s="2133" t="s">
        <v>220</v>
      </c>
      <c r="H4" s="2133" t="s">
        <v>222</v>
      </c>
    </row>
    <row r="5" spans="1:11" s="2133" customFormat="1">
      <c r="A5" s="2133" t="s">
        <v>305</v>
      </c>
      <c r="B5" s="450">
        <v>0.83</v>
      </c>
      <c r="C5" s="450">
        <v>19.5</v>
      </c>
      <c r="D5" s="450">
        <v>2.1800000000000002</v>
      </c>
      <c r="E5" s="450">
        <v>9.06</v>
      </c>
      <c r="F5" s="450">
        <v>2.7199999999999998</v>
      </c>
      <c r="G5" s="450">
        <v>20.9</v>
      </c>
      <c r="H5" s="450">
        <v>-2.8400000000000003</v>
      </c>
    </row>
    <row r="6" spans="1:11" s="2133" customFormat="1">
      <c r="A6" s="2133" t="s">
        <v>306</v>
      </c>
      <c r="B6" s="450">
        <v>5.0999999999999996</v>
      </c>
      <c r="C6" s="450">
        <v>9.7000000000000011</v>
      </c>
      <c r="D6" s="450">
        <v>-5.4</v>
      </c>
      <c r="E6" s="450">
        <v>6.2</v>
      </c>
      <c r="F6" s="450">
        <v>11.66</v>
      </c>
      <c r="G6" s="450">
        <v>17.299999999999997</v>
      </c>
      <c r="H6" s="450">
        <v>-8.44</v>
      </c>
    </row>
    <row r="7" spans="1:11" s="2133" customFormat="1"/>
    <row r="8" spans="1:11" s="1147" customFormat="1">
      <c r="A8" s="1148">
        <v>2018</v>
      </c>
      <c r="B8" s="1147" t="s">
        <v>8</v>
      </c>
      <c r="C8" s="1147" t="s">
        <v>217</v>
      </c>
      <c r="D8" s="1147" t="s">
        <v>218</v>
      </c>
      <c r="E8" s="1147" t="s">
        <v>221</v>
      </c>
      <c r="F8" s="1147" t="s">
        <v>219</v>
      </c>
      <c r="G8" s="1147" t="s">
        <v>220</v>
      </c>
      <c r="H8" s="1147" t="s">
        <v>222</v>
      </c>
    </row>
    <row r="9" spans="1:11" s="1147" customFormat="1">
      <c r="A9" s="1147" t="s">
        <v>305</v>
      </c>
      <c r="B9" s="450">
        <v>4.83</v>
      </c>
      <c r="C9" s="450">
        <v>21.5</v>
      </c>
      <c r="D9" s="450">
        <v>-7.1</v>
      </c>
      <c r="E9" s="450">
        <v>9.7100000000000009</v>
      </c>
      <c r="F9" s="450">
        <v>-17.7</v>
      </c>
      <c r="G9" s="450">
        <v>17.600000000000001</v>
      </c>
      <c r="H9" s="450">
        <v>-4.5999999999999996</v>
      </c>
    </row>
    <row r="10" spans="1:11" s="1147" customFormat="1">
      <c r="A10" s="1147" t="s">
        <v>306</v>
      </c>
      <c r="B10" s="450">
        <v>6.7</v>
      </c>
      <c r="C10" s="450">
        <v>10.3</v>
      </c>
      <c r="D10" s="450">
        <v>-9.4</v>
      </c>
      <c r="E10" s="450">
        <v>7.01</v>
      </c>
      <c r="F10" s="450">
        <v>-1.3</v>
      </c>
      <c r="G10" s="450">
        <v>17.8</v>
      </c>
      <c r="H10" s="450">
        <v>-7.7</v>
      </c>
    </row>
    <row r="11" spans="1:11" s="1147" customFormat="1"/>
    <row r="12" spans="1:11">
      <c r="A12" s="668">
        <v>2017</v>
      </c>
      <c r="B12" s="658" t="s">
        <v>8</v>
      </c>
      <c r="C12" s="658" t="s">
        <v>217</v>
      </c>
      <c r="D12" s="658" t="s">
        <v>218</v>
      </c>
      <c r="E12" s="658" t="s">
        <v>221</v>
      </c>
      <c r="F12" s="658" t="s">
        <v>219</v>
      </c>
      <c r="G12" s="658" t="s">
        <v>220</v>
      </c>
      <c r="H12" s="658" t="s">
        <v>222</v>
      </c>
      <c r="K12" s="658"/>
    </row>
    <row r="13" spans="1:11">
      <c r="A13" t="s">
        <v>305</v>
      </c>
      <c r="B13" s="450">
        <v>6.14</v>
      </c>
      <c r="C13" s="450">
        <v>19.7</v>
      </c>
      <c r="D13" s="450">
        <v>1.42</v>
      </c>
      <c r="E13" s="450">
        <v>7.16</v>
      </c>
      <c r="F13" s="450">
        <v>-10.66</v>
      </c>
      <c r="G13" s="450">
        <v>22.3</v>
      </c>
      <c r="H13" s="450">
        <v>-4.07</v>
      </c>
      <c r="K13" s="658"/>
    </row>
    <row r="14" spans="1:11">
      <c r="A14" t="s">
        <v>306</v>
      </c>
      <c r="B14" s="450">
        <v>9.1</v>
      </c>
      <c r="C14" s="450">
        <v>10.7</v>
      </c>
      <c r="D14" s="450">
        <v>-7.96</v>
      </c>
      <c r="E14" s="450">
        <v>12.48</v>
      </c>
      <c r="F14" s="450">
        <v>-20.66</v>
      </c>
      <c r="G14" s="450">
        <v>24.4</v>
      </c>
      <c r="H14" s="450">
        <v>-8.8699999999999992</v>
      </c>
      <c r="K14" s="147"/>
    </row>
    <row r="15" spans="1:11">
      <c r="B15" s="450"/>
      <c r="C15" s="450"/>
      <c r="D15" s="450"/>
      <c r="E15" s="450"/>
      <c r="F15" s="450"/>
      <c r="G15" s="450"/>
      <c r="H15" s="450"/>
      <c r="K15" s="147"/>
    </row>
    <row r="16" spans="1:11">
      <c r="A16" t="s">
        <v>741</v>
      </c>
      <c r="B16" s="450"/>
      <c r="C16" s="450"/>
      <c r="D16" s="450"/>
      <c r="E16" s="450"/>
      <c r="F16" s="450"/>
      <c r="G16" s="450"/>
      <c r="H16" s="450"/>
      <c r="K16" s="147"/>
    </row>
    <row r="17" spans="1:24">
      <c r="A17" s="658" t="s">
        <v>305</v>
      </c>
      <c r="B17" s="450">
        <v>4.82</v>
      </c>
      <c r="C17" s="450">
        <v>21.1</v>
      </c>
      <c r="D17" s="1100">
        <v>0.04</v>
      </c>
      <c r="E17" s="1100">
        <v>9.33</v>
      </c>
      <c r="F17" s="1100">
        <v>1.57</v>
      </c>
      <c r="G17" s="1100">
        <v>35.1</v>
      </c>
      <c r="H17" s="1100">
        <v>-2.67</v>
      </c>
      <c r="K17" s="147"/>
    </row>
    <row r="18" spans="1:24">
      <c r="A18" s="658" t="s">
        <v>306</v>
      </c>
      <c r="B18" s="450">
        <v>8.2899999999999991</v>
      </c>
      <c r="C18" s="450">
        <v>10.8</v>
      </c>
      <c r="D18" s="450">
        <v>-2.77</v>
      </c>
      <c r="E18" s="450">
        <v>9.8800000000000008</v>
      </c>
      <c r="F18" s="450">
        <v>-9.5399999999999991</v>
      </c>
      <c r="G18" s="1100">
        <v>33.299999999999997</v>
      </c>
      <c r="H18" s="450">
        <v>-7.87</v>
      </c>
      <c r="K18" s="147"/>
    </row>
    <row r="19" spans="1:24">
      <c r="A19" t="s">
        <v>742</v>
      </c>
      <c r="K19" s="147"/>
    </row>
    <row r="20" spans="1:24" s="658" customFormat="1" ht="75">
      <c r="C20" s="657" t="s">
        <v>744</v>
      </c>
      <c r="G20" s="657" t="s">
        <v>750</v>
      </c>
      <c r="H20" s="657" t="s">
        <v>750</v>
      </c>
      <c r="K20" s="147"/>
    </row>
    <row r="21" spans="1:24" s="1124" customFormat="1">
      <c r="B21" s="149" t="s">
        <v>1173</v>
      </c>
      <c r="C21" s="149" t="s">
        <v>1172</v>
      </c>
      <c r="D21" s="149" t="s">
        <v>1175</v>
      </c>
      <c r="E21" s="149" t="s">
        <v>1197</v>
      </c>
      <c r="F21" s="149" t="s">
        <v>1176</v>
      </c>
      <c r="G21" s="149" t="s">
        <v>1171</v>
      </c>
      <c r="H21" s="149" t="s">
        <v>1174</v>
      </c>
      <c r="K21" s="1150"/>
    </row>
    <row r="22" spans="1:24">
      <c r="B22" s="1146" t="s">
        <v>727</v>
      </c>
      <c r="C22" s="659" t="s">
        <v>745</v>
      </c>
      <c r="D22" s="659" t="s">
        <v>740</v>
      </c>
      <c r="E22" s="659" t="s">
        <v>1163</v>
      </c>
      <c r="F22" s="659" t="s">
        <v>739</v>
      </c>
      <c r="G22" s="659" t="s">
        <v>749</v>
      </c>
      <c r="H22" s="659" t="s">
        <v>753</v>
      </c>
    </row>
    <row r="23" spans="1:24" ht="15.75" thickBot="1">
      <c r="A23" s="1147"/>
      <c r="B23" s="1147"/>
      <c r="C23" s="1147"/>
      <c r="D23" s="1147"/>
      <c r="E23" s="1147"/>
      <c r="F23" s="1147"/>
      <c r="G23" s="1147"/>
      <c r="H23" s="1147"/>
      <c r="I23" s="1145"/>
      <c r="J23" s="1145"/>
      <c r="K23" s="1145"/>
      <c r="L23" s="1145"/>
      <c r="M23" s="1145"/>
      <c r="N23" s="1145"/>
      <c r="O23" s="1145"/>
      <c r="P23" s="1145"/>
    </row>
    <row r="24" spans="1:24" ht="105.75" thickBot="1">
      <c r="A24" s="672" t="s">
        <v>1436</v>
      </c>
      <c r="B24" s="672" t="s">
        <v>1157</v>
      </c>
      <c r="C24" s="672" t="s">
        <v>1162</v>
      </c>
      <c r="D24" s="672" t="s">
        <v>721</v>
      </c>
      <c r="E24" s="672" t="s">
        <v>722</v>
      </c>
      <c r="F24" s="672" t="s">
        <v>723</v>
      </c>
      <c r="G24" s="672" t="s">
        <v>724</v>
      </c>
      <c r="H24" s="2133"/>
      <c r="I24" s="672" t="s">
        <v>1164</v>
      </c>
      <c r="J24" s="672" t="s">
        <v>1157</v>
      </c>
      <c r="K24" s="672" t="s">
        <v>1162</v>
      </c>
      <c r="L24" s="672" t="s">
        <v>721</v>
      </c>
      <c r="M24" s="672" t="s">
        <v>722</v>
      </c>
      <c r="N24" s="672" t="s">
        <v>723</v>
      </c>
      <c r="O24" s="672" t="s">
        <v>724</v>
      </c>
      <c r="P24" s="1147"/>
      <c r="Q24" s="672" t="s">
        <v>726</v>
      </c>
      <c r="R24" s="672" t="s">
        <v>1157</v>
      </c>
      <c r="S24" s="672" t="s">
        <v>1162</v>
      </c>
      <c r="T24" s="672" t="s">
        <v>721</v>
      </c>
      <c r="U24" s="672" t="s">
        <v>722</v>
      </c>
      <c r="V24" s="672" t="s">
        <v>723</v>
      </c>
      <c r="W24" s="672" t="s">
        <v>724</v>
      </c>
      <c r="X24" s="1145"/>
    </row>
    <row r="25" spans="1:24" ht="15.75" thickBot="1">
      <c r="A25" s="672" t="s">
        <v>112</v>
      </c>
      <c r="B25" s="671">
        <v>24.9</v>
      </c>
      <c r="C25" s="671">
        <v>25.67</v>
      </c>
      <c r="D25" s="671">
        <v>23.84</v>
      </c>
      <c r="E25" s="671">
        <v>25.44</v>
      </c>
      <c r="F25" s="671">
        <v>25.32</v>
      </c>
      <c r="G25" s="671">
        <v>26.99</v>
      </c>
      <c r="H25" s="2133"/>
      <c r="I25" s="672" t="s">
        <v>112</v>
      </c>
      <c r="J25" s="671">
        <v>23.23</v>
      </c>
      <c r="K25" s="671">
        <v>24.5</v>
      </c>
      <c r="L25" s="671">
        <v>23.23</v>
      </c>
      <c r="M25" s="671">
        <v>24.11</v>
      </c>
      <c r="N25" s="671">
        <v>24.5</v>
      </c>
      <c r="O25" s="671">
        <v>24.5</v>
      </c>
      <c r="P25" s="1147"/>
      <c r="Q25" s="672" t="s">
        <v>112</v>
      </c>
      <c r="R25" s="671">
        <v>22.46</v>
      </c>
      <c r="S25" s="671">
        <v>23.83</v>
      </c>
      <c r="T25" s="671">
        <v>22.22</v>
      </c>
      <c r="U25" s="671">
        <v>23</v>
      </c>
      <c r="V25" s="671">
        <v>23.8</v>
      </c>
      <c r="W25" s="671">
        <v>23.95</v>
      </c>
      <c r="X25" s="1145"/>
    </row>
    <row r="26" spans="1:24" ht="15.75" thickBot="1">
      <c r="A26" s="672" t="s">
        <v>113</v>
      </c>
      <c r="B26" s="671">
        <v>25.11</v>
      </c>
      <c r="C26" s="671">
        <v>27.05</v>
      </c>
      <c r="D26" s="671">
        <v>25.11</v>
      </c>
      <c r="E26" s="671">
        <v>26.55</v>
      </c>
      <c r="F26" s="671">
        <v>26.98</v>
      </c>
      <c r="G26" s="671">
        <v>28.83</v>
      </c>
      <c r="H26" s="2133"/>
      <c r="I26" s="672" t="s">
        <v>113</v>
      </c>
      <c r="J26" s="671">
        <v>24.41</v>
      </c>
      <c r="K26" s="671">
        <v>26.27</v>
      </c>
      <c r="L26" s="671">
        <v>24.41</v>
      </c>
      <c r="M26" s="671">
        <v>26.64</v>
      </c>
      <c r="N26" s="671">
        <v>26.24</v>
      </c>
      <c r="O26" s="671">
        <v>27.46</v>
      </c>
      <c r="P26" s="1147"/>
      <c r="Q26" s="672" t="s">
        <v>113</v>
      </c>
      <c r="R26" s="671">
        <v>23.93</v>
      </c>
      <c r="S26" s="671">
        <v>26.19</v>
      </c>
      <c r="T26" s="671">
        <v>23.93</v>
      </c>
      <c r="U26" s="671">
        <v>24.59</v>
      </c>
      <c r="V26" s="671">
        <v>26.16</v>
      </c>
      <c r="W26" s="671">
        <v>27.16</v>
      </c>
      <c r="X26" s="1145"/>
    </row>
    <row r="27" spans="1:24" ht="15.75" thickBot="1">
      <c r="A27" s="672" t="s">
        <v>725</v>
      </c>
      <c r="B27" s="667">
        <v>8.3000000000000001E-3</v>
      </c>
      <c r="C27" s="667">
        <v>5.0999999999999997E-2</v>
      </c>
      <c r="D27" s="667">
        <v>5.0599999999999999E-2</v>
      </c>
      <c r="E27" s="667">
        <v>4.1799999999999997E-2</v>
      </c>
      <c r="F27" s="667">
        <v>6.1499999999999999E-2</v>
      </c>
      <c r="G27" s="667">
        <v>6.3799999999999996E-2</v>
      </c>
      <c r="H27" s="2133"/>
      <c r="I27" s="672" t="s">
        <v>725</v>
      </c>
      <c r="J27" s="667">
        <v>4.8000000000000001E-2</v>
      </c>
      <c r="K27" s="667">
        <v>6.7400000000000002E-2</v>
      </c>
      <c r="L27" s="667">
        <v>4.8300000000000003E-2</v>
      </c>
      <c r="M27" s="667">
        <v>9.5000000000000001E-2</v>
      </c>
      <c r="N27" s="667">
        <v>6.6299999999999998E-2</v>
      </c>
      <c r="O27" s="667">
        <v>0.10780000000000001</v>
      </c>
      <c r="P27" s="1147"/>
      <c r="Q27" s="672" t="s">
        <v>725</v>
      </c>
      <c r="R27" s="667">
        <v>6.1400000000000003E-2</v>
      </c>
      <c r="S27" s="667">
        <v>9.0999999999999998E-2</v>
      </c>
      <c r="T27" s="667">
        <v>7.1499999999999994E-2</v>
      </c>
      <c r="U27" s="667">
        <v>6.4699999999999994E-2</v>
      </c>
      <c r="V27" s="667">
        <v>9.0200000000000002E-2</v>
      </c>
      <c r="W27" s="667">
        <v>0.1182</v>
      </c>
      <c r="X27" s="1145"/>
    </row>
    <row r="28" spans="1:24">
      <c r="A28" s="2133"/>
      <c r="B28" s="2133"/>
      <c r="C28" s="2133"/>
      <c r="D28" s="2133"/>
      <c r="E28" s="2133"/>
      <c r="F28" s="2133"/>
      <c r="G28" s="2133"/>
      <c r="H28" s="2133"/>
      <c r="I28" s="1147"/>
      <c r="J28" s="1147"/>
      <c r="K28" s="1147"/>
      <c r="L28" s="1147"/>
      <c r="M28" s="1147"/>
      <c r="N28" s="1147"/>
      <c r="O28" s="1147"/>
      <c r="P28" s="1147"/>
      <c r="Q28" s="1145"/>
      <c r="R28" s="1145"/>
      <c r="S28" s="1145"/>
      <c r="T28" s="1145"/>
      <c r="U28" s="1145"/>
      <c r="V28" s="1145"/>
      <c r="W28" s="1145"/>
      <c r="X28" s="1145"/>
    </row>
    <row r="29" spans="1:24" ht="15.75" thickBot="1">
      <c r="A29" s="2133"/>
      <c r="B29" s="2133"/>
      <c r="C29" s="2133"/>
      <c r="D29" s="2133"/>
      <c r="E29" s="2133"/>
      <c r="F29" s="2133"/>
      <c r="G29" s="2133"/>
      <c r="H29" s="2133"/>
      <c r="I29" s="1147"/>
      <c r="J29" s="1147"/>
      <c r="K29" s="1147"/>
      <c r="L29" s="1147"/>
      <c r="M29" s="1147"/>
      <c r="N29" s="1147"/>
      <c r="O29" s="1147"/>
      <c r="P29" s="1147"/>
      <c r="Q29" s="1145"/>
      <c r="R29" s="1145"/>
      <c r="S29" s="1145"/>
      <c r="T29" s="1145"/>
      <c r="U29" s="1145"/>
      <c r="V29" s="1145"/>
      <c r="W29" s="1145"/>
      <c r="X29" s="1145"/>
    </row>
    <row r="30" spans="1:24" ht="105.75" thickBot="1">
      <c r="A30" s="672" t="s">
        <v>1437</v>
      </c>
      <c r="B30" s="672" t="s">
        <v>1157</v>
      </c>
      <c r="C30" s="672" t="s">
        <v>1162</v>
      </c>
      <c r="D30" s="672" t="s">
        <v>721</v>
      </c>
      <c r="E30" s="672" t="s">
        <v>722</v>
      </c>
      <c r="F30" s="672" t="s">
        <v>723</v>
      </c>
      <c r="G30" s="672" t="s">
        <v>724</v>
      </c>
      <c r="H30" s="2133"/>
      <c r="I30" s="672" t="s">
        <v>1165</v>
      </c>
      <c r="J30" s="672" t="s">
        <v>1157</v>
      </c>
      <c r="K30" s="672" t="s">
        <v>1162</v>
      </c>
      <c r="L30" s="672" t="s">
        <v>721</v>
      </c>
      <c r="M30" s="672" t="s">
        <v>722</v>
      </c>
      <c r="N30" s="672" t="s">
        <v>723</v>
      </c>
      <c r="O30" s="672" t="s">
        <v>724</v>
      </c>
      <c r="P30" s="1147"/>
      <c r="Q30" s="672" t="s">
        <v>743</v>
      </c>
      <c r="R30" s="672" t="s">
        <v>1157</v>
      </c>
      <c r="S30" s="672" t="s">
        <v>1162</v>
      </c>
      <c r="T30" s="672" t="s">
        <v>721</v>
      </c>
      <c r="U30" s="672" t="s">
        <v>722</v>
      </c>
      <c r="V30" s="672" t="s">
        <v>723</v>
      </c>
      <c r="W30" s="672" t="s">
        <v>724</v>
      </c>
      <c r="X30" s="1145"/>
    </row>
    <row r="31" spans="1:24" ht="15.75" thickBot="1">
      <c r="A31" s="672" t="s">
        <v>112</v>
      </c>
      <c r="B31" s="671">
        <v>23.49</v>
      </c>
      <c r="C31" s="671">
        <v>25.47</v>
      </c>
      <c r="D31" s="671"/>
      <c r="E31" s="671"/>
      <c r="F31" s="671"/>
      <c r="G31" s="671"/>
      <c r="H31" s="2133"/>
      <c r="I31" s="672" t="s">
        <v>112</v>
      </c>
      <c r="J31" s="671">
        <v>22.08</v>
      </c>
      <c r="K31" s="671">
        <v>24.39</v>
      </c>
      <c r="L31" s="671"/>
      <c r="M31" s="671"/>
      <c r="N31" s="671"/>
      <c r="O31" s="671"/>
      <c r="P31" s="1147"/>
      <c r="Q31" s="672" t="s">
        <v>112</v>
      </c>
      <c r="R31" s="671">
        <v>22.14</v>
      </c>
      <c r="S31" s="671">
        <v>24.14</v>
      </c>
      <c r="T31" s="671">
        <v>22.68</v>
      </c>
      <c r="U31" s="671">
        <v>20.53</v>
      </c>
      <c r="V31" s="671">
        <v>24.28</v>
      </c>
      <c r="W31" s="671">
        <v>23.44</v>
      </c>
      <c r="X31" s="1145"/>
    </row>
    <row r="32" spans="1:24" ht="15.75" thickBot="1">
      <c r="A32" s="672" t="s">
        <v>113</v>
      </c>
      <c r="B32" s="671">
        <v>29.18</v>
      </c>
      <c r="C32" s="671">
        <v>28.2</v>
      </c>
      <c r="D32" s="671"/>
      <c r="E32" s="671"/>
      <c r="F32" s="671"/>
      <c r="G32" s="671"/>
      <c r="H32" s="2133"/>
      <c r="I32" s="672" t="s">
        <v>113</v>
      </c>
      <c r="J32" s="671">
        <v>28.14</v>
      </c>
      <c r="K32" s="671">
        <v>27.21</v>
      </c>
      <c r="L32" s="671"/>
      <c r="M32" s="671"/>
      <c r="N32" s="671"/>
      <c r="O32" s="671"/>
      <c r="P32" s="1147"/>
      <c r="Q32" s="672" t="s">
        <v>113</v>
      </c>
      <c r="R32" s="671">
        <v>27.56</v>
      </c>
      <c r="S32" s="671">
        <v>27.03</v>
      </c>
      <c r="T32" s="671">
        <v>27.56</v>
      </c>
      <c r="U32" s="671">
        <v>20.53</v>
      </c>
      <c r="V32" s="671">
        <v>27.17</v>
      </c>
      <c r="W32" s="671">
        <v>24.15</v>
      </c>
      <c r="X32" s="1145"/>
    </row>
    <row r="33" spans="1:32" ht="15.75" thickBot="1">
      <c r="A33" s="672" t="s">
        <v>725</v>
      </c>
      <c r="B33" s="667">
        <v>0.19500000000000001</v>
      </c>
      <c r="C33" s="667">
        <v>9.7000000000000003E-2</v>
      </c>
      <c r="D33" s="667"/>
      <c r="E33" s="667"/>
      <c r="F33" s="667"/>
      <c r="G33" s="667"/>
      <c r="H33" s="2133"/>
      <c r="I33" s="672" t="s">
        <v>725</v>
      </c>
      <c r="J33" s="667">
        <v>0.215</v>
      </c>
      <c r="K33" s="667">
        <v>0.10299999999999999</v>
      </c>
      <c r="L33" s="667"/>
      <c r="M33" s="667"/>
      <c r="N33" s="667"/>
      <c r="O33" s="667"/>
      <c r="P33" s="1147"/>
      <c r="Q33" s="672" t="s">
        <v>725</v>
      </c>
      <c r="R33" s="667">
        <v>0.19700000000000001</v>
      </c>
      <c r="S33" s="667">
        <v>0.107</v>
      </c>
      <c r="T33" s="667">
        <v>0.17699999999999999</v>
      </c>
      <c r="U33" s="667">
        <v>0</v>
      </c>
      <c r="V33" s="667">
        <v>0.106</v>
      </c>
      <c r="W33" s="667">
        <v>0.03</v>
      </c>
      <c r="X33" s="1145"/>
    </row>
    <row r="34" spans="1:32">
      <c r="A34" s="2133"/>
      <c r="B34" s="2133"/>
      <c r="C34" s="2133"/>
      <c r="D34" s="2133"/>
      <c r="E34" s="2133"/>
      <c r="F34" s="2133"/>
      <c r="G34" s="2133"/>
      <c r="H34" s="2133"/>
      <c r="I34" s="1147"/>
      <c r="J34" s="1147"/>
      <c r="K34" s="1147"/>
      <c r="L34" s="1147"/>
      <c r="M34" s="1147"/>
      <c r="N34" s="1147"/>
      <c r="O34" s="1147"/>
      <c r="P34" s="1147"/>
      <c r="Q34" s="1145"/>
      <c r="R34" s="1145"/>
      <c r="S34" s="1145"/>
      <c r="T34" s="1145"/>
      <c r="U34" s="1145"/>
      <c r="V34" s="1145"/>
      <c r="W34" s="1145"/>
      <c r="X34" s="1145"/>
    </row>
    <row r="35" spans="1:32" ht="15.75" thickBot="1">
      <c r="A35" s="2133"/>
      <c r="B35" s="2133"/>
      <c r="C35" s="2133"/>
      <c r="D35" s="2133"/>
      <c r="E35" s="2133"/>
      <c r="F35" s="2133"/>
      <c r="G35" s="2133"/>
      <c r="H35" s="2133"/>
      <c r="I35" s="1147"/>
      <c r="J35" s="1147"/>
      <c r="K35" s="1147"/>
      <c r="L35" s="1147"/>
      <c r="M35" s="1147"/>
      <c r="N35" s="1147"/>
      <c r="O35" s="1147"/>
      <c r="P35" s="1147"/>
      <c r="Q35" s="1145"/>
      <c r="R35" s="1145"/>
      <c r="S35" s="1145"/>
      <c r="T35" s="1145"/>
      <c r="U35" s="1145"/>
      <c r="V35" s="1145"/>
      <c r="W35" s="1145"/>
      <c r="X35" s="1145"/>
      <c r="AB35" s="1147"/>
      <c r="AC35" s="1147"/>
      <c r="AD35" s="1147"/>
      <c r="AE35" s="1147"/>
      <c r="AF35" s="1147"/>
    </row>
    <row r="36" spans="1:32" ht="105.75" thickBot="1">
      <c r="A36" s="672" t="s">
        <v>1438</v>
      </c>
      <c r="B36" s="672" t="s">
        <v>1157</v>
      </c>
      <c r="C36" s="672" t="s">
        <v>1162</v>
      </c>
      <c r="D36" s="672" t="s">
        <v>721</v>
      </c>
      <c r="E36" s="672" t="s">
        <v>722</v>
      </c>
      <c r="F36" s="672" t="s">
        <v>723</v>
      </c>
      <c r="G36" s="672" t="s">
        <v>724</v>
      </c>
      <c r="H36" s="2133"/>
      <c r="I36" s="672" t="s">
        <v>1166</v>
      </c>
      <c r="J36" s="672" t="s">
        <v>1157</v>
      </c>
      <c r="K36" s="672" t="s">
        <v>1162</v>
      </c>
      <c r="L36" s="672" t="s">
        <v>721</v>
      </c>
      <c r="M36" s="672" t="s">
        <v>722</v>
      </c>
      <c r="N36" s="672" t="s">
        <v>723</v>
      </c>
      <c r="O36" s="672" t="s">
        <v>724</v>
      </c>
      <c r="P36" s="1147"/>
      <c r="Q36" s="672" t="s">
        <v>754</v>
      </c>
      <c r="R36" s="672" t="s">
        <v>1157</v>
      </c>
      <c r="S36" s="672" t="s">
        <v>1162</v>
      </c>
      <c r="T36" s="672" t="s">
        <v>721</v>
      </c>
      <c r="U36" s="672" t="s">
        <v>722</v>
      </c>
      <c r="V36" s="672" t="s">
        <v>723</v>
      </c>
      <c r="W36" s="672" t="s">
        <v>724</v>
      </c>
      <c r="X36" s="1145"/>
      <c r="AA36" s="450"/>
      <c r="AB36" s="450"/>
      <c r="AC36" s="450"/>
      <c r="AD36" s="450"/>
      <c r="AE36" s="450"/>
      <c r="AF36" s="76"/>
    </row>
    <row r="37" spans="1:32" ht="15.75" thickBot="1">
      <c r="A37" s="672" t="s">
        <v>112</v>
      </c>
      <c r="B37" s="671">
        <v>25.24</v>
      </c>
      <c r="C37" s="671">
        <v>29.28</v>
      </c>
      <c r="D37" s="671">
        <v>24.09</v>
      </c>
      <c r="E37" s="671">
        <v>31.33</v>
      </c>
      <c r="F37" s="671">
        <v>28.63</v>
      </c>
      <c r="G37" s="671">
        <v>30.7</v>
      </c>
      <c r="H37" s="2133"/>
      <c r="I37" s="672" t="s">
        <v>112</v>
      </c>
      <c r="J37" s="671">
        <v>24.59</v>
      </c>
      <c r="K37" s="671">
        <v>28.98</v>
      </c>
      <c r="L37" s="671">
        <v>24.1</v>
      </c>
      <c r="M37" s="671">
        <v>27.22</v>
      </c>
      <c r="N37" s="671">
        <v>28.73</v>
      </c>
      <c r="O37" s="671">
        <v>30.31</v>
      </c>
      <c r="P37" s="1147"/>
      <c r="Q37" s="672" t="s">
        <v>112</v>
      </c>
      <c r="R37" s="671">
        <v>23.7</v>
      </c>
      <c r="S37" s="671">
        <v>26.94</v>
      </c>
      <c r="T37" s="671">
        <v>22.41</v>
      </c>
      <c r="U37" s="671">
        <v>23.7</v>
      </c>
      <c r="V37" s="671">
        <v>26.53</v>
      </c>
      <c r="W37" s="671">
        <v>29.66</v>
      </c>
      <c r="X37" s="1145"/>
    </row>
    <row r="38" spans="1:32" ht="15.75" thickBot="1">
      <c r="A38" s="672" t="s">
        <v>113</v>
      </c>
      <c r="B38" s="671">
        <v>31.92</v>
      </c>
      <c r="C38" s="671">
        <v>35.409999999999997</v>
      </c>
      <c r="D38" s="671">
        <v>30.44</v>
      </c>
      <c r="E38" s="671">
        <v>37.81</v>
      </c>
      <c r="F38" s="671">
        <v>35.450000000000003</v>
      </c>
      <c r="G38" s="671">
        <v>35.11</v>
      </c>
      <c r="H38" s="2133"/>
      <c r="I38" s="672" t="s">
        <v>113</v>
      </c>
      <c r="J38" s="671">
        <v>29.85</v>
      </c>
      <c r="K38" s="671">
        <v>35.26</v>
      </c>
      <c r="L38" s="671">
        <v>29.85</v>
      </c>
      <c r="M38" s="671">
        <v>28.84</v>
      </c>
      <c r="N38" s="671">
        <v>35.68</v>
      </c>
      <c r="O38" s="671">
        <v>29.08</v>
      </c>
      <c r="P38" s="1147"/>
      <c r="Q38" s="672" t="s">
        <v>113</v>
      </c>
      <c r="R38" s="671">
        <v>30.51</v>
      </c>
      <c r="S38" s="671">
        <v>35.659999999999997</v>
      </c>
      <c r="T38" s="671">
        <v>30.51</v>
      </c>
      <c r="U38" s="671">
        <v>34.39</v>
      </c>
      <c r="V38" s="671">
        <v>35.71</v>
      </c>
      <c r="W38" s="671">
        <v>34.39</v>
      </c>
      <c r="X38" s="1145"/>
    </row>
    <row r="39" spans="1:32" ht="15.75" thickBot="1">
      <c r="A39" s="672" t="s">
        <v>725</v>
      </c>
      <c r="B39" s="667">
        <v>0.20899999999999999</v>
      </c>
      <c r="C39" s="667">
        <v>0.17299999999999999</v>
      </c>
      <c r="D39" s="667">
        <v>0.20899999999999999</v>
      </c>
      <c r="E39" s="667">
        <v>0.17100000000000001</v>
      </c>
      <c r="F39" s="667">
        <v>0.192</v>
      </c>
      <c r="G39" s="667">
        <v>0.126</v>
      </c>
      <c r="H39" s="2133"/>
      <c r="I39" s="672" t="s">
        <v>725</v>
      </c>
      <c r="J39" s="667">
        <v>0.17599999999999999</v>
      </c>
      <c r="K39" s="667">
        <v>0.17799999999999999</v>
      </c>
      <c r="L39" s="667">
        <v>0.193</v>
      </c>
      <c r="M39" s="667">
        <v>5.6000000000000001E-2</v>
      </c>
      <c r="N39" s="667">
        <v>0.19500000000000001</v>
      </c>
      <c r="O39" s="667">
        <v>-4.2000000000000003E-2</v>
      </c>
      <c r="P39" s="1147"/>
      <c r="Q39" s="672" t="s">
        <v>725</v>
      </c>
      <c r="R39" s="667">
        <v>0.223</v>
      </c>
      <c r="S39" s="667">
        <v>0.24399999999999999</v>
      </c>
      <c r="T39" s="667">
        <v>0.26500000000000001</v>
      </c>
      <c r="U39" s="667">
        <v>0.311</v>
      </c>
      <c r="V39" s="667">
        <v>0.25700000000000001</v>
      </c>
      <c r="W39" s="667">
        <v>0.13700000000000001</v>
      </c>
      <c r="X39" s="1145"/>
    </row>
    <row r="40" spans="1:32">
      <c r="A40" s="2133"/>
      <c r="B40" s="2133"/>
      <c r="C40" s="2133"/>
      <c r="D40" s="2133"/>
      <c r="E40" s="2133"/>
      <c r="F40" s="2133"/>
      <c r="G40" s="2133"/>
      <c r="H40" s="2133"/>
      <c r="I40" s="1147"/>
      <c r="J40" s="1147"/>
      <c r="K40" s="1147"/>
      <c r="L40" s="1147"/>
      <c r="M40" s="1147"/>
      <c r="N40" s="1147"/>
      <c r="O40" s="1147"/>
      <c r="P40" s="1147"/>
      <c r="Q40" s="1145"/>
      <c r="R40" s="1145"/>
      <c r="S40" s="1145"/>
      <c r="T40" s="1145"/>
      <c r="U40" s="1145"/>
      <c r="V40" s="1145"/>
      <c r="W40" s="1145"/>
      <c r="X40" s="1145"/>
    </row>
    <row r="41" spans="1:32" ht="15.75" thickBot="1">
      <c r="A41" s="2133"/>
      <c r="B41" s="2133"/>
      <c r="C41" s="2133"/>
      <c r="D41" s="2133"/>
      <c r="E41" s="2133"/>
      <c r="F41" s="2133"/>
      <c r="G41" s="2133"/>
      <c r="H41" s="2133"/>
      <c r="I41" s="1147"/>
      <c r="J41" s="1147"/>
      <c r="K41" s="1147"/>
      <c r="L41" s="1147"/>
      <c r="M41" s="1147"/>
      <c r="N41" s="1147"/>
      <c r="O41" s="1147"/>
      <c r="P41" s="1147"/>
      <c r="Q41" s="1145"/>
      <c r="R41" s="1145"/>
      <c r="S41" s="1145"/>
      <c r="T41" s="1145"/>
      <c r="U41" s="1145"/>
      <c r="V41" s="1145"/>
      <c r="W41" s="1145"/>
      <c r="X41" s="1145"/>
    </row>
    <row r="42" spans="1:32" ht="105.75" thickBot="1">
      <c r="A42" s="672" t="s">
        <v>1439</v>
      </c>
      <c r="B42" s="672" t="s">
        <v>1157</v>
      </c>
      <c r="C42" s="672" t="s">
        <v>1162</v>
      </c>
      <c r="D42" s="672" t="s">
        <v>721</v>
      </c>
      <c r="E42" s="672" t="s">
        <v>722</v>
      </c>
      <c r="F42" s="672" t="s">
        <v>723</v>
      </c>
      <c r="G42" s="672" t="s">
        <v>724</v>
      </c>
      <c r="H42" s="2133"/>
      <c r="I42" s="672" t="s">
        <v>1167</v>
      </c>
      <c r="J42" s="672" t="s">
        <v>1157</v>
      </c>
      <c r="K42" s="672" t="s">
        <v>1162</v>
      </c>
      <c r="L42" s="672" t="s">
        <v>721</v>
      </c>
      <c r="M42" s="672" t="s">
        <v>722</v>
      </c>
      <c r="N42" s="672" t="s">
        <v>723</v>
      </c>
      <c r="O42" s="672" t="s">
        <v>724</v>
      </c>
      <c r="P42" s="1147"/>
      <c r="Q42" s="672" t="s">
        <v>755</v>
      </c>
      <c r="R42" s="672" t="s">
        <v>1157</v>
      </c>
      <c r="S42" s="672" t="s">
        <v>1162</v>
      </c>
      <c r="T42" s="672" t="s">
        <v>721</v>
      </c>
      <c r="U42" s="672" t="s">
        <v>722</v>
      </c>
      <c r="V42" s="672" t="s">
        <v>723</v>
      </c>
      <c r="W42" s="672" t="s">
        <v>724</v>
      </c>
      <c r="X42" s="1145"/>
    </row>
    <row r="43" spans="1:32" ht="15.75" thickBot="1">
      <c r="A43" s="672" t="s">
        <v>112</v>
      </c>
      <c r="B43" s="671">
        <v>17.27</v>
      </c>
      <c r="C43" s="671">
        <v>19.41</v>
      </c>
      <c r="D43" s="671">
        <v>17.04</v>
      </c>
      <c r="E43" s="671">
        <v>19.22</v>
      </c>
      <c r="F43" s="671">
        <v>19.32</v>
      </c>
      <c r="G43" s="671">
        <v>20.14</v>
      </c>
      <c r="H43" s="2133"/>
      <c r="I43" s="672" t="s">
        <v>112</v>
      </c>
      <c r="J43" s="671">
        <v>17.309999999999999</v>
      </c>
      <c r="K43" s="671">
        <v>19.149999999999999</v>
      </c>
      <c r="L43" s="671">
        <v>16.95</v>
      </c>
      <c r="M43" s="671">
        <v>18.850000000000001</v>
      </c>
      <c r="N43" s="671">
        <v>18.989999999999998</v>
      </c>
      <c r="O43" s="671">
        <v>20.43</v>
      </c>
      <c r="P43" s="1147"/>
      <c r="Q43" s="672" t="s">
        <v>112</v>
      </c>
      <c r="R43" s="671">
        <v>17.02</v>
      </c>
      <c r="S43" s="671">
        <v>19.100000000000001</v>
      </c>
      <c r="T43" s="671">
        <v>16.73</v>
      </c>
      <c r="U43" s="671">
        <v>18.72</v>
      </c>
      <c r="V43" s="671">
        <v>18.95</v>
      </c>
      <c r="W43" s="671">
        <v>20.34</v>
      </c>
      <c r="X43" s="1145"/>
    </row>
    <row r="44" spans="1:32" ht="15.75" thickBot="1">
      <c r="A44" s="672" t="s">
        <v>113</v>
      </c>
      <c r="B44" s="671">
        <v>16.79</v>
      </c>
      <c r="C44" s="671">
        <v>17.77</v>
      </c>
      <c r="D44" s="671">
        <v>16.79</v>
      </c>
      <c r="E44" s="671">
        <v>19.22</v>
      </c>
      <c r="F44" s="671">
        <v>17.71</v>
      </c>
      <c r="G44" s="671">
        <v>22.48</v>
      </c>
      <c r="H44" s="2133"/>
      <c r="I44" s="672" t="s">
        <v>113</v>
      </c>
      <c r="J44" s="671">
        <v>16.510000000000002</v>
      </c>
      <c r="K44" s="671">
        <v>17.690000000000001</v>
      </c>
      <c r="L44" s="671">
        <v>16.510000000000002</v>
      </c>
      <c r="M44" s="671">
        <v>18.850000000000001</v>
      </c>
      <c r="N44" s="671">
        <v>17.62</v>
      </c>
      <c r="O44" s="671">
        <v>23.05</v>
      </c>
      <c r="P44" s="1147"/>
      <c r="Q44" s="672" t="s">
        <v>113</v>
      </c>
      <c r="R44" s="671">
        <v>16.36</v>
      </c>
      <c r="S44" s="671">
        <v>17.55</v>
      </c>
      <c r="T44" s="671">
        <v>16.36</v>
      </c>
      <c r="U44" s="671">
        <v>18.46</v>
      </c>
      <c r="V44" s="671">
        <v>17.510000000000002</v>
      </c>
      <c r="W44" s="671">
        <v>21.14</v>
      </c>
      <c r="X44" s="1145"/>
    </row>
    <row r="45" spans="1:32" ht="15.75" thickBot="1">
      <c r="A45" s="672" t="s">
        <v>725</v>
      </c>
      <c r="B45" s="667">
        <v>-2.8400000000000002E-2</v>
      </c>
      <c r="C45" s="667">
        <v>-8.4400000000000003E-2</v>
      </c>
      <c r="D45" s="667">
        <v>-1.4800000000000001E-2</v>
      </c>
      <c r="E45" s="667">
        <v>0</v>
      </c>
      <c r="F45" s="667">
        <v>-9.1200000000000003E-2</v>
      </c>
      <c r="G45" s="667">
        <v>0.104</v>
      </c>
      <c r="H45" s="2133"/>
      <c r="I45" s="672" t="s">
        <v>725</v>
      </c>
      <c r="J45" s="667">
        <v>-4.6199999999999998E-2</v>
      </c>
      <c r="K45" s="667">
        <v>-7.6600000000000001E-2</v>
      </c>
      <c r="L45" s="667">
        <v>-2.6700000000000002E-2</v>
      </c>
      <c r="M45" s="667">
        <v>0</v>
      </c>
      <c r="N45" s="667">
        <v>-7.8E-2</v>
      </c>
      <c r="O45" s="667">
        <v>0.1137</v>
      </c>
      <c r="P45" s="1147"/>
      <c r="Q45" s="672" t="s">
        <v>725</v>
      </c>
      <c r="R45" s="667">
        <v>-4.07E-2</v>
      </c>
      <c r="S45" s="667">
        <v>-8.8700000000000001E-2</v>
      </c>
      <c r="T45" s="667">
        <v>-2.2800000000000001E-2</v>
      </c>
      <c r="U45" s="667">
        <v>-1.3899999999999999E-2</v>
      </c>
      <c r="V45" s="667">
        <v>-8.2500000000000004E-2</v>
      </c>
      <c r="W45" s="667">
        <v>3.8100000000000002E-2</v>
      </c>
      <c r="X45" s="1145"/>
    </row>
    <row r="46" spans="1:32">
      <c r="A46" s="2133"/>
      <c r="B46" s="2133"/>
      <c r="C46" s="2133"/>
      <c r="D46" s="2133"/>
      <c r="E46" s="2133"/>
      <c r="F46" s="2133"/>
      <c r="G46" s="2133"/>
      <c r="H46" s="2133"/>
      <c r="I46" s="1147"/>
      <c r="J46" s="1147"/>
      <c r="K46" s="1147"/>
      <c r="L46" s="1147"/>
      <c r="M46" s="1147"/>
      <c r="N46" s="1147"/>
      <c r="O46" s="1147"/>
      <c r="P46" s="1147"/>
      <c r="Q46" s="1145"/>
      <c r="R46" s="1145"/>
      <c r="S46" s="1145"/>
      <c r="T46" s="1145"/>
      <c r="U46" s="1145"/>
      <c r="V46" s="1145"/>
      <c r="W46" s="1145"/>
      <c r="X46" s="1145"/>
    </row>
    <row r="47" spans="1:32" ht="15.75" thickBot="1">
      <c r="A47" s="2133"/>
      <c r="B47" s="2133"/>
      <c r="C47" s="2133"/>
      <c r="D47" s="2133"/>
      <c r="E47" s="2133"/>
      <c r="F47" s="2133"/>
      <c r="G47" s="2133"/>
      <c r="H47" s="2133"/>
      <c r="I47" s="1147"/>
      <c r="J47" s="1147"/>
      <c r="K47" s="1147"/>
      <c r="L47" s="1147"/>
      <c r="M47" s="1147"/>
      <c r="N47" s="1147"/>
      <c r="O47" s="1147"/>
      <c r="P47" s="1147"/>
      <c r="Q47" s="1145"/>
      <c r="R47" s="1145"/>
      <c r="S47" s="1145"/>
      <c r="T47" s="1145"/>
      <c r="U47" s="1145"/>
      <c r="V47" s="1145"/>
      <c r="W47" s="1145"/>
      <c r="X47" s="1145"/>
    </row>
    <row r="48" spans="1:32" ht="105.75" thickBot="1">
      <c r="A48" s="672" t="s">
        <v>1168</v>
      </c>
      <c r="B48" s="672" t="s">
        <v>1157</v>
      </c>
      <c r="C48" s="672" t="s">
        <v>1162</v>
      </c>
      <c r="D48" s="672" t="s">
        <v>721</v>
      </c>
      <c r="E48" s="672" t="s">
        <v>722</v>
      </c>
      <c r="F48" s="672" t="s">
        <v>723</v>
      </c>
      <c r="G48" s="672" t="s">
        <v>724</v>
      </c>
      <c r="H48" s="2133"/>
      <c r="I48" s="672" t="s">
        <v>1168</v>
      </c>
      <c r="J48" s="672" t="s">
        <v>1157</v>
      </c>
      <c r="K48" s="672" t="s">
        <v>1162</v>
      </c>
      <c r="L48" s="672" t="s">
        <v>721</v>
      </c>
      <c r="M48" s="672" t="s">
        <v>722</v>
      </c>
      <c r="N48" s="672" t="s">
        <v>723</v>
      </c>
      <c r="O48" s="672" t="s">
        <v>724</v>
      </c>
      <c r="P48" s="1147"/>
      <c r="Q48" s="672" t="s">
        <v>1158</v>
      </c>
      <c r="R48" s="672" t="s">
        <v>1157</v>
      </c>
      <c r="S48" s="672" t="s">
        <v>1162</v>
      </c>
      <c r="T48" s="672" t="s">
        <v>721</v>
      </c>
      <c r="U48" s="672" t="s">
        <v>722</v>
      </c>
      <c r="V48" s="672" t="s">
        <v>723</v>
      </c>
      <c r="W48" s="672" t="s">
        <v>724</v>
      </c>
      <c r="X48" s="1145"/>
    </row>
    <row r="49" spans="1:24" ht="15.75" thickBot="1">
      <c r="A49" s="672" t="s">
        <v>112</v>
      </c>
      <c r="B49" s="671">
        <v>26.93</v>
      </c>
      <c r="C49" s="671">
        <v>30.59</v>
      </c>
      <c r="D49" s="671" t="s">
        <v>1159</v>
      </c>
      <c r="E49" s="671" t="s">
        <v>1159</v>
      </c>
      <c r="F49" s="671" t="s">
        <v>1159</v>
      </c>
      <c r="G49" s="671" t="s">
        <v>1159</v>
      </c>
      <c r="H49" s="2133"/>
      <c r="I49" s="672" t="s">
        <v>112</v>
      </c>
      <c r="J49" s="671">
        <v>27.91</v>
      </c>
      <c r="K49" s="671">
        <v>31.59</v>
      </c>
      <c r="L49" s="671" t="s">
        <v>1159</v>
      </c>
      <c r="M49" s="671" t="s">
        <v>1159</v>
      </c>
      <c r="N49" s="671" t="s">
        <v>1159</v>
      </c>
      <c r="O49" s="671" t="s">
        <v>1159</v>
      </c>
      <c r="P49" s="1147"/>
      <c r="Q49" s="672" t="s">
        <v>112</v>
      </c>
      <c r="R49" s="671">
        <v>24.35</v>
      </c>
      <c r="S49" s="671">
        <v>29.43</v>
      </c>
      <c r="T49" s="671" t="s">
        <v>1159</v>
      </c>
      <c r="U49" s="671" t="s">
        <v>1159</v>
      </c>
      <c r="V49" s="671" t="s">
        <v>1159</v>
      </c>
      <c r="W49" s="671" t="s">
        <v>1159</v>
      </c>
      <c r="X49" s="1145"/>
    </row>
    <row r="50" spans="1:24" ht="15.75" thickBot="1">
      <c r="A50" s="672" t="s">
        <v>113</v>
      </c>
      <c r="B50" s="671">
        <v>27.53</v>
      </c>
      <c r="C50" s="671">
        <v>29.02</v>
      </c>
      <c r="D50" s="671" t="s">
        <v>1159</v>
      </c>
      <c r="E50" s="671" t="s">
        <v>1159</v>
      </c>
      <c r="F50" s="671" t="s">
        <v>1159</v>
      </c>
      <c r="G50" s="671" t="s">
        <v>1159</v>
      </c>
      <c r="H50" s="2133"/>
      <c r="I50" s="672" t="s">
        <v>113</v>
      </c>
      <c r="J50" s="671">
        <v>26.06</v>
      </c>
      <c r="K50" s="671">
        <v>28.87</v>
      </c>
      <c r="L50" s="671" t="s">
        <v>1159</v>
      </c>
      <c r="M50" s="671" t="s">
        <v>1159</v>
      </c>
      <c r="N50" s="671" t="s">
        <v>1159</v>
      </c>
      <c r="O50" s="671" t="s">
        <v>1159</v>
      </c>
      <c r="P50" s="1147"/>
      <c r="Q50" s="672" t="s">
        <v>113</v>
      </c>
      <c r="R50" s="671">
        <v>24.7</v>
      </c>
      <c r="S50" s="671">
        <v>27.26</v>
      </c>
      <c r="T50" s="671" t="s">
        <v>1159</v>
      </c>
      <c r="U50" s="671" t="s">
        <v>1159</v>
      </c>
      <c r="V50" s="671" t="s">
        <v>1159</v>
      </c>
      <c r="W50" s="671" t="s">
        <v>1159</v>
      </c>
      <c r="X50" s="1145"/>
    </row>
    <row r="51" spans="1:24" ht="15.75" thickBot="1">
      <c r="A51" s="672" t="s">
        <v>725</v>
      </c>
      <c r="B51" s="667">
        <v>2.18E-2</v>
      </c>
      <c r="C51" s="667">
        <v>-5.3999999999999999E-2</v>
      </c>
      <c r="D51" s="671" t="s">
        <v>1159</v>
      </c>
      <c r="E51" s="671" t="s">
        <v>1159</v>
      </c>
      <c r="F51" s="671" t="s">
        <v>1159</v>
      </c>
      <c r="G51" s="671" t="s">
        <v>1159</v>
      </c>
      <c r="H51" s="2133"/>
      <c r="I51" s="672" t="s">
        <v>725</v>
      </c>
      <c r="J51" s="667">
        <v>-7.0900000000000005E-2</v>
      </c>
      <c r="K51" s="667">
        <v>-9.4200000000000006E-2</v>
      </c>
      <c r="L51" s="671" t="s">
        <v>1159</v>
      </c>
      <c r="M51" s="671" t="s">
        <v>1159</v>
      </c>
      <c r="N51" s="671" t="s">
        <v>1159</v>
      </c>
      <c r="O51" s="671" t="s">
        <v>1159</v>
      </c>
      <c r="P51" s="1147"/>
      <c r="Q51" s="672" t="s">
        <v>725</v>
      </c>
      <c r="R51" s="667">
        <v>1.4200000000000001E-2</v>
      </c>
      <c r="S51" s="667">
        <v>7.9600000000000004E-2</v>
      </c>
      <c r="T51" s="671" t="s">
        <v>1159</v>
      </c>
      <c r="U51" s="671" t="s">
        <v>1159</v>
      </c>
      <c r="V51" s="671" t="s">
        <v>1159</v>
      </c>
      <c r="W51" s="671" t="s">
        <v>1159</v>
      </c>
      <c r="X51" s="1145"/>
    </row>
    <row r="52" spans="1:24">
      <c r="A52" s="2133"/>
      <c r="B52" s="2133"/>
      <c r="C52" s="2133"/>
      <c r="D52" s="2133"/>
      <c r="E52" s="2133"/>
      <c r="F52" s="2133"/>
      <c r="G52" s="2133"/>
      <c r="H52" s="2133"/>
      <c r="I52" s="1147"/>
      <c r="J52" s="1147"/>
      <c r="K52" s="1147"/>
      <c r="L52" s="1147"/>
      <c r="M52" s="1147"/>
      <c r="N52" s="1147"/>
      <c r="O52" s="1147"/>
      <c r="P52" s="1147"/>
      <c r="Q52" s="1145"/>
      <c r="R52" s="1145"/>
      <c r="S52" s="1145"/>
      <c r="T52" s="1145"/>
      <c r="U52" s="1145"/>
      <c r="V52" s="1145"/>
      <c r="W52" s="1145"/>
      <c r="X52" s="1145"/>
    </row>
    <row r="53" spans="1:24" ht="15.75" thickBot="1">
      <c r="A53" s="2133"/>
      <c r="B53" s="2133"/>
      <c r="C53" s="2133"/>
      <c r="D53" s="2133"/>
      <c r="E53" s="2133"/>
      <c r="F53" s="2133"/>
      <c r="G53" s="2133"/>
      <c r="H53" s="2133"/>
      <c r="I53" s="1147"/>
      <c r="J53" s="1147"/>
      <c r="K53" s="1147"/>
      <c r="L53" s="1147"/>
      <c r="M53" s="1147"/>
      <c r="N53" s="1147"/>
      <c r="O53" s="1147"/>
      <c r="P53" s="1147"/>
      <c r="Q53" s="1145"/>
      <c r="R53" s="1145"/>
      <c r="S53" s="1145"/>
      <c r="T53" s="1145"/>
      <c r="U53" s="1145"/>
      <c r="V53" s="1145"/>
      <c r="W53" s="1145"/>
      <c r="X53" s="1145"/>
    </row>
    <row r="54" spans="1:24" ht="105.75" thickBot="1">
      <c r="A54" s="672" t="s">
        <v>1440</v>
      </c>
      <c r="B54" s="672" t="s">
        <v>1157</v>
      </c>
      <c r="C54" s="672" t="s">
        <v>1162</v>
      </c>
      <c r="D54" s="672" t="s">
        <v>721</v>
      </c>
      <c r="E54" s="672" t="s">
        <v>722</v>
      </c>
      <c r="F54" s="672" t="s">
        <v>723</v>
      </c>
      <c r="G54" s="672" t="s">
        <v>724</v>
      </c>
      <c r="H54" s="2133"/>
      <c r="I54" s="672" t="s">
        <v>1169</v>
      </c>
      <c r="J54" s="672" t="s">
        <v>1157</v>
      </c>
      <c r="K54" s="672" t="s">
        <v>1162</v>
      </c>
      <c r="L54" s="672" t="s">
        <v>721</v>
      </c>
      <c r="M54" s="672" t="s">
        <v>722</v>
      </c>
      <c r="N54" s="672" t="s">
        <v>723</v>
      </c>
      <c r="O54" s="672" t="s">
        <v>724</v>
      </c>
      <c r="P54" s="1147"/>
      <c r="Q54" s="672" t="s">
        <v>1160</v>
      </c>
      <c r="R54" s="672" t="s">
        <v>1157</v>
      </c>
      <c r="S54" s="672" t="s">
        <v>1162</v>
      </c>
      <c r="T54" s="672" t="s">
        <v>721</v>
      </c>
      <c r="U54" s="672" t="s">
        <v>722</v>
      </c>
      <c r="V54" s="672" t="s">
        <v>723</v>
      </c>
      <c r="W54" s="672" t="s">
        <v>724</v>
      </c>
      <c r="X54" s="1145"/>
    </row>
    <row r="55" spans="1:24" ht="15.75" thickBot="1">
      <c r="A55" s="672" t="s">
        <v>112</v>
      </c>
      <c r="B55" s="671">
        <v>20.03</v>
      </c>
      <c r="C55" s="671">
        <v>20.28</v>
      </c>
      <c r="D55" s="671"/>
      <c r="E55" s="671"/>
      <c r="F55" s="671"/>
      <c r="G55" s="671"/>
      <c r="H55" s="2133"/>
      <c r="I55" s="672" t="s">
        <v>112</v>
      </c>
      <c r="J55" s="671">
        <v>19.52</v>
      </c>
      <c r="K55" s="671">
        <v>19.78</v>
      </c>
      <c r="L55" s="671"/>
      <c r="M55" s="671"/>
      <c r="N55" s="671"/>
      <c r="O55" s="671"/>
      <c r="P55" s="1147"/>
      <c r="Q55" s="672" t="s">
        <v>112</v>
      </c>
      <c r="R55" s="671">
        <v>18.75</v>
      </c>
      <c r="S55" s="671">
        <v>19.23</v>
      </c>
      <c r="T55" s="671">
        <v>19.34</v>
      </c>
      <c r="U55" s="671">
        <v>21.02</v>
      </c>
      <c r="V55" s="671">
        <v>20.02</v>
      </c>
      <c r="W55" s="671">
        <v>20.23</v>
      </c>
      <c r="X55" s="1145"/>
    </row>
    <row r="56" spans="1:24" ht="15.75" thickBot="1">
      <c r="A56" s="672" t="s">
        <v>113</v>
      </c>
      <c r="B56" s="671">
        <v>22.03</v>
      </c>
      <c r="C56" s="671">
        <v>21.62</v>
      </c>
      <c r="D56" s="671"/>
      <c r="E56" s="671"/>
      <c r="F56" s="671"/>
      <c r="G56" s="671"/>
      <c r="H56" s="2133"/>
      <c r="I56" s="672" t="s">
        <v>113</v>
      </c>
      <c r="J56" s="671">
        <v>21.62</v>
      </c>
      <c r="K56" s="671">
        <v>21.27</v>
      </c>
      <c r="L56" s="671"/>
      <c r="M56" s="671"/>
      <c r="N56" s="671"/>
      <c r="O56" s="671"/>
      <c r="P56" s="1147"/>
      <c r="Q56" s="672" t="s">
        <v>113</v>
      </c>
      <c r="R56" s="671">
        <v>21.42</v>
      </c>
      <c r="S56" s="671">
        <v>20.71</v>
      </c>
      <c r="T56" s="671">
        <v>21.88</v>
      </c>
      <c r="U56" s="671">
        <v>21.3</v>
      </c>
      <c r="V56" s="671">
        <v>22.29</v>
      </c>
      <c r="W56" s="671">
        <v>20.99</v>
      </c>
      <c r="X56" s="1145"/>
    </row>
    <row r="57" spans="1:24" ht="15.75" thickBot="1">
      <c r="A57" s="672" t="s">
        <v>725</v>
      </c>
      <c r="B57" s="667">
        <v>9.06E-2</v>
      </c>
      <c r="C57" s="667">
        <v>6.2E-2</v>
      </c>
      <c r="D57" s="667"/>
      <c r="E57" s="667"/>
      <c r="F57" s="667"/>
      <c r="G57" s="667"/>
      <c r="H57" s="2133"/>
      <c r="I57" s="672" t="s">
        <v>725</v>
      </c>
      <c r="J57" s="667">
        <v>9.7100000000000006E-2</v>
      </c>
      <c r="K57" s="667">
        <v>7.0099999999999996E-2</v>
      </c>
      <c r="L57" s="667"/>
      <c r="M57" s="667"/>
      <c r="N57" s="667"/>
      <c r="O57" s="667"/>
      <c r="P57" s="1147"/>
      <c r="Q57" s="672" t="s">
        <v>725</v>
      </c>
      <c r="R57" s="667">
        <v>0.125</v>
      </c>
      <c r="S57" s="667">
        <v>7.1999999999999995E-2</v>
      </c>
      <c r="T57" s="667">
        <v>0.11609999999999999</v>
      </c>
      <c r="U57" s="667">
        <v>1.3100000000000001E-2</v>
      </c>
      <c r="V57" s="667">
        <v>0.1018</v>
      </c>
      <c r="W57" s="667">
        <v>3.6200000000000003E-2</v>
      </c>
      <c r="X57" s="1145"/>
    </row>
    <row r="58" spans="1:24">
      <c r="A58" s="2133"/>
      <c r="B58" s="2133"/>
      <c r="C58" s="2133"/>
      <c r="D58" s="2133"/>
      <c r="E58" s="2133"/>
      <c r="F58" s="2133"/>
      <c r="G58" s="2133"/>
      <c r="H58" s="2133"/>
      <c r="I58" s="1147"/>
      <c r="J58" s="1147"/>
      <c r="K58" s="1147"/>
      <c r="L58" s="1147"/>
      <c r="M58" s="1147"/>
      <c r="N58" s="1147"/>
      <c r="O58" s="1147"/>
      <c r="P58" s="1147"/>
      <c r="Q58" s="1145"/>
      <c r="R58" s="1145"/>
      <c r="S58" s="1145"/>
      <c r="T58" s="1145"/>
      <c r="U58" s="1145"/>
      <c r="V58" s="1145"/>
      <c r="W58" s="1145"/>
      <c r="X58" s="1145"/>
    </row>
    <row r="59" spans="1:24" ht="15.75" thickBot="1">
      <c r="A59" s="2133"/>
      <c r="B59" s="2133"/>
      <c r="C59" s="2133"/>
      <c r="D59" s="2133"/>
      <c r="E59" s="2133"/>
      <c r="F59" s="2133"/>
      <c r="G59" s="2133"/>
      <c r="H59" s="2133"/>
      <c r="I59" s="1147"/>
      <c r="J59" s="1147"/>
      <c r="K59" s="1147"/>
      <c r="L59" s="1147"/>
      <c r="M59" s="1147"/>
      <c r="N59" s="1147"/>
      <c r="O59" s="1147"/>
      <c r="P59" s="1147"/>
      <c r="Q59" s="1145"/>
      <c r="R59" s="1145"/>
      <c r="S59" s="1145"/>
      <c r="T59" s="1145"/>
      <c r="U59" s="1145"/>
      <c r="V59" s="1145"/>
      <c r="W59" s="1145"/>
      <c r="X59" s="1145"/>
    </row>
    <row r="60" spans="1:24" ht="105.75" thickBot="1">
      <c r="A60" s="672" t="s">
        <v>1441</v>
      </c>
      <c r="B60" s="672" t="s">
        <v>1157</v>
      </c>
      <c r="C60" s="672" t="s">
        <v>1162</v>
      </c>
      <c r="D60" s="672" t="s">
        <v>721</v>
      </c>
      <c r="E60" s="672" t="s">
        <v>722</v>
      </c>
      <c r="F60" s="672" t="s">
        <v>723</v>
      </c>
      <c r="G60" s="672" t="s">
        <v>724</v>
      </c>
      <c r="H60" s="2133"/>
      <c r="I60" s="672" t="s">
        <v>1170</v>
      </c>
      <c r="J60" s="672" t="s">
        <v>1157</v>
      </c>
      <c r="K60" s="672" t="s">
        <v>1162</v>
      </c>
      <c r="L60" s="672" t="s">
        <v>721</v>
      </c>
      <c r="M60" s="672" t="s">
        <v>722</v>
      </c>
      <c r="N60" s="672" t="s">
        <v>723</v>
      </c>
      <c r="O60" s="672" t="s">
        <v>724</v>
      </c>
      <c r="P60" s="1147"/>
      <c r="Q60" s="672" t="s">
        <v>1161</v>
      </c>
      <c r="R60" s="672" t="s">
        <v>1157</v>
      </c>
      <c r="S60" s="672" t="s">
        <v>1162</v>
      </c>
      <c r="T60" s="672" t="s">
        <v>721</v>
      </c>
      <c r="U60" s="672" t="s">
        <v>722</v>
      </c>
      <c r="V60" s="672" t="s">
        <v>723</v>
      </c>
      <c r="W60" s="672" t="s">
        <v>724</v>
      </c>
      <c r="X60" s="1145"/>
    </row>
    <row r="61" spans="1:24" ht="15.75" thickBot="1">
      <c r="A61" s="672" t="s">
        <v>112</v>
      </c>
      <c r="B61" s="671">
        <v>27.14</v>
      </c>
      <c r="C61" s="671">
        <v>27.8</v>
      </c>
      <c r="D61" s="671" t="s">
        <v>1159</v>
      </c>
      <c r="E61" s="671" t="s">
        <v>1159</v>
      </c>
      <c r="F61" s="671" t="s">
        <v>1159</v>
      </c>
      <c r="G61" s="671" t="s">
        <v>1159</v>
      </c>
      <c r="H61" s="2133"/>
      <c r="I61" s="672" t="s">
        <v>112</v>
      </c>
      <c r="J61" s="671">
        <v>27.35</v>
      </c>
      <c r="K61" s="671">
        <v>28.14</v>
      </c>
      <c r="L61" s="671" t="s">
        <v>1159</v>
      </c>
      <c r="M61" s="671" t="s">
        <v>1159</v>
      </c>
      <c r="N61" s="671" t="s">
        <v>1159</v>
      </c>
      <c r="O61" s="671" t="s">
        <v>1159</v>
      </c>
      <c r="P61" s="1147"/>
      <c r="Q61" s="672" t="s">
        <v>112</v>
      </c>
      <c r="R61" s="671">
        <v>26.81</v>
      </c>
      <c r="S61" s="671">
        <v>26.36</v>
      </c>
      <c r="T61" s="671" t="s">
        <v>1159</v>
      </c>
      <c r="U61" s="671" t="s">
        <v>1159</v>
      </c>
      <c r="V61" s="671" t="s">
        <v>1159</v>
      </c>
      <c r="W61" s="671" t="s">
        <v>1159</v>
      </c>
      <c r="X61" s="1145"/>
    </row>
    <row r="62" spans="1:24" ht="15.75" thickBot="1">
      <c r="A62" s="672" t="s">
        <v>113</v>
      </c>
      <c r="B62" s="671">
        <v>27.9</v>
      </c>
      <c r="C62" s="671">
        <v>31.47</v>
      </c>
      <c r="D62" s="671" t="s">
        <v>1159</v>
      </c>
      <c r="E62" s="671" t="s">
        <v>1159</v>
      </c>
      <c r="F62" s="671" t="s">
        <v>1159</v>
      </c>
      <c r="G62" s="671" t="s">
        <v>1159</v>
      </c>
      <c r="H62" s="2133"/>
      <c r="I62" s="672" t="s">
        <v>113</v>
      </c>
      <c r="J62" s="671">
        <v>23.23</v>
      </c>
      <c r="K62" s="671">
        <v>28.04</v>
      </c>
      <c r="L62" s="671" t="s">
        <v>1159</v>
      </c>
      <c r="M62" s="671" t="s">
        <v>1159</v>
      </c>
      <c r="N62" s="671" t="s">
        <v>1159</v>
      </c>
      <c r="O62" s="671" t="s">
        <v>1159</v>
      </c>
      <c r="P62" s="1147"/>
      <c r="Q62" s="672" t="s">
        <v>113</v>
      </c>
      <c r="R62" s="671">
        <v>22.22</v>
      </c>
      <c r="S62" s="671">
        <v>23.82</v>
      </c>
      <c r="T62" s="671" t="s">
        <v>1159</v>
      </c>
      <c r="U62" s="671" t="s">
        <v>1159</v>
      </c>
      <c r="V62" s="671" t="s">
        <v>1159</v>
      </c>
      <c r="W62" s="671" t="s">
        <v>1159</v>
      </c>
      <c r="X62" s="1145"/>
    </row>
    <row r="63" spans="1:24" ht="15.75" thickBot="1">
      <c r="A63" s="672" t="s">
        <v>725</v>
      </c>
      <c r="B63" s="667">
        <v>2.7199999999999998E-2</v>
      </c>
      <c r="C63" s="667">
        <v>0.1166</v>
      </c>
      <c r="D63" s="671" t="s">
        <v>1159</v>
      </c>
      <c r="E63" s="671" t="s">
        <v>1159</v>
      </c>
      <c r="F63" s="671" t="s">
        <v>1159</v>
      </c>
      <c r="G63" s="671" t="s">
        <v>1159</v>
      </c>
      <c r="H63" s="2133"/>
      <c r="I63" s="672" t="s">
        <v>725</v>
      </c>
      <c r="J63" s="667">
        <v>-0.1772</v>
      </c>
      <c r="K63" s="667">
        <v>-1.3100000000000001E-2</v>
      </c>
      <c r="L63" s="671" t="s">
        <v>1159</v>
      </c>
      <c r="M63" s="671" t="s">
        <v>1159</v>
      </c>
      <c r="N63" s="671" t="s">
        <v>1159</v>
      </c>
      <c r="O63" s="671" t="s">
        <v>1159</v>
      </c>
      <c r="P63" s="1147"/>
      <c r="Q63" s="672" t="s">
        <v>725</v>
      </c>
      <c r="R63" s="667">
        <v>-0.20660000000000001</v>
      </c>
      <c r="S63" s="667">
        <v>-0.1066</v>
      </c>
      <c r="T63" s="671" t="s">
        <v>1159</v>
      </c>
      <c r="U63" s="671" t="s">
        <v>1159</v>
      </c>
      <c r="V63" s="671" t="s">
        <v>1159</v>
      </c>
      <c r="W63" s="671" t="s">
        <v>1159</v>
      </c>
      <c r="X63" s="1145"/>
    </row>
    <row r="64" spans="1:24">
      <c r="A64" s="1147"/>
      <c r="B64" s="1147"/>
      <c r="C64" s="1147"/>
      <c r="D64" s="1147"/>
      <c r="E64" s="1147"/>
      <c r="F64" s="1147"/>
      <c r="G64" s="1147"/>
      <c r="H64" s="1147"/>
      <c r="I64" s="1145"/>
      <c r="J64" s="1145"/>
      <c r="K64" s="1145"/>
      <c r="L64" s="1145"/>
      <c r="M64" s="1145"/>
      <c r="N64" s="1145"/>
      <c r="O64" s="1145"/>
      <c r="P64" s="1145"/>
    </row>
  </sheetData>
  <hyperlinks>
    <hyperlink ref="B22" r:id="rId1"/>
    <hyperlink ref="F22" r:id="rId2"/>
    <hyperlink ref="D22" r:id="rId3"/>
    <hyperlink ref="C22" r:id="rId4" location="on-this-page-3"/>
    <hyperlink ref="G22" r:id="rId5"/>
    <hyperlink ref="H22" r:id="rId6"/>
    <hyperlink ref="G21" r:id="rId7"/>
    <hyperlink ref="C21" r:id="rId8"/>
    <hyperlink ref="B21" r:id="rId9"/>
    <hyperlink ref="H21" r:id="rId10"/>
    <hyperlink ref="D21" r:id="rId11"/>
    <hyperlink ref="F21" r:id="rId12"/>
    <hyperlink ref="E21" r:id="rId13"/>
  </hyperlinks>
  <pageMargins left="0.7" right="0.7" top="0.75" bottom="0.75" header="0.3" footer="0.3"/>
  <pageSetup paperSize="9" orientation="portrait" r:id="rId1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3"/>
  <sheetViews>
    <sheetView workbookViewId="0"/>
  </sheetViews>
  <sheetFormatPr defaultColWidth="9.140625" defaultRowHeight="15"/>
  <cols>
    <col min="1" max="1" width="20.28515625" style="479" customWidth="1"/>
    <col min="2" max="3" width="9.140625" style="479"/>
    <col min="4" max="4" width="9.7109375" style="479" customWidth="1"/>
    <col min="5" max="16384" width="9.140625" style="479"/>
  </cols>
  <sheetData>
    <row r="1" spans="1:6" s="1126" customFormat="1" ht="18.75">
      <c r="A1" s="451" t="s">
        <v>1154</v>
      </c>
    </row>
    <row r="2" spans="1:6" s="1126" customFormat="1">
      <c r="A2" s="1126" t="s">
        <v>1155</v>
      </c>
      <c r="D2" s="1691" t="s">
        <v>1253</v>
      </c>
    </row>
    <row r="3" spans="1:6">
      <c r="A3" s="513" t="s">
        <v>1000</v>
      </c>
      <c r="C3" s="514"/>
    </row>
    <row r="4" spans="1:6">
      <c r="A4" s="520"/>
      <c r="B4" s="521"/>
      <c r="C4" s="514"/>
    </row>
    <row r="5" spans="1:6">
      <c r="A5" s="1693" t="s">
        <v>41</v>
      </c>
      <c r="B5" s="1693" t="s">
        <v>2</v>
      </c>
      <c r="C5" s="1693" t="s">
        <v>199</v>
      </c>
    </row>
    <row r="6" spans="1:6">
      <c r="A6" s="1697">
        <v>2003</v>
      </c>
      <c r="B6" s="1695">
        <v>8.5399999999999991</v>
      </c>
      <c r="C6" s="1696">
        <v>11.7</v>
      </c>
      <c r="E6" s="450"/>
      <c r="F6" s="450"/>
    </row>
    <row r="7" spans="1:6">
      <c r="A7" s="1697">
        <v>2004</v>
      </c>
      <c r="B7" s="1700">
        <v>8.41</v>
      </c>
      <c r="C7" s="1694">
        <v>11.6</v>
      </c>
      <c r="E7" s="450"/>
      <c r="F7" s="450"/>
    </row>
    <row r="8" spans="1:6">
      <c r="A8" s="1697">
        <v>2005</v>
      </c>
      <c r="B8" s="1700">
        <v>9.14</v>
      </c>
      <c r="C8" s="1694">
        <v>11.32</v>
      </c>
      <c r="E8" s="450"/>
      <c r="F8" s="450"/>
    </row>
    <row r="9" spans="1:6">
      <c r="A9" s="1697">
        <v>2006</v>
      </c>
      <c r="B9" s="1700">
        <v>10.8</v>
      </c>
      <c r="C9" s="1694">
        <v>10.72</v>
      </c>
      <c r="E9" s="450"/>
      <c r="F9" s="450"/>
    </row>
    <row r="10" spans="1:6">
      <c r="A10" s="1697">
        <v>2007</v>
      </c>
      <c r="B10" s="1700">
        <v>9.5</v>
      </c>
      <c r="C10" s="1694">
        <v>11.09</v>
      </c>
      <c r="E10" s="450"/>
      <c r="F10" s="450"/>
    </row>
    <row r="11" spans="1:6">
      <c r="A11" s="1697">
        <v>2008</v>
      </c>
      <c r="B11" s="1700">
        <v>9.3000000000000007</v>
      </c>
      <c r="C11" s="1694">
        <v>11.67</v>
      </c>
      <c r="E11" s="450"/>
      <c r="F11" s="450"/>
    </row>
    <row r="12" spans="1:6">
      <c r="A12" s="1697">
        <v>2009</v>
      </c>
      <c r="B12" s="1700">
        <v>10.8</v>
      </c>
      <c r="C12" s="1694">
        <v>11.9</v>
      </c>
      <c r="E12" s="450"/>
      <c r="F12" s="450"/>
    </row>
    <row r="13" spans="1:6">
      <c r="A13" s="1697">
        <v>2010</v>
      </c>
      <c r="B13" s="1700">
        <v>10.39</v>
      </c>
      <c r="C13" s="1694">
        <v>11.4</v>
      </c>
      <c r="E13" s="450"/>
      <c r="F13" s="450"/>
    </row>
    <row r="14" spans="1:6">
      <c r="A14" s="1697">
        <v>2011</v>
      </c>
      <c r="B14" s="1700">
        <v>8.57</v>
      </c>
      <c r="C14" s="1694">
        <v>11.06</v>
      </c>
      <c r="E14" s="450"/>
      <c r="F14" s="450"/>
    </row>
    <row r="15" spans="1:6">
      <c r="A15" s="1697">
        <v>2012</v>
      </c>
      <c r="B15" s="1700">
        <v>8.4600000000000009</v>
      </c>
      <c r="C15" s="1694">
        <v>10.69</v>
      </c>
      <c r="E15" s="450"/>
      <c r="F15" s="450"/>
    </row>
    <row r="16" spans="1:6">
      <c r="A16" s="1697">
        <v>2013</v>
      </c>
      <c r="B16" s="1700">
        <v>9.6199999999999992</v>
      </c>
      <c r="C16" s="1694">
        <v>10.49</v>
      </c>
      <c r="E16" s="450"/>
      <c r="F16" s="450"/>
    </row>
    <row r="17" spans="1:16">
      <c r="A17" s="1697">
        <v>2014</v>
      </c>
      <c r="B17" s="1700">
        <v>9.6300000000000008</v>
      </c>
      <c r="C17" s="1694">
        <v>10.48</v>
      </c>
      <c r="E17" s="450"/>
      <c r="F17" s="450"/>
    </row>
    <row r="18" spans="1:16">
      <c r="A18" s="1697">
        <v>2015</v>
      </c>
      <c r="B18" s="1700">
        <v>9.65</v>
      </c>
      <c r="C18" s="1694">
        <v>10.95</v>
      </c>
    </row>
    <row r="19" spans="1:16" s="965" customFormat="1">
      <c r="A19" s="1697">
        <v>2016</v>
      </c>
      <c r="B19" s="1700">
        <v>9.98</v>
      </c>
      <c r="C19" s="1699">
        <v>11.09</v>
      </c>
    </row>
    <row r="20" spans="1:16" s="1692" customFormat="1">
      <c r="A20" s="1697">
        <v>2017</v>
      </c>
      <c r="B20" s="1698">
        <v>11.8</v>
      </c>
      <c r="C20" s="1701">
        <v>10.9</v>
      </c>
    </row>
    <row r="21" spans="1:16">
      <c r="A21" s="514"/>
      <c r="B21" s="522"/>
    </row>
    <row r="23" spans="1:16">
      <c r="A23" s="966" t="s">
        <v>1282</v>
      </c>
      <c r="B23" s="1857"/>
      <c r="C23" s="514"/>
      <c r="D23" s="1693"/>
      <c r="E23" s="1693"/>
      <c r="F23" s="1693"/>
      <c r="G23" s="966" t="s">
        <v>1283</v>
      </c>
      <c r="H23" s="1369"/>
      <c r="I23" s="514"/>
      <c r="J23" s="1369"/>
      <c r="M23" s="966" t="s">
        <v>1284</v>
      </c>
      <c r="O23" s="514"/>
    </row>
    <row r="24" spans="1:16">
      <c r="A24" s="1857"/>
      <c r="B24" s="1857"/>
      <c r="C24" s="1857"/>
      <c r="D24" s="1693"/>
      <c r="E24" s="1693"/>
      <c r="F24" s="1693"/>
      <c r="G24" s="1369"/>
      <c r="H24" s="1369"/>
      <c r="I24" s="1369"/>
      <c r="J24" s="1369"/>
    </row>
    <row r="25" spans="1:16">
      <c r="A25" s="514"/>
      <c r="B25" s="514" t="s">
        <v>2</v>
      </c>
      <c r="C25" s="514" t="s">
        <v>199</v>
      </c>
      <c r="E25" s="1693"/>
      <c r="F25" s="1693"/>
      <c r="G25" s="514"/>
      <c r="H25" s="514" t="s">
        <v>2</v>
      </c>
      <c r="I25" s="514" t="s">
        <v>199</v>
      </c>
      <c r="M25" s="514"/>
      <c r="N25" s="514" t="s">
        <v>199</v>
      </c>
      <c r="O25" s="514" t="s">
        <v>2</v>
      </c>
    </row>
    <row r="26" spans="1:16">
      <c r="A26" s="514" t="s">
        <v>566</v>
      </c>
      <c r="B26" s="968">
        <v>8.0212554573561228</v>
      </c>
      <c r="C26" s="968">
        <v>8.9289274796896656</v>
      </c>
      <c r="E26" s="1693"/>
      <c r="F26" s="1693"/>
      <c r="G26" s="514" t="s">
        <v>566</v>
      </c>
      <c r="H26" s="968">
        <v>8.2120656668668204</v>
      </c>
      <c r="I26" s="968">
        <v>8</v>
      </c>
      <c r="K26" s="77"/>
      <c r="L26" s="77"/>
      <c r="M26" s="514" t="s">
        <v>566</v>
      </c>
      <c r="N26" s="968">
        <v>7.401405012192745</v>
      </c>
      <c r="O26" s="968">
        <v>8.2120656668668204</v>
      </c>
      <c r="P26" s="77"/>
    </row>
    <row r="27" spans="1:16">
      <c r="A27" s="514" t="s">
        <v>567</v>
      </c>
      <c r="B27" s="968">
        <v>19.441102170238697</v>
      </c>
      <c r="C27" s="968">
        <v>16.531937365830505</v>
      </c>
      <c r="E27" s="1693"/>
      <c r="F27" s="1693"/>
      <c r="G27" s="514" t="s">
        <v>567</v>
      </c>
      <c r="H27" s="968">
        <v>12</v>
      </c>
      <c r="I27" s="968">
        <v>19</v>
      </c>
      <c r="K27" s="77"/>
      <c r="L27" s="77"/>
      <c r="M27" s="514" t="s">
        <v>567</v>
      </c>
      <c r="N27" s="968">
        <v>21.287687813834072</v>
      </c>
      <c r="O27" s="968">
        <v>9.9548355381549722</v>
      </c>
      <c r="P27" s="77"/>
    </row>
    <row r="28" spans="1:16">
      <c r="A28" s="514" t="s">
        <v>573</v>
      </c>
      <c r="B28" s="968">
        <v>12.540046809356301</v>
      </c>
      <c r="C28" s="968">
        <v>11.975379308043564</v>
      </c>
      <c r="E28" s="1693"/>
      <c r="F28" s="1693"/>
      <c r="G28" s="514" t="s">
        <v>573</v>
      </c>
      <c r="H28" s="968">
        <v>16</v>
      </c>
      <c r="I28" s="968">
        <v>16</v>
      </c>
      <c r="K28" s="77"/>
      <c r="L28" s="77"/>
      <c r="M28" s="514" t="s">
        <v>573</v>
      </c>
      <c r="N28" s="968">
        <v>14.151165952522557</v>
      </c>
      <c r="O28" s="968">
        <v>16.636802830638029</v>
      </c>
      <c r="P28" s="77"/>
    </row>
    <row r="29" spans="1:16">
      <c r="A29" s="514" t="s">
        <v>574</v>
      </c>
      <c r="B29" s="968">
        <v>11.327588528342533</v>
      </c>
      <c r="C29" s="968">
        <v>10.313937305664634</v>
      </c>
      <c r="E29" s="1693"/>
      <c r="F29" s="1693"/>
      <c r="G29" s="514" t="s">
        <v>574</v>
      </c>
      <c r="H29" s="968">
        <v>10</v>
      </c>
      <c r="I29" s="968">
        <v>11.857789404885029</v>
      </c>
      <c r="K29" s="77"/>
      <c r="L29" s="77"/>
      <c r="M29" s="514" t="s">
        <v>574</v>
      </c>
      <c r="N29" s="968">
        <v>11.857789404885029</v>
      </c>
      <c r="O29" s="968">
        <v>12.687500168767031</v>
      </c>
      <c r="P29" s="77"/>
    </row>
    <row r="30" spans="1:16">
      <c r="A30" s="514" t="s">
        <v>61</v>
      </c>
      <c r="B30" s="968">
        <v>10.916093648215105</v>
      </c>
      <c r="C30" s="968">
        <v>11.739952614874515</v>
      </c>
      <c r="E30" s="1693"/>
      <c r="F30" s="1693"/>
      <c r="G30" s="514" t="s">
        <v>61</v>
      </c>
      <c r="H30" s="968">
        <v>10.194273776379674</v>
      </c>
      <c r="I30" s="968">
        <v>11.043974200653551</v>
      </c>
      <c r="K30" s="77"/>
      <c r="L30" s="77"/>
      <c r="M30" s="514" t="s">
        <v>61</v>
      </c>
      <c r="N30" s="968">
        <v>11.043974200653551</v>
      </c>
      <c r="O30" s="968">
        <v>10.194273776379674</v>
      </c>
      <c r="P30" s="77"/>
    </row>
    <row r="32" spans="1:16">
      <c r="A32" s="521" t="s">
        <v>569</v>
      </c>
      <c r="B32" s="516" t="s">
        <v>575</v>
      </c>
    </row>
    <row r="35" spans="1:10" s="1692" customFormat="1" ht="18">
      <c r="A35" s="1712" t="s">
        <v>1247</v>
      </c>
      <c r="B35" s="1702"/>
      <c r="C35" s="1702"/>
      <c r="D35" s="1702"/>
      <c r="E35" s="1702"/>
      <c r="F35" s="1702"/>
      <c r="G35" s="1702"/>
      <c r="H35" s="1702"/>
      <c r="I35" s="1702"/>
      <c r="J35" s="1702"/>
    </row>
    <row r="36" spans="1:10" s="1692" customFormat="1" ht="15.75">
      <c r="A36" s="1702" t="s">
        <v>1252</v>
      </c>
      <c r="B36" s="1702"/>
      <c r="D36" s="1702"/>
      <c r="E36" s="1702"/>
      <c r="F36" s="1702"/>
      <c r="G36" s="1702"/>
      <c r="H36" s="1702"/>
      <c r="I36" s="1702"/>
      <c r="J36" s="1702"/>
    </row>
    <row r="37" spans="1:10" s="1692" customFormat="1" ht="15" customHeight="1">
      <c r="A37" s="2708" t="s">
        <v>392</v>
      </c>
      <c r="B37" s="2698" t="s">
        <v>41</v>
      </c>
      <c r="C37" s="2701" t="s">
        <v>576</v>
      </c>
      <c r="D37" s="2702"/>
      <c r="E37" s="2693" t="s">
        <v>577</v>
      </c>
      <c r="F37" s="2705"/>
      <c r="G37" s="2713" t="s">
        <v>578</v>
      </c>
      <c r="H37" s="2701" t="s">
        <v>579</v>
      </c>
      <c r="I37" s="2693" t="s">
        <v>1248</v>
      </c>
      <c r="J37" s="2693" t="s">
        <v>1249</v>
      </c>
    </row>
    <row r="38" spans="1:10" s="1692" customFormat="1">
      <c r="A38" s="2709"/>
      <c r="B38" s="2699"/>
      <c r="C38" s="2703"/>
      <c r="D38" s="2704"/>
      <c r="E38" s="2706"/>
      <c r="F38" s="2707"/>
      <c r="G38" s="2714"/>
      <c r="H38" s="2715"/>
      <c r="I38" s="2694"/>
      <c r="J38" s="2694"/>
    </row>
    <row r="39" spans="1:10" s="1692" customFormat="1" ht="24">
      <c r="A39" s="2710"/>
      <c r="B39" s="2700"/>
      <c r="C39" s="1729" t="s">
        <v>580</v>
      </c>
      <c r="D39" s="1735" t="s">
        <v>581</v>
      </c>
      <c r="E39" s="1713" t="s">
        <v>580</v>
      </c>
      <c r="F39" s="1714" t="s">
        <v>581</v>
      </c>
      <c r="G39" s="2714"/>
      <c r="H39" s="2716"/>
      <c r="I39" s="2695"/>
      <c r="J39" s="2695"/>
    </row>
    <row r="40" spans="1:10" s="1692" customFormat="1">
      <c r="A40" s="2696" t="s">
        <v>236</v>
      </c>
      <c r="B40" s="1706">
        <v>2003</v>
      </c>
      <c r="C40" s="1730">
        <v>81.75</v>
      </c>
      <c r="D40" s="1730">
        <v>18.25</v>
      </c>
      <c r="E40" s="1721">
        <v>893</v>
      </c>
      <c r="F40" s="1721">
        <v>199</v>
      </c>
      <c r="G40" s="1721">
        <v>1092</v>
      </c>
      <c r="H40" s="1730">
        <v>8.2200000000000006</v>
      </c>
      <c r="I40" s="1716">
        <v>34</v>
      </c>
      <c r="J40" s="1737">
        <v>166</v>
      </c>
    </row>
    <row r="41" spans="1:10" s="1692" customFormat="1">
      <c r="A41" s="2697"/>
      <c r="B41" s="1704">
        <v>2004</v>
      </c>
      <c r="C41" s="1732">
        <v>81.08</v>
      </c>
      <c r="D41" s="1732">
        <v>18.920000000000002</v>
      </c>
      <c r="E41" s="1720">
        <v>884</v>
      </c>
      <c r="F41" s="1720">
        <v>206</v>
      </c>
      <c r="G41" s="1720">
        <v>1090</v>
      </c>
      <c r="H41" s="1732">
        <v>8.5</v>
      </c>
      <c r="I41" s="1717">
        <v>33</v>
      </c>
      <c r="J41" s="1719">
        <v>159</v>
      </c>
    </row>
    <row r="42" spans="1:10" s="1692" customFormat="1">
      <c r="A42" s="1705"/>
      <c r="B42" s="1704">
        <v>2005</v>
      </c>
      <c r="C42" s="1732">
        <v>82.68</v>
      </c>
      <c r="D42" s="1732">
        <v>17.32</v>
      </c>
      <c r="E42" s="1720">
        <v>907</v>
      </c>
      <c r="F42" s="1720">
        <v>190</v>
      </c>
      <c r="G42" s="1720">
        <v>1097</v>
      </c>
      <c r="H42" s="1732">
        <v>7.94</v>
      </c>
      <c r="I42" s="1717">
        <v>37</v>
      </c>
      <c r="J42" s="1719">
        <v>192</v>
      </c>
    </row>
    <row r="43" spans="1:10" s="1692" customFormat="1">
      <c r="A43" s="1705"/>
      <c r="B43" s="1704">
        <v>2006</v>
      </c>
      <c r="C43" s="1732">
        <v>86.6</v>
      </c>
      <c r="D43" s="1732">
        <v>13.4</v>
      </c>
      <c r="E43" s="1720">
        <v>944</v>
      </c>
      <c r="F43" s="1720">
        <v>146</v>
      </c>
      <c r="G43" s="1720">
        <v>1091</v>
      </c>
      <c r="H43" s="1732">
        <v>6.43</v>
      </c>
      <c r="I43" s="1717">
        <v>43</v>
      </c>
      <c r="J43" s="1719">
        <v>292</v>
      </c>
    </row>
    <row r="44" spans="1:10" s="1692" customFormat="1">
      <c r="A44" s="1705"/>
      <c r="B44" s="1704">
        <v>2007</v>
      </c>
      <c r="C44" s="1732">
        <v>84.91</v>
      </c>
      <c r="D44" s="1732">
        <v>15.09</v>
      </c>
      <c r="E44" s="1720">
        <v>940</v>
      </c>
      <c r="F44" s="1720">
        <v>167</v>
      </c>
      <c r="G44" s="1720">
        <v>1107</v>
      </c>
      <c r="H44" s="1732">
        <v>7.04</v>
      </c>
      <c r="I44" s="1717">
        <v>49</v>
      </c>
      <c r="J44" s="1719">
        <v>292</v>
      </c>
    </row>
    <row r="45" spans="1:10" s="1692" customFormat="1">
      <c r="A45" s="1705"/>
      <c r="B45" s="1704">
        <v>2008</v>
      </c>
      <c r="C45" s="1732">
        <v>83.41</v>
      </c>
      <c r="D45" s="1732">
        <v>16.59</v>
      </c>
      <c r="E45" s="1720">
        <v>930</v>
      </c>
      <c r="F45" s="1720">
        <v>185</v>
      </c>
      <c r="G45" s="1720">
        <v>1115</v>
      </c>
      <c r="H45" s="1732">
        <v>7.4</v>
      </c>
      <c r="I45" s="1717">
        <v>58</v>
      </c>
      <c r="J45" s="1719">
        <v>316</v>
      </c>
    </row>
    <row r="46" spans="1:10" s="1692" customFormat="1">
      <c r="A46" s="1705"/>
      <c r="B46" s="1704">
        <v>2009</v>
      </c>
      <c r="C46" s="1732">
        <v>84.14</v>
      </c>
      <c r="D46" s="1732">
        <v>15.86</v>
      </c>
      <c r="E46" s="1720">
        <v>949</v>
      </c>
      <c r="F46" s="1720">
        <v>179</v>
      </c>
      <c r="G46" s="1720">
        <v>1128</v>
      </c>
      <c r="H46" s="1732">
        <v>6.99</v>
      </c>
      <c r="I46" s="1717">
        <v>66</v>
      </c>
      <c r="J46" s="1719">
        <v>369</v>
      </c>
    </row>
    <row r="47" spans="1:10" s="1692" customFormat="1">
      <c r="A47" s="1705"/>
      <c r="B47" s="1704">
        <v>2010</v>
      </c>
      <c r="C47" s="1732">
        <v>84.6</v>
      </c>
      <c r="D47" s="1732">
        <v>15.4</v>
      </c>
      <c r="E47" s="1720">
        <v>948</v>
      </c>
      <c r="F47" s="1720">
        <v>172</v>
      </c>
      <c r="G47" s="1720">
        <v>1120</v>
      </c>
      <c r="H47" s="1732">
        <v>7.01</v>
      </c>
      <c r="I47" s="1717">
        <v>56</v>
      </c>
      <c r="J47" s="1719">
        <v>324</v>
      </c>
    </row>
    <row r="48" spans="1:10" s="1692" customFormat="1">
      <c r="A48" s="1705"/>
      <c r="B48" s="1704">
        <v>2011</v>
      </c>
      <c r="C48" s="1732">
        <v>86.39</v>
      </c>
      <c r="D48" s="1732">
        <v>13.61</v>
      </c>
      <c r="E48" s="1720">
        <v>991</v>
      </c>
      <c r="F48" s="1720">
        <v>156</v>
      </c>
      <c r="G48" s="1720">
        <v>1147</v>
      </c>
      <c r="H48" s="1732">
        <v>6.44</v>
      </c>
      <c r="I48" s="1717">
        <v>41</v>
      </c>
      <c r="J48" s="1719">
        <v>264</v>
      </c>
    </row>
    <row r="49" spans="1:10" s="1692" customFormat="1">
      <c r="A49" s="1705"/>
      <c r="B49" s="1704">
        <v>2012</v>
      </c>
      <c r="C49" s="1732">
        <v>87.62</v>
      </c>
      <c r="D49" s="1732">
        <v>12.38</v>
      </c>
      <c r="E49" s="1720">
        <v>972</v>
      </c>
      <c r="F49" s="1720">
        <v>137</v>
      </c>
      <c r="G49" s="1720">
        <v>1109</v>
      </c>
      <c r="H49" s="1732">
        <v>5.86</v>
      </c>
      <c r="I49" s="1717">
        <v>34</v>
      </c>
      <c r="J49" s="1719">
        <v>244</v>
      </c>
    </row>
    <row r="50" spans="1:10" s="1692" customFormat="1">
      <c r="A50" s="1705"/>
      <c r="B50" s="1704">
        <v>2013</v>
      </c>
      <c r="C50" s="1732">
        <v>86.99</v>
      </c>
      <c r="D50" s="1732">
        <v>13.01</v>
      </c>
      <c r="E50" s="1720">
        <v>993</v>
      </c>
      <c r="F50" s="1720">
        <v>149</v>
      </c>
      <c r="G50" s="1720">
        <v>1142</v>
      </c>
      <c r="H50" s="1732">
        <v>6.27</v>
      </c>
      <c r="I50" s="1717">
        <v>37</v>
      </c>
      <c r="J50" s="1719">
        <v>247</v>
      </c>
    </row>
    <row r="51" spans="1:10" s="1692" customFormat="1">
      <c r="A51" s="1705"/>
      <c r="B51" s="1704">
        <v>2014</v>
      </c>
      <c r="C51" s="1732">
        <v>86.08</v>
      </c>
      <c r="D51" s="1732">
        <v>13.92</v>
      </c>
      <c r="E51" s="1720">
        <v>983</v>
      </c>
      <c r="F51" s="1720">
        <v>159</v>
      </c>
      <c r="G51" s="1720">
        <v>1142</v>
      </c>
      <c r="H51" s="1732">
        <v>6.73</v>
      </c>
      <c r="I51" s="1717">
        <v>38</v>
      </c>
      <c r="J51" s="1719">
        <v>237</v>
      </c>
    </row>
    <row r="52" spans="1:10">
      <c r="A52" s="1705"/>
      <c r="B52" s="1704">
        <v>2015</v>
      </c>
      <c r="C52" s="1732">
        <v>84.78</v>
      </c>
      <c r="D52" s="1732">
        <v>15.22</v>
      </c>
      <c r="E52" s="1720">
        <v>972</v>
      </c>
      <c r="F52" s="1720">
        <v>174</v>
      </c>
      <c r="G52" s="1720">
        <v>1146</v>
      </c>
      <c r="H52" s="1732">
        <v>7.03</v>
      </c>
      <c r="I52" s="1717">
        <v>48</v>
      </c>
      <c r="J52" s="1719">
        <v>277</v>
      </c>
    </row>
    <row r="53" spans="1:10">
      <c r="A53" s="1705"/>
      <c r="B53" s="1704">
        <v>2016</v>
      </c>
      <c r="C53" s="1732">
        <v>86.2</v>
      </c>
      <c r="D53" s="1732">
        <v>13.8</v>
      </c>
      <c r="E53" s="1720">
        <v>995</v>
      </c>
      <c r="F53" s="1720">
        <v>159</v>
      </c>
      <c r="G53" s="1720">
        <v>1155</v>
      </c>
      <c r="H53" s="1732">
        <v>6.25</v>
      </c>
      <c r="I53" s="1717">
        <v>55</v>
      </c>
      <c r="J53" s="1719">
        <v>344</v>
      </c>
    </row>
    <row r="54" spans="1:10">
      <c r="A54" s="1707"/>
      <c r="B54" s="1703">
        <v>2017</v>
      </c>
      <c r="C54" s="1731">
        <v>88.2</v>
      </c>
      <c r="D54" s="1731">
        <v>11.8</v>
      </c>
      <c r="E54" s="1722">
        <v>1031</v>
      </c>
      <c r="F54" s="1722">
        <v>138</v>
      </c>
      <c r="G54" s="1722">
        <v>1169</v>
      </c>
      <c r="H54" s="1731">
        <v>5.5</v>
      </c>
      <c r="I54" s="1718">
        <v>40</v>
      </c>
      <c r="J54" s="1736">
        <v>292</v>
      </c>
    </row>
    <row r="55" spans="1:10" ht="15" customHeight="1">
      <c r="A55" s="2696" t="s">
        <v>238</v>
      </c>
      <c r="B55" s="1706">
        <v>2003</v>
      </c>
      <c r="C55" s="1730">
        <v>87.12</v>
      </c>
      <c r="D55" s="1730">
        <v>12.88</v>
      </c>
      <c r="E55" s="1721">
        <v>2464</v>
      </c>
      <c r="F55" s="1721">
        <v>364</v>
      </c>
      <c r="G55" s="1721">
        <v>2828</v>
      </c>
      <c r="H55" s="1730">
        <v>15.01</v>
      </c>
      <c r="I55" s="1716">
        <v>72</v>
      </c>
      <c r="J55" s="1737">
        <v>200</v>
      </c>
    </row>
    <row r="56" spans="1:10">
      <c r="A56" s="2697"/>
      <c r="B56" s="1704">
        <v>2004</v>
      </c>
      <c r="C56" s="1732">
        <v>87.36</v>
      </c>
      <c r="D56" s="1732">
        <v>12.64</v>
      </c>
      <c r="E56" s="1720">
        <v>2503</v>
      </c>
      <c r="F56" s="1720">
        <v>362</v>
      </c>
      <c r="G56" s="1720">
        <v>2865</v>
      </c>
      <c r="H56" s="1732">
        <v>14.91</v>
      </c>
      <c r="I56" s="1717">
        <v>79</v>
      </c>
      <c r="J56" s="1719">
        <v>220</v>
      </c>
    </row>
    <row r="57" spans="1:10">
      <c r="A57" s="1705"/>
      <c r="B57" s="1704">
        <v>2005</v>
      </c>
      <c r="C57" s="1732">
        <v>86.42</v>
      </c>
      <c r="D57" s="1732">
        <v>13.58</v>
      </c>
      <c r="E57" s="1720">
        <v>2513</v>
      </c>
      <c r="F57" s="1720">
        <v>395</v>
      </c>
      <c r="G57" s="1720">
        <v>2908</v>
      </c>
      <c r="H57" s="1732">
        <v>16.52</v>
      </c>
      <c r="I57" s="1717">
        <v>83</v>
      </c>
      <c r="J57" s="1719">
        <v>210</v>
      </c>
    </row>
    <row r="58" spans="1:10">
      <c r="A58" s="1705"/>
      <c r="B58" s="1704">
        <v>2006</v>
      </c>
      <c r="C58" s="1732">
        <v>88.01</v>
      </c>
      <c r="D58" s="1732">
        <v>11.99</v>
      </c>
      <c r="E58" s="1720">
        <v>2564</v>
      </c>
      <c r="F58" s="1720">
        <v>349</v>
      </c>
      <c r="G58" s="1720">
        <v>2913</v>
      </c>
      <c r="H58" s="1732">
        <v>15.36</v>
      </c>
      <c r="I58" s="1717">
        <v>127</v>
      </c>
      <c r="J58" s="1719">
        <v>362</v>
      </c>
    </row>
    <row r="59" spans="1:10">
      <c r="A59" s="1705"/>
      <c r="B59" s="1704">
        <v>2007</v>
      </c>
      <c r="C59" s="1732">
        <v>86.79</v>
      </c>
      <c r="D59" s="1732">
        <v>13.21</v>
      </c>
      <c r="E59" s="1720">
        <v>2542</v>
      </c>
      <c r="F59" s="1720">
        <v>387</v>
      </c>
      <c r="G59" s="1720">
        <v>2929</v>
      </c>
      <c r="H59" s="1732">
        <v>16.32</v>
      </c>
      <c r="I59" s="1717">
        <v>122</v>
      </c>
      <c r="J59" s="1719">
        <v>318</v>
      </c>
    </row>
    <row r="60" spans="1:10">
      <c r="A60" s="1705"/>
      <c r="B60" s="1704">
        <v>2008</v>
      </c>
      <c r="C60" s="1732">
        <v>87.34</v>
      </c>
      <c r="D60" s="1732">
        <v>12.66</v>
      </c>
      <c r="E60" s="1720">
        <v>2559</v>
      </c>
      <c r="F60" s="1720">
        <v>371</v>
      </c>
      <c r="G60" s="1720">
        <v>2930</v>
      </c>
      <c r="H60" s="1732">
        <v>14.85</v>
      </c>
      <c r="I60" s="1717">
        <v>104</v>
      </c>
      <c r="J60" s="1719">
        <v>281</v>
      </c>
    </row>
    <row r="61" spans="1:10">
      <c r="A61" s="1705"/>
      <c r="B61" s="1704">
        <v>2009</v>
      </c>
      <c r="C61" s="1732">
        <v>86.87</v>
      </c>
      <c r="D61" s="1732">
        <v>13.13</v>
      </c>
      <c r="E61" s="1720">
        <v>2553</v>
      </c>
      <c r="F61" s="1720">
        <v>386</v>
      </c>
      <c r="G61" s="1720">
        <v>2939</v>
      </c>
      <c r="H61" s="1732">
        <v>15.06</v>
      </c>
      <c r="I61" s="1717">
        <v>125</v>
      </c>
      <c r="J61" s="1719">
        <v>325</v>
      </c>
    </row>
    <row r="62" spans="1:10">
      <c r="A62" s="1705"/>
      <c r="B62" s="1704">
        <v>2010</v>
      </c>
      <c r="C62" s="1732">
        <v>87.18</v>
      </c>
      <c r="D62" s="1732">
        <v>12.82</v>
      </c>
      <c r="E62" s="1720">
        <v>2586</v>
      </c>
      <c r="F62" s="1720">
        <v>380</v>
      </c>
      <c r="G62" s="1720">
        <v>2967</v>
      </c>
      <c r="H62" s="1732">
        <v>15.45</v>
      </c>
      <c r="I62" s="1717">
        <v>129</v>
      </c>
      <c r="J62" s="1719">
        <v>339</v>
      </c>
    </row>
    <row r="63" spans="1:10">
      <c r="A63" s="1705"/>
      <c r="B63" s="1704">
        <v>2011</v>
      </c>
      <c r="C63" s="1732">
        <v>87</v>
      </c>
      <c r="D63" s="1732">
        <v>13</v>
      </c>
      <c r="E63" s="1720">
        <v>2595</v>
      </c>
      <c r="F63" s="1720">
        <v>388</v>
      </c>
      <c r="G63" s="1720">
        <v>2982</v>
      </c>
      <c r="H63" s="1732">
        <v>15.99</v>
      </c>
      <c r="I63" s="1717">
        <v>187</v>
      </c>
      <c r="J63" s="1719">
        <v>483</v>
      </c>
    </row>
    <row r="64" spans="1:10">
      <c r="A64" s="1705"/>
      <c r="B64" s="1704">
        <v>2012</v>
      </c>
      <c r="C64" s="1732">
        <v>88.2</v>
      </c>
      <c r="D64" s="1732">
        <v>11.8</v>
      </c>
      <c r="E64" s="1720">
        <v>2625</v>
      </c>
      <c r="F64" s="1720">
        <v>351</v>
      </c>
      <c r="G64" s="1720">
        <v>2976</v>
      </c>
      <c r="H64" s="1732">
        <v>14.98</v>
      </c>
      <c r="I64" s="1717">
        <v>155</v>
      </c>
      <c r="J64" s="1719">
        <v>443</v>
      </c>
    </row>
    <row r="65" spans="1:10">
      <c r="A65" s="1705"/>
      <c r="B65" s="1704">
        <v>2013</v>
      </c>
      <c r="C65" s="1732">
        <v>88.75</v>
      </c>
      <c r="D65" s="1732">
        <v>11.25</v>
      </c>
      <c r="E65" s="1720">
        <v>2728</v>
      </c>
      <c r="F65" s="1720">
        <v>346</v>
      </c>
      <c r="G65" s="1720">
        <v>3073</v>
      </c>
      <c r="H65" s="1732">
        <v>14.6</v>
      </c>
      <c r="I65" s="1717">
        <v>105</v>
      </c>
      <c r="J65" s="1719">
        <v>304</v>
      </c>
    </row>
    <row r="66" spans="1:10">
      <c r="A66" s="1705"/>
      <c r="B66" s="1704">
        <v>2014</v>
      </c>
      <c r="C66" s="1732">
        <v>88.39</v>
      </c>
      <c r="D66" s="1732">
        <v>11.61</v>
      </c>
      <c r="E66" s="1720">
        <v>2706</v>
      </c>
      <c r="F66" s="1720">
        <v>355</v>
      </c>
      <c r="G66" s="1720">
        <v>3061</v>
      </c>
      <c r="H66" s="1732">
        <v>15.04</v>
      </c>
      <c r="I66" s="1717">
        <v>121</v>
      </c>
      <c r="J66" s="1719">
        <v>340</v>
      </c>
    </row>
    <row r="67" spans="1:10">
      <c r="A67" s="1705"/>
      <c r="B67" s="1704">
        <v>2015</v>
      </c>
      <c r="C67" s="1732">
        <v>88.21</v>
      </c>
      <c r="D67" s="1732">
        <v>11.79</v>
      </c>
      <c r="E67" s="1720">
        <v>2708</v>
      </c>
      <c r="F67" s="1720">
        <v>362</v>
      </c>
      <c r="G67" s="1720">
        <v>3070</v>
      </c>
      <c r="H67" s="1732">
        <v>14.59</v>
      </c>
      <c r="I67" s="1717">
        <v>113</v>
      </c>
      <c r="J67" s="1719">
        <v>311</v>
      </c>
    </row>
    <row r="68" spans="1:10">
      <c r="A68" s="1705"/>
      <c r="B68" s="1704">
        <v>2016</v>
      </c>
      <c r="C68" s="1732">
        <v>87.19</v>
      </c>
      <c r="D68" s="1732">
        <v>12.81</v>
      </c>
      <c r="E68" s="1720">
        <v>2718</v>
      </c>
      <c r="F68" s="1720">
        <v>399</v>
      </c>
      <c r="G68" s="1720">
        <v>3117</v>
      </c>
      <c r="H68" s="1732">
        <v>15.66</v>
      </c>
      <c r="I68" s="1717">
        <v>109</v>
      </c>
      <c r="J68" s="1719">
        <v>274</v>
      </c>
    </row>
    <row r="69" spans="1:10">
      <c r="A69" s="1707"/>
      <c r="B69" s="1703">
        <v>2017</v>
      </c>
      <c r="C69" s="1731">
        <v>86.9</v>
      </c>
      <c r="D69" s="1731">
        <v>13.1</v>
      </c>
      <c r="E69" s="1722">
        <v>2736</v>
      </c>
      <c r="F69" s="1722">
        <v>414</v>
      </c>
      <c r="G69" s="1722">
        <v>3150</v>
      </c>
      <c r="H69" s="1731">
        <v>16.399999999999999</v>
      </c>
      <c r="I69" s="1718">
        <v>126</v>
      </c>
      <c r="J69" s="1736">
        <v>305</v>
      </c>
    </row>
    <row r="70" spans="1:10">
      <c r="A70" s="2696" t="s">
        <v>241</v>
      </c>
      <c r="B70" s="1706">
        <v>2003</v>
      </c>
      <c r="C70" s="1730">
        <v>82.41</v>
      </c>
      <c r="D70" s="1730">
        <v>17.59</v>
      </c>
      <c r="E70" s="1721">
        <v>1722</v>
      </c>
      <c r="F70" s="1721">
        <v>368</v>
      </c>
      <c r="G70" s="1721">
        <v>2090</v>
      </c>
      <c r="H70" s="1730">
        <v>15.16</v>
      </c>
      <c r="I70" s="1716">
        <v>94</v>
      </c>
      <c r="J70" s="1737">
        <v>256</v>
      </c>
    </row>
    <row r="71" spans="1:10">
      <c r="A71" s="2697"/>
      <c r="B71" s="1704">
        <v>2004</v>
      </c>
      <c r="C71" s="1732">
        <v>84.77</v>
      </c>
      <c r="D71" s="1732">
        <v>15.23</v>
      </c>
      <c r="E71" s="1720">
        <v>1786</v>
      </c>
      <c r="F71" s="1720">
        <v>321</v>
      </c>
      <c r="G71" s="1720">
        <v>2107</v>
      </c>
      <c r="H71" s="1732">
        <v>13.21</v>
      </c>
      <c r="I71" s="1717">
        <v>68</v>
      </c>
      <c r="J71" s="1719">
        <v>214</v>
      </c>
    </row>
    <row r="72" spans="1:10">
      <c r="A72" s="1705"/>
      <c r="B72" s="1704">
        <v>2005</v>
      </c>
      <c r="C72" s="1732">
        <v>87.66</v>
      </c>
      <c r="D72" s="1732">
        <v>12.34</v>
      </c>
      <c r="E72" s="1720">
        <v>1863</v>
      </c>
      <c r="F72" s="1720">
        <v>262</v>
      </c>
      <c r="G72" s="1720">
        <v>2125</v>
      </c>
      <c r="H72" s="1732">
        <v>10.97</v>
      </c>
      <c r="I72" s="1717">
        <v>60</v>
      </c>
      <c r="J72" s="1719">
        <v>229</v>
      </c>
    </row>
    <row r="73" spans="1:10">
      <c r="A73" s="1705"/>
      <c r="B73" s="1704">
        <v>2006</v>
      </c>
      <c r="C73" s="1732">
        <v>87.97</v>
      </c>
      <c r="D73" s="1732">
        <v>12.03</v>
      </c>
      <c r="E73" s="1720">
        <v>1888</v>
      </c>
      <c r="F73" s="1720">
        <v>258</v>
      </c>
      <c r="G73" s="1720">
        <v>2146</v>
      </c>
      <c r="H73" s="1732">
        <v>11.36</v>
      </c>
      <c r="I73" s="1717">
        <v>82</v>
      </c>
      <c r="J73" s="1719">
        <v>315</v>
      </c>
    </row>
    <row r="74" spans="1:10">
      <c r="A74" s="1705"/>
      <c r="B74" s="1704">
        <v>2007</v>
      </c>
      <c r="C74" s="1732">
        <v>86.7</v>
      </c>
      <c r="D74" s="1732">
        <v>13.3</v>
      </c>
      <c r="E74" s="1720">
        <v>1863</v>
      </c>
      <c r="F74" s="1720">
        <v>286</v>
      </c>
      <c r="G74" s="1720">
        <v>2149</v>
      </c>
      <c r="H74" s="1732">
        <v>12.06</v>
      </c>
      <c r="I74" s="1717">
        <v>81</v>
      </c>
      <c r="J74" s="1719">
        <v>281</v>
      </c>
    </row>
    <row r="75" spans="1:10">
      <c r="A75" s="1705"/>
      <c r="B75" s="1704">
        <v>2008</v>
      </c>
      <c r="C75" s="1732">
        <v>87.3</v>
      </c>
      <c r="D75" s="1732">
        <v>12.7</v>
      </c>
      <c r="E75" s="1720">
        <v>1957</v>
      </c>
      <c r="F75" s="1720">
        <v>285</v>
      </c>
      <c r="G75" s="1720">
        <v>2242</v>
      </c>
      <c r="H75" s="1732">
        <v>11.39</v>
      </c>
      <c r="I75" s="1717">
        <v>87</v>
      </c>
      <c r="J75" s="1719">
        <v>305</v>
      </c>
    </row>
    <row r="76" spans="1:10">
      <c r="A76" s="1705"/>
      <c r="B76" s="1704">
        <v>2009</v>
      </c>
      <c r="C76" s="1732">
        <v>87.42</v>
      </c>
      <c r="D76" s="1732">
        <v>12.58</v>
      </c>
      <c r="E76" s="1720">
        <v>1951</v>
      </c>
      <c r="F76" s="1720">
        <v>281</v>
      </c>
      <c r="G76" s="1720">
        <v>2231</v>
      </c>
      <c r="H76" s="1732">
        <v>10.96</v>
      </c>
      <c r="I76" s="1717">
        <v>98</v>
      </c>
      <c r="J76" s="1719">
        <v>347</v>
      </c>
    </row>
    <row r="77" spans="1:10">
      <c r="A77" s="1705"/>
      <c r="B77" s="1704">
        <v>2010</v>
      </c>
      <c r="C77" s="1732">
        <v>87.95</v>
      </c>
      <c r="D77" s="1732">
        <v>12.05</v>
      </c>
      <c r="E77" s="1720">
        <v>1962</v>
      </c>
      <c r="F77" s="1720">
        <v>269</v>
      </c>
      <c r="G77" s="1720">
        <v>2231</v>
      </c>
      <c r="H77" s="1732">
        <v>10.92</v>
      </c>
      <c r="I77" s="1717">
        <v>92</v>
      </c>
      <c r="J77" s="1719">
        <v>340</v>
      </c>
    </row>
    <row r="78" spans="1:10">
      <c r="A78" s="1705"/>
      <c r="B78" s="1704">
        <v>2011</v>
      </c>
      <c r="C78" s="1732">
        <v>88.04</v>
      </c>
      <c r="D78" s="1732">
        <v>11.96</v>
      </c>
      <c r="E78" s="1720">
        <v>1995</v>
      </c>
      <c r="F78" s="1720">
        <v>271</v>
      </c>
      <c r="G78" s="1720">
        <v>2266</v>
      </c>
      <c r="H78" s="1732">
        <v>11.18</v>
      </c>
      <c r="I78" s="1717">
        <v>100</v>
      </c>
      <c r="J78" s="1719">
        <v>369</v>
      </c>
    </row>
    <row r="79" spans="1:10">
      <c r="A79" s="1705"/>
      <c r="B79" s="1704">
        <v>2012</v>
      </c>
      <c r="C79" s="1732">
        <v>88.32</v>
      </c>
      <c r="D79" s="1732">
        <v>11.68</v>
      </c>
      <c r="E79" s="1720">
        <v>2009</v>
      </c>
      <c r="F79" s="1720">
        <v>266</v>
      </c>
      <c r="G79" s="1720">
        <v>2274</v>
      </c>
      <c r="H79" s="1732">
        <v>11.33</v>
      </c>
      <c r="I79" s="1717">
        <v>99</v>
      </c>
      <c r="J79" s="1719">
        <v>373</v>
      </c>
    </row>
    <row r="80" spans="1:10">
      <c r="A80" s="1705"/>
      <c r="B80" s="1704">
        <v>2013</v>
      </c>
      <c r="C80" s="1732">
        <v>89.24</v>
      </c>
      <c r="D80" s="1732">
        <v>10.76</v>
      </c>
      <c r="E80" s="1720">
        <v>2027</v>
      </c>
      <c r="F80" s="1720">
        <v>244</v>
      </c>
      <c r="G80" s="1720">
        <v>2271</v>
      </c>
      <c r="H80" s="1732">
        <v>10.32</v>
      </c>
      <c r="I80" s="1717">
        <v>87</v>
      </c>
      <c r="J80" s="1719">
        <v>353</v>
      </c>
    </row>
    <row r="81" spans="1:10">
      <c r="A81" s="1705"/>
      <c r="B81" s="1704">
        <v>2014</v>
      </c>
      <c r="C81" s="1732">
        <v>87.97</v>
      </c>
      <c r="D81" s="1732">
        <v>12.03</v>
      </c>
      <c r="E81" s="1720">
        <v>1981</v>
      </c>
      <c r="F81" s="1720">
        <v>271</v>
      </c>
      <c r="G81" s="1720">
        <v>2252</v>
      </c>
      <c r="H81" s="1732">
        <v>11.47</v>
      </c>
      <c r="I81" s="1717">
        <v>88</v>
      </c>
      <c r="J81" s="1719">
        <v>322</v>
      </c>
    </row>
    <row r="82" spans="1:10">
      <c r="A82" s="1705"/>
      <c r="B82" s="1704">
        <v>2015</v>
      </c>
      <c r="C82" s="1732">
        <v>87.5</v>
      </c>
      <c r="D82" s="1732">
        <v>12.5</v>
      </c>
      <c r="E82" s="1720">
        <v>1973</v>
      </c>
      <c r="F82" s="1720">
        <v>282</v>
      </c>
      <c r="G82" s="1720">
        <v>2254</v>
      </c>
      <c r="H82" s="1732">
        <v>11.35</v>
      </c>
      <c r="I82" s="1717">
        <v>85</v>
      </c>
      <c r="J82" s="1719">
        <v>302</v>
      </c>
    </row>
    <row r="83" spans="1:10">
      <c r="A83" s="1705"/>
      <c r="B83" s="1704">
        <v>2016</v>
      </c>
      <c r="C83" s="1732">
        <v>87.93</v>
      </c>
      <c r="D83" s="1732">
        <v>12.07</v>
      </c>
      <c r="E83" s="1720">
        <v>2003</v>
      </c>
      <c r="F83" s="1720">
        <v>275</v>
      </c>
      <c r="G83" s="1720">
        <v>2278</v>
      </c>
      <c r="H83" s="1732">
        <v>10.78</v>
      </c>
      <c r="I83" s="1717">
        <v>70</v>
      </c>
      <c r="J83" s="1719">
        <v>257</v>
      </c>
    </row>
    <row r="84" spans="1:10">
      <c r="A84" s="1707"/>
      <c r="B84" s="1703">
        <v>2017</v>
      </c>
      <c r="C84" s="1731">
        <v>89.4</v>
      </c>
      <c r="D84" s="1731">
        <v>10.6</v>
      </c>
      <c r="E84" s="1722">
        <v>2056</v>
      </c>
      <c r="F84" s="1722">
        <v>244</v>
      </c>
      <c r="G84" s="1722">
        <v>2300</v>
      </c>
      <c r="H84" s="1731">
        <v>9.6</v>
      </c>
      <c r="I84" s="1718">
        <v>77</v>
      </c>
      <c r="J84" s="1736">
        <v>314</v>
      </c>
    </row>
    <row r="85" spans="1:10">
      <c r="A85" s="2696" t="s">
        <v>242</v>
      </c>
      <c r="B85" s="1706">
        <v>2003</v>
      </c>
      <c r="C85" s="1730">
        <v>88.53</v>
      </c>
      <c r="D85" s="1730">
        <v>11.47</v>
      </c>
      <c r="E85" s="1721">
        <v>1573</v>
      </c>
      <c r="F85" s="1721">
        <v>204</v>
      </c>
      <c r="G85" s="1721">
        <v>1777</v>
      </c>
      <c r="H85" s="1730">
        <v>8.41</v>
      </c>
      <c r="I85" s="1716">
        <v>45</v>
      </c>
      <c r="J85" s="1737">
        <v>219</v>
      </c>
    </row>
    <row r="86" spans="1:10">
      <c r="A86" s="2697"/>
      <c r="B86" s="1704">
        <v>2004</v>
      </c>
      <c r="C86" s="1732">
        <v>87.9</v>
      </c>
      <c r="D86" s="1732">
        <v>12.1</v>
      </c>
      <c r="E86" s="1720">
        <v>1562</v>
      </c>
      <c r="F86" s="1720">
        <v>215</v>
      </c>
      <c r="G86" s="1720">
        <v>1777</v>
      </c>
      <c r="H86" s="1732">
        <v>8.85</v>
      </c>
      <c r="I86" s="1717">
        <v>45</v>
      </c>
      <c r="J86" s="1719">
        <v>209</v>
      </c>
    </row>
    <row r="87" spans="1:10">
      <c r="A87" s="1705"/>
      <c r="B87" s="1704">
        <v>2005</v>
      </c>
      <c r="C87" s="1732">
        <v>88.23</v>
      </c>
      <c r="D87" s="1732">
        <v>11.77</v>
      </c>
      <c r="E87" s="1720">
        <v>1587</v>
      </c>
      <c r="F87" s="1720">
        <v>212</v>
      </c>
      <c r="G87" s="1720">
        <v>1799</v>
      </c>
      <c r="H87" s="1732">
        <v>8.85</v>
      </c>
      <c r="I87" s="1717">
        <v>64</v>
      </c>
      <c r="J87" s="1719">
        <v>302</v>
      </c>
    </row>
    <row r="88" spans="1:10">
      <c r="A88" s="1705"/>
      <c r="B88" s="1704">
        <v>2006</v>
      </c>
      <c r="C88" s="1732">
        <v>87.93</v>
      </c>
      <c r="D88" s="1732">
        <v>12.07</v>
      </c>
      <c r="E88" s="1720">
        <v>1603</v>
      </c>
      <c r="F88" s="1720">
        <v>220</v>
      </c>
      <c r="G88" s="1720">
        <v>1823</v>
      </c>
      <c r="H88" s="1732">
        <v>9.68</v>
      </c>
      <c r="I88" s="1717">
        <v>81</v>
      </c>
      <c r="J88" s="1719">
        <v>364</v>
      </c>
    </row>
    <row r="89" spans="1:10">
      <c r="A89" s="1705"/>
      <c r="B89" s="1704">
        <v>2007</v>
      </c>
      <c r="C89" s="1732">
        <v>86.5</v>
      </c>
      <c r="D89" s="1732">
        <v>13.5</v>
      </c>
      <c r="E89" s="1720">
        <v>1586</v>
      </c>
      <c r="F89" s="1720">
        <v>247</v>
      </c>
      <c r="G89" s="1720">
        <v>1833</v>
      </c>
      <c r="H89" s="1732">
        <v>10.44</v>
      </c>
      <c r="I89" s="1717">
        <v>70</v>
      </c>
      <c r="J89" s="1719">
        <v>285</v>
      </c>
    </row>
    <row r="90" spans="1:10">
      <c r="A90" s="1705"/>
      <c r="B90" s="1704">
        <v>2008</v>
      </c>
      <c r="C90" s="1732">
        <v>86.04</v>
      </c>
      <c r="D90" s="1732">
        <v>13.96</v>
      </c>
      <c r="E90" s="1720">
        <v>1607</v>
      </c>
      <c r="F90" s="1720">
        <v>261</v>
      </c>
      <c r="G90" s="1720">
        <v>1868</v>
      </c>
      <c r="H90" s="1732">
        <v>10.44</v>
      </c>
      <c r="I90" s="1717">
        <v>91</v>
      </c>
      <c r="J90" s="1719">
        <v>349</v>
      </c>
    </row>
    <row r="91" spans="1:10">
      <c r="A91" s="1705"/>
      <c r="B91" s="1704">
        <v>2009</v>
      </c>
      <c r="C91" s="1732">
        <v>84.95</v>
      </c>
      <c r="D91" s="1732">
        <v>15.05</v>
      </c>
      <c r="E91" s="1720">
        <v>1582</v>
      </c>
      <c r="F91" s="1720">
        <v>280</v>
      </c>
      <c r="G91" s="1720">
        <v>1862</v>
      </c>
      <c r="H91" s="1732">
        <v>10.94</v>
      </c>
      <c r="I91" s="1717">
        <v>98</v>
      </c>
      <c r="J91" s="1719">
        <v>348</v>
      </c>
    </row>
    <row r="92" spans="1:10">
      <c r="A92" s="1705"/>
      <c r="B92" s="1704">
        <v>2010</v>
      </c>
      <c r="C92" s="1732">
        <v>86.58</v>
      </c>
      <c r="D92" s="1732">
        <v>13.42</v>
      </c>
      <c r="E92" s="1720">
        <v>1627</v>
      </c>
      <c r="F92" s="1720">
        <v>252</v>
      </c>
      <c r="G92" s="1720">
        <v>1880</v>
      </c>
      <c r="H92" s="1732">
        <v>10.25</v>
      </c>
      <c r="I92" s="1717">
        <v>97</v>
      </c>
      <c r="J92" s="1719">
        <v>385</v>
      </c>
    </row>
    <row r="93" spans="1:10">
      <c r="A93" s="1705"/>
      <c r="B93" s="1704">
        <v>2011</v>
      </c>
      <c r="C93" s="1732">
        <v>86.81</v>
      </c>
      <c r="D93" s="1732">
        <v>13.19</v>
      </c>
      <c r="E93" s="1720">
        <v>1659</v>
      </c>
      <c r="F93" s="1720">
        <v>252</v>
      </c>
      <c r="G93" s="1720">
        <v>1911</v>
      </c>
      <c r="H93" s="1732">
        <v>10.4</v>
      </c>
      <c r="I93" s="1717">
        <v>102</v>
      </c>
      <c r="J93" s="1719">
        <v>405</v>
      </c>
    </row>
    <row r="94" spans="1:10">
      <c r="A94" s="1705"/>
      <c r="B94" s="1704">
        <v>2012</v>
      </c>
      <c r="C94" s="1732">
        <v>87.71</v>
      </c>
      <c r="D94" s="1732">
        <v>12.29</v>
      </c>
      <c r="E94" s="1720">
        <v>1698</v>
      </c>
      <c r="F94" s="1720">
        <v>238</v>
      </c>
      <c r="G94" s="1720">
        <v>1935</v>
      </c>
      <c r="H94" s="1732">
        <v>10.15</v>
      </c>
      <c r="I94" s="1717">
        <v>91</v>
      </c>
      <c r="J94" s="1719">
        <v>381</v>
      </c>
    </row>
    <row r="95" spans="1:10">
      <c r="A95" s="1705"/>
      <c r="B95" s="1704">
        <v>2013</v>
      </c>
      <c r="C95" s="1732">
        <v>89.92</v>
      </c>
      <c r="D95" s="1732">
        <v>10.08</v>
      </c>
      <c r="E95" s="1720">
        <v>1739</v>
      </c>
      <c r="F95" s="1720">
        <v>195</v>
      </c>
      <c r="G95" s="1720">
        <v>1934</v>
      </c>
      <c r="H95" s="1732">
        <v>8.23</v>
      </c>
      <c r="I95" s="1717">
        <v>82</v>
      </c>
      <c r="J95" s="1719">
        <v>421</v>
      </c>
    </row>
    <row r="96" spans="1:10">
      <c r="A96" s="1705"/>
      <c r="B96" s="1704">
        <v>2014</v>
      </c>
      <c r="C96" s="1732">
        <v>89.9</v>
      </c>
      <c r="D96" s="1732">
        <v>10.1</v>
      </c>
      <c r="E96" s="1720">
        <v>1746</v>
      </c>
      <c r="F96" s="1720">
        <v>196</v>
      </c>
      <c r="G96" s="1720">
        <v>1942</v>
      </c>
      <c r="H96" s="1732">
        <v>8.3000000000000007</v>
      </c>
      <c r="I96" s="1717">
        <v>81</v>
      </c>
      <c r="J96" s="1719">
        <v>411</v>
      </c>
    </row>
    <row r="97" spans="1:10">
      <c r="A97" s="1705"/>
      <c r="B97" s="1704">
        <v>2015</v>
      </c>
      <c r="C97" s="1732">
        <v>88.76</v>
      </c>
      <c r="D97" s="1732">
        <v>11.24</v>
      </c>
      <c r="E97" s="1720">
        <v>1726</v>
      </c>
      <c r="F97" s="1720">
        <v>219</v>
      </c>
      <c r="G97" s="1720">
        <v>1945</v>
      </c>
      <c r="H97" s="1732">
        <v>8.81</v>
      </c>
      <c r="I97" s="1717">
        <v>84</v>
      </c>
      <c r="J97" s="1719">
        <v>382</v>
      </c>
    </row>
    <row r="98" spans="1:10">
      <c r="A98" s="1705"/>
      <c r="B98" s="1704">
        <v>2016</v>
      </c>
      <c r="C98" s="1732">
        <v>88.27</v>
      </c>
      <c r="D98" s="1732">
        <v>11.73</v>
      </c>
      <c r="E98" s="1720">
        <v>1722</v>
      </c>
      <c r="F98" s="1720">
        <v>229</v>
      </c>
      <c r="G98" s="1720">
        <v>1951</v>
      </c>
      <c r="H98" s="1732">
        <v>8.9700000000000006</v>
      </c>
      <c r="I98" s="1717">
        <v>82</v>
      </c>
      <c r="J98" s="1719">
        <v>355</v>
      </c>
    </row>
    <row r="99" spans="1:10">
      <c r="A99" s="1707"/>
      <c r="B99" s="1703">
        <v>2017</v>
      </c>
      <c r="C99" s="1731">
        <v>90.7</v>
      </c>
      <c r="D99" s="1731">
        <v>9.3000000000000007</v>
      </c>
      <c r="E99" s="1722">
        <v>1807</v>
      </c>
      <c r="F99" s="1722">
        <v>185</v>
      </c>
      <c r="G99" s="1722">
        <v>1992</v>
      </c>
      <c r="H99" s="1731">
        <v>7.3</v>
      </c>
      <c r="I99" s="1718">
        <v>60</v>
      </c>
      <c r="J99" s="1736">
        <v>325</v>
      </c>
    </row>
    <row r="100" spans="1:10">
      <c r="A100" s="2696" t="s">
        <v>243</v>
      </c>
      <c r="B100" s="1706">
        <v>2003</v>
      </c>
      <c r="C100" s="1730">
        <v>86.06</v>
      </c>
      <c r="D100" s="1730">
        <v>13.94</v>
      </c>
      <c r="E100" s="1721">
        <v>1862</v>
      </c>
      <c r="F100" s="1721">
        <v>301</v>
      </c>
      <c r="G100" s="1721">
        <v>2163</v>
      </c>
      <c r="H100" s="1730">
        <v>12.43</v>
      </c>
      <c r="I100" s="1716">
        <v>63</v>
      </c>
      <c r="J100" s="1737">
        <v>211</v>
      </c>
    </row>
    <row r="101" spans="1:10">
      <c r="A101" s="2697"/>
      <c r="B101" s="1704">
        <v>2004</v>
      </c>
      <c r="C101" s="1732">
        <v>85.98</v>
      </c>
      <c r="D101" s="1732">
        <v>14.02</v>
      </c>
      <c r="E101" s="1720">
        <v>1888</v>
      </c>
      <c r="F101" s="1720">
        <v>308</v>
      </c>
      <c r="G101" s="1720">
        <v>2196</v>
      </c>
      <c r="H101" s="1732">
        <v>12.68</v>
      </c>
      <c r="I101" s="1717">
        <v>78</v>
      </c>
      <c r="J101" s="1719">
        <v>254</v>
      </c>
    </row>
    <row r="102" spans="1:10">
      <c r="A102" s="1705"/>
      <c r="B102" s="1704">
        <v>2005</v>
      </c>
      <c r="C102" s="1732">
        <v>86.45</v>
      </c>
      <c r="D102" s="1732">
        <v>13.55</v>
      </c>
      <c r="E102" s="1720">
        <v>1915</v>
      </c>
      <c r="F102" s="1720">
        <v>300</v>
      </c>
      <c r="G102" s="1720">
        <v>2215</v>
      </c>
      <c r="H102" s="1732">
        <v>12.55</v>
      </c>
      <c r="I102" s="1717">
        <v>78</v>
      </c>
      <c r="J102" s="1719">
        <v>261</v>
      </c>
    </row>
    <row r="103" spans="1:10">
      <c r="A103" s="1705"/>
      <c r="B103" s="1704">
        <v>2006</v>
      </c>
      <c r="C103" s="1732">
        <v>87.29</v>
      </c>
      <c r="D103" s="1732">
        <v>12.71</v>
      </c>
      <c r="E103" s="1720">
        <v>1934</v>
      </c>
      <c r="F103" s="1720">
        <v>282</v>
      </c>
      <c r="G103" s="1720">
        <v>2216</v>
      </c>
      <c r="H103" s="1732">
        <v>12.39</v>
      </c>
      <c r="I103" s="1717">
        <v>84</v>
      </c>
      <c r="J103" s="1719">
        <v>297</v>
      </c>
    </row>
    <row r="104" spans="1:10">
      <c r="A104" s="1705"/>
      <c r="B104" s="1704">
        <v>2007</v>
      </c>
      <c r="C104" s="1732">
        <v>85.89</v>
      </c>
      <c r="D104" s="1732">
        <v>14.11</v>
      </c>
      <c r="E104" s="1720">
        <v>1917</v>
      </c>
      <c r="F104" s="1720">
        <v>315</v>
      </c>
      <c r="G104" s="1720">
        <v>2231</v>
      </c>
      <c r="H104" s="1732">
        <v>13.28</v>
      </c>
      <c r="I104" s="1717">
        <v>109</v>
      </c>
      <c r="J104" s="1719">
        <v>345</v>
      </c>
    </row>
    <row r="105" spans="1:10">
      <c r="A105" s="1705"/>
      <c r="B105" s="1704">
        <v>2008</v>
      </c>
      <c r="C105" s="1732">
        <v>81.760000000000005</v>
      </c>
      <c r="D105" s="1732">
        <v>18.239999999999998</v>
      </c>
      <c r="E105" s="1720">
        <v>1812</v>
      </c>
      <c r="F105" s="1720">
        <v>404</v>
      </c>
      <c r="G105" s="1720">
        <v>2217</v>
      </c>
      <c r="H105" s="1732">
        <v>16.18</v>
      </c>
      <c r="I105" s="1717">
        <v>131</v>
      </c>
      <c r="J105" s="1719">
        <v>325</v>
      </c>
    </row>
    <row r="106" spans="1:10">
      <c r="A106" s="1705"/>
      <c r="B106" s="1704">
        <v>2009</v>
      </c>
      <c r="C106" s="1732">
        <v>84.45</v>
      </c>
      <c r="D106" s="1732">
        <v>15.55</v>
      </c>
      <c r="E106" s="1720">
        <v>1896</v>
      </c>
      <c r="F106" s="1720">
        <v>349</v>
      </c>
      <c r="G106" s="1720">
        <v>2245</v>
      </c>
      <c r="H106" s="1732">
        <v>13.63</v>
      </c>
      <c r="I106" s="1717">
        <v>111</v>
      </c>
      <c r="J106" s="1719">
        <v>318</v>
      </c>
    </row>
    <row r="107" spans="1:10">
      <c r="A107" s="1705"/>
      <c r="B107" s="1704">
        <v>2010</v>
      </c>
      <c r="C107" s="1732">
        <v>86.54</v>
      </c>
      <c r="D107" s="1732">
        <v>13.46</v>
      </c>
      <c r="E107" s="1720">
        <v>1944</v>
      </c>
      <c r="F107" s="1720">
        <v>302</v>
      </c>
      <c r="G107" s="1720">
        <v>2246</v>
      </c>
      <c r="H107" s="1732">
        <v>12.27</v>
      </c>
      <c r="I107" s="1717">
        <v>95</v>
      </c>
      <c r="J107" s="1719">
        <v>313</v>
      </c>
    </row>
    <row r="108" spans="1:10">
      <c r="A108" s="1705"/>
      <c r="B108" s="1704">
        <v>2011</v>
      </c>
      <c r="C108" s="1732">
        <v>85.87</v>
      </c>
      <c r="D108" s="1732">
        <v>14.13</v>
      </c>
      <c r="E108" s="1720">
        <v>1962</v>
      </c>
      <c r="F108" s="1720">
        <v>323</v>
      </c>
      <c r="G108" s="1720">
        <v>2285</v>
      </c>
      <c r="H108" s="1732">
        <v>13.32</v>
      </c>
      <c r="I108" s="1717">
        <v>108</v>
      </c>
      <c r="J108" s="1719">
        <v>336</v>
      </c>
    </row>
    <row r="109" spans="1:10">
      <c r="A109" s="1705"/>
      <c r="B109" s="1704">
        <v>2012</v>
      </c>
      <c r="C109" s="1732">
        <v>84.56</v>
      </c>
      <c r="D109" s="1732">
        <v>15.44</v>
      </c>
      <c r="E109" s="1720">
        <v>1897</v>
      </c>
      <c r="F109" s="1720">
        <v>346</v>
      </c>
      <c r="G109" s="1720">
        <v>2243</v>
      </c>
      <c r="H109" s="1732">
        <v>14.77</v>
      </c>
      <c r="I109" s="1717">
        <v>140</v>
      </c>
      <c r="J109" s="1719">
        <v>402</v>
      </c>
    </row>
    <row r="110" spans="1:10">
      <c r="A110" s="1705"/>
      <c r="B110" s="1704">
        <v>2013</v>
      </c>
      <c r="C110" s="1732">
        <v>85.9</v>
      </c>
      <c r="D110" s="1732">
        <v>14.1</v>
      </c>
      <c r="E110" s="1720">
        <v>1979</v>
      </c>
      <c r="F110" s="1720">
        <v>325</v>
      </c>
      <c r="G110" s="1720">
        <v>2304</v>
      </c>
      <c r="H110" s="1732">
        <v>13.72</v>
      </c>
      <c r="I110" s="1717">
        <v>138</v>
      </c>
      <c r="J110" s="1719">
        <v>425</v>
      </c>
    </row>
    <row r="111" spans="1:10">
      <c r="A111" s="1705"/>
      <c r="B111" s="1704">
        <v>2014</v>
      </c>
      <c r="C111" s="1732">
        <v>87.94</v>
      </c>
      <c r="D111" s="1732">
        <v>12.06</v>
      </c>
      <c r="E111" s="1720">
        <v>2038</v>
      </c>
      <c r="F111" s="1720">
        <v>280</v>
      </c>
      <c r="G111" s="1720">
        <v>2318</v>
      </c>
      <c r="H111" s="1732">
        <v>11.84</v>
      </c>
      <c r="I111" s="1717">
        <v>106</v>
      </c>
      <c r="J111" s="1719">
        <v>380</v>
      </c>
    </row>
    <row r="112" spans="1:10">
      <c r="A112" s="1705"/>
      <c r="B112" s="1704">
        <v>2015</v>
      </c>
      <c r="C112" s="1732">
        <v>86.4</v>
      </c>
      <c r="D112" s="1732">
        <v>13.6</v>
      </c>
      <c r="E112" s="1720">
        <v>2018</v>
      </c>
      <c r="F112" s="1720">
        <v>318</v>
      </c>
      <c r="G112" s="1720">
        <v>2336</v>
      </c>
      <c r="H112" s="1732">
        <v>12.8</v>
      </c>
      <c r="I112" s="1717">
        <v>103</v>
      </c>
      <c r="J112" s="1719">
        <v>325</v>
      </c>
    </row>
    <row r="113" spans="1:10">
      <c r="A113" s="1705"/>
      <c r="B113" s="1704">
        <v>2016</v>
      </c>
      <c r="C113" s="1732">
        <v>86.33</v>
      </c>
      <c r="D113" s="1732">
        <v>13.67</v>
      </c>
      <c r="E113" s="1720">
        <v>2066</v>
      </c>
      <c r="F113" s="1720">
        <v>327</v>
      </c>
      <c r="G113" s="1720">
        <v>2393</v>
      </c>
      <c r="H113" s="1732">
        <v>12.83</v>
      </c>
      <c r="I113" s="1717">
        <v>111</v>
      </c>
      <c r="J113" s="1719">
        <v>338</v>
      </c>
    </row>
    <row r="114" spans="1:10">
      <c r="A114" s="1707"/>
      <c r="B114" s="1703">
        <v>2017</v>
      </c>
      <c r="C114" s="1731">
        <v>87.4</v>
      </c>
      <c r="D114" s="1731">
        <v>12.6</v>
      </c>
      <c r="E114" s="1722">
        <v>2100</v>
      </c>
      <c r="F114" s="1722">
        <v>304</v>
      </c>
      <c r="G114" s="1722">
        <v>2403</v>
      </c>
      <c r="H114" s="1731">
        <v>12</v>
      </c>
      <c r="I114" s="1718">
        <v>99</v>
      </c>
      <c r="J114" s="1736">
        <v>324</v>
      </c>
    </row>
    <row r="115" spans="1:10">
      <c r="A115" s="2696" t="s">
        <v>244</v>
      </c>
      <c r="B115" s="1706">
        <v>2003</v>
      </c>
      <c r="C115" s="1730">
        <v>92</v>
      </c>
      <c r="D115" s="1730">
        <v>8</v>
      </c>
      <c r="E115" s="1721">
        <v>2087</v>
      </c>
      <c r="F115" s="1721">
        <v>181</v>
      </c>
      <c r="G115" s="1721">
        <v>2268</v>
      </c>
      <c r="H115" s="1730">
        <v>7.48</v>
      </c>
      <c r="I115" s="1716">
        <v>39</v>
      </c>
      <c r="J115" s="1737">
        <v>212</v>
      </c>
    </row>
    <row r="116" spans="1:10">
      <c r="A116" s="2697"/>
      <c r="B116" s="1704">
        <v>2004</v>
      </c>
      <c r="C116" s="1732">
        <v>89.81</v>
      </c>
      <c r="D116" s="1732">
        <v>10.19</v>
      </c>
      <c r="E116" s="1720">
        <v>2066</v>
      </c>
      <c r="F116" s="1720">
        <v>234</v>
      </c>
      <c r="G116" s="1720">
        <v>2300</v>
      </c>
      <c r="H116" s="1732">
        <v>9.65</v>
      </c>
      <c r="I116" s="1717">
        <v>63</v>
      </c>
      <c r="J116" s="1719">
        <v>268</v>
      </c>
    </row>
    <row r="117" spans="1:10">
      <c r="A117" s="1705"/>
      <c r="B117" s="1704">
        <v>2005</v>
      </c>
      <c r="C117" s="1732">
        <v>90.26</v>
      </c>
      <c r="D117" s="1732">
        <v>9.74</v>
      </c>
      <c r="E117" s="1720">
        <v>2080</v>
      </c>
      <c r="F117" s="1720">
        <v>224</v>
      </c>
      <c r="G117" s="1720">
        <v>2305</v>
      </c>
      <c r="H117" s="1732">
        <v>9.3800000000000008</v>
      </c>
      <c r="I117" s="1717">
        <v>65</v>
      </c>
      <c r="J117" s="1719">
        <v>290</v>
      </c>
    </row>
    <row r="118" spans="1:10">
      <c r="A118" s="1705"/>
      <c r="B118" s="1704">
        <v>2006</v>
      </c>
      <c r="C118" s="1732">
        <v>92.23</v>
      </c>
      <c r="D118" s="1732">
        <v>7.77</v>
      </c>
      <c r="E118" s="1720">
        <v>2137</v>
      </c>
      <c r="F118" s="1720">
        <v>180</v>
      </c>
      <c r="G118" s="1720">
        <v>2317</v>
      </c>
      <c r="H118" s="1732">
        <v>7.92</v>
      </c>
      <c r="I118" s="1717">
        <v>46</v>
      </c>
      <c r="J118" s="1719">
        <v>257</v>
      </c>
    </row>
    <row r="119" spans="1:10">
      <c r="A119" s="1705"/>
      <c r="B119" s="1704">
        <v>2007</v>
      </c>
      <c r="C119" s="1732">
        <v>92.26</v>
      </c>
      <c r="D119" s="1732">
        <v>7.74</v>
      </c>
      <c r="E119" s="1720">
        <v>2162</v>
      </c>
      <c r="F119" s="1720">
        <v>181</v>
      </c>
      <c r="G119" s="1720">
        <v>2343</v>
      </c>
      <c r="H119" s="1732">
        <v>7.65</v>
      </c>
      <c r="I119" s="1717">
        <v>43</v>
      </c>
      <c r="J119" s="1719">
        <v>238</v>
      </c>
    </row>
    <row r="120" spans="1:10">
      <c r="A120" s="1705"/>
      <c r="B120" s="1704">
        <v>2008</v>
      </c>
      <c r="C120" s="1732">
        <v>91.97</v>
      </c>
      <c r="D120" s="1732">
        <v>8.0299999999999994</v>
      </c>
      <c r="E120" s="1720">
        <v>2157</v>
      </c>
      <c r="F120" s="1720">
        <v>188</v>
      </c>
      <c r="G120" s="1720">
        <v>2346</v>
      </c>
      <c r="H120" s="1732">
        <v>7.54</v>
      </c>
      <c r="I120" s="1717">
        <v>67</v>
      </c>
      <c r="J120" s="1719">
        <v>357</v>
      </c>
    </row>
    <row r="121" spans="1:10">
      <c r="A121" s="1705"/>
      <c r="B121" s="1704">
        <v>2009</v>
      </c>
      <c r="C121" s="1732">
        <v>90.15</v>
      </c>
      <c r="D121" s="1732">
        <v>9.85</v>
      </c>
      <c r="E121" s="1720">
        <v>2153</v>
      </c>
      <c r="F121" s="1720">
        <v>235</v>
      </c>
      <c r="G121" s="1720">
        <v>2389</v>
      </c>
      <c r="H121" s="1732">
        <v>9.18</v>
      </c>
      <c r="I121" s="1717">
        <v>92</v>
      </c>
      <c r="J121" s="1719">
        <v>389</v>
      </c>
    </row>
    <row r="122" spans="1:10">
      <c r="A122" s="1705"/>
      <c r="B122" s="1704">
        <v>2010</v>
      </c>
      <c r="C122" s="1732">
        <v>89.5</v>
      </c>
      <c r="D122" s="1732">
        <v>10.5</v>
      </c>
      <c r="E122" s="1720">
        <v>2136</v>
      </c>
      <c r="F122" s="1720">
        <v>251</v>
      </c>
      <c r="G122" s="1720">
        <v>2387</v>
      </c>
      <c r="H122" s="1732">
        <v>10.18</v>
      </c>
      <c r="I122" s="1717">
        <v>93</v>
      </c>
      <c r="J122" s="1719">
        <v>371</v>
      </c>
    </row>
    <row r="123" spans="1:10">
      <c r="A123" s="1705"/>
      <c r="B123" s="1704">
        <v>2011</v>
      </c>
      <c r="C123" s="1732">
        <v>90.17</v>
      </c>
      <c r="D123" s="1732">
        <v>9.83</v>
      </c>
      <c r="E123" s="1720">
        <v>2202</v>
      </c>
      <c r="F123" s="1720">
        <v>240</v>
      </c>
      <c r="G123" s="1720">
        <v>2443</v>
      </c>
      <c r="H123" s="1732">
        <v>9.91</v>
      </c>
      <c r="I123" s="1717">
        <v>79</v>
      </c>
      <c r="J123" s="1719">
        <v>328</v>
      </c>
    </row>
    <row r="124" spans="1:10">
      <c r="A124" s="1705"/>
      <c r="B124" s="1704">
        <v>2012</v>
      </c>
      <c r="C124" s="1732">
        <v>91.15</v>
      </c>
      <c r="D124" s="1732">
        <v>8.85</v>
      </c>
      <c r="E124" s="1720">
        <v>2183</v>
      </c>
      <c r="F124" s="1720">
        <v>212</v>
      </c>
      <c r="G124" s="1720">
        <v>2395</v>
      </c>
      <c r="H124" s="1732">
        <v>9.0399999999999991</v>
      </c>
      <c r="I124" s="1717">
        <v>77</v>
      </c>
      <c r="J124" s="1719">
        <v>364</v>
      </c>
    </row>
    <row r="125" spans="1:10">
      <c r="A125" s="1705"/>
      <c r="B125" s="1704">
        <v>2013</v>
      </c>
      <c r="C125" s="1732">
        <v>91.52</v>
      </c>
      <c r="D125" s="1732">
        <v>8.48</v>
      </c>
      <c r="E125" s="1720">
        <v>2276</v>
      </c>
      <c r="F125" s="1720">
        <v>211</v>
      </c>
      <c r="G125" s="1720">
        <v>2487</v>
      </c>
      <c r="H125" s="1732">
        <v>8.9</v>
      </c>
      <c r="I125" s="1717">
        <v>97</v>
      </c>
      <c r="J125" s="1719">
        <v>460</v>
      </c>
    </row>
    <row r="126" spans="1:10">
      <c r="A126" s="1705"/>
      <c r="B126" s="1704">
        <v>2014</v>
      </c>
      <c r="C126" s="1732">
        <v>91.92</v>
      </c>
      <c r="D126" s="1732">
        <v>8.08</v>
      </c>
      <c r="E126" s="1720">
        <v>2288</v>
      </c>
      <c r="F126" s="1720">
        <v>201</v>
      </c>
      <c r="G126" s="1720">
        <v>2489</v>
      </c>
      <c r="H126" s="1732">
        <v>8.51</v>
      </c>
      <c r="I126" s="1717">
        <v>78</v>
      </c>
      <c r="J126" s="1719">
        <v>388</v>
      </c>
    </row>
    <row r="127" spans="1:10">
      <c r="A127" s="1705"/>
      <c r="B127" s="1704">
        <v>2015</v>
      </c>
      <c r="C127" s="1732">
        <v>92.29</v>
      </c>
      <c r="D127" s="1732">
        <v>7.71</v>
      </c>
      <c r="E127" s="1720">
        <v>2310</v>
      </c>
      <c r="F127" s="1720">
        <v>193</v>
      </c>
      <c r="G127" s="1720">
        <v>2503</v>
      </c>
      <c r="H127" s="1732">
        <v>7.78</v>
      </c>
      <c r="I127" s="1717">
        <v>60</v>
      </c>
      <c r="J127" s="1719">
        <v>314</v>
      </c>
    </row>
    <row r="128" spans="1:10">
      <c r="A128" s="1705"/>
      <c r="B128" s="1704">
        <v>2016</v>
      </c>
      <c r="C128" s="1732">
        <v>90.59</v>
      </c>
      <c r="D128" s="1732">
        <v>9.41</v>
      </c>
      <c r="E128" s="1720">
        <v>2306</v>
      </c>
      <c r="F128" s="1720">
        <v>239</v>
      </c>
      <c r="G128" s="1720">
        <v>2545</v>
      </c>
      <c r="H128" s="1732">
        <v>9.39</v>
      </c>
      <c r="I128" s="1717">
        <v>68</v>
      </c>
      <c r="J128" s="1719">
        <v>283</v>
      </c>
    </row>
    <row r="129" spans="1:10">
      <c r="A129" s="1707"/>
      <c r="B129" s="1703">
        <v>2017</v>
      </c>
      <c r="C129" s="1731">
        <v>90.2</v>
      </c>
      <c r="D129" s="1731">
        <v>9.8000000000000007</v>
      </c>
      <c r="E129" s="1722">
        <v>2315</v>
      </c>
      <c r="F129" s="1722">
        <v>253</v>
      </c>
      <c r="G129" s="1722">
        <v>2567</v>
      </c>
      <c r="H129" s="1731">
        <v>10</v>
      </c>
      <c r="I129" s="1718">
        <v>76</v>
      </c>
      <c r="J129" s="1736">
        <v>302</v>
      </c>
    </row>
    <row r="130" spans="1:10">
      <c r="A130" s="2696" t="s">
        <v>2</v>
      </c>
      <c r="B130" s="1706">
        <v>2003</v>
      </c>
      <c r="C130" s="1730">
        <v>91.46</v>
      </c>
      <c r="D130" s="1730">
        <v>8.5399999999999991</v>
      </c>
      <c r="E130" s="1721">
        <v>2754</v>
      </c>
      <c r="F130" s="1721">
        <v>257</v>
      </c>
      <c r="G130" s="1721">
        <v>3011</v>
      </c>
      <c r="H130" s="1730">
        <v>10.6</v>
      </c>
      <c r="I130" s="1716">
        <v>50</v>
      </c>
      <c r="J130" s="1737">
        <v>196</v>
      </c>
    </row>
    <row r="131" spans="1:10">
      <c r="A131" s="2697"/>
      <c r="B131" s="1704">
        <v>2004</v>
      </c>
      <c r="C131" s="1732">
        <v>91.59</v>
      </c>
      <c r="D131" s="1732">
        <v>8.41</v>
      </c>
      <c r="E131" s="1720">
        <v>2785</v>
      </c>
      <c r="F131" s="1720">
        <v>256</v>
      </c>
      <c r="G131" s="1720">
        <v>3041</v>
      </c>
      <c r="H131" s="1732">
        <v>10.53</v>
      </c>
      <c r="I131" s="1717">
        <v>50</v>
      </c>
      <c r="J131" s="1719">
        <v>196</v>
      </c>
    </row>
    <row r="132" spans="1:10">
      <c r="A132" s="1705"/>
      <c r="B132" s="1704">
        <v>2005</v>
      </c>
      <c r="C132" s="1732">
        <v>90.86</v>
      </c>
      <c r="D132" s="1732">
        <v>9.14</v>
      </c>
      <c r="E132" s="1720">
        <v>2803</v>
      </c>
      <c r="F132" s="1720">
        <v>282</v>
      </c>
      <c r="G132" s="1720">
        <v>3085</v>
      </c>
      <c r="H132" s="1732">
        <v>11.79</v>
      </c>
      <c r="I132" s="1717">
        <v>56</v>
      </c>
      <c r="J132" s="1719">
        <v>197</v>
      </c>
    </row>
    <row r="133" spans="1:10">
      <c r="A133" s="1705"/>
      <c r="B133" s="1704">
        <v>2006</v>
      </c>
      <c r="C133" s="1732">
        <v>89.2</v>
      </c>
      <c r="D133" s="1732">
        <v>10.8</v>
      </c>
      <c r="E133" s="1720">
        <v>2736</v>
      </c>
      <c r="F133" s="1720">
        <v>331</v>
      </c>
      <c r="G133" s="1720">
        <v>3067</v>
      </c>
      <c r="H133" s="1732">
        <v>14.57</v>
      </c>
      <c r="I133" s="1717">
        <v>85</v>
      </c>
      <c r="J133" s="1719">
        <v>256</v>
      </c>
    </row>
    <row r="134" spans="1:10">
      <c r="A134" s="1705"/>
      <c r="B134" s="1704">
        <v>2007</v>
      </c>
      <c r="C134" s="1732">
        <v>90.5</v>
      </c>
      <c r="D134" s="1732">
        <v>9.5</v>
      </c>
      <c r="E134" s="1720">
        <v>2798</v>
      </c>
      <c r="F134" s="1720">
        <v>294</v>
      </c>
      <c r="G134" s="1720">
        <v>3091</v>
      </c>
      <c r="H134" s="1732">
        <v>12.39</v>
      </c>
      <c r="I134" s="1717">
        <v>86</v>
      </c>
      <c r="J134" s="1719">
        <v>293</v>
      </c>
    </row>
    <row r="135" spans="1:10">
      <c r="A135" s="1705"/>
      <c r="B135" s="1704">
        <v>2008</v>
      </c>
      <c r="C135" s="1732">
        <v>90.7</v>
      </c>
      <c r="D135" s="1732">
        <v>9.3000000000000007</v>
      </c>
      <c r="E135" s="1720">
        <v>2767</v>
      </c>
      <c r="F135" s="1720">
        <v>284</v>
      </c>
      <c r="G135" s="1720">
        <v>3051</v>
      </c>
      <c r="H135" s="1732">
        <v>11.36</v>
      </c>
      <c r="I135" s="1717">
        <v>88</v>
      </c>
      <c r="J135" s="1719">
        <v>308</v>
      </c>
    </row>
    <row r="136" spans="1:10">
      <c r="A136" s="1705"/>
      <c r="B136" s="1704">
        <v>2009</v>
      </c>
      <c r="C136" s="1732">
        <v>89.2</v>
      </c>
      <c r="D136" s="1732">
        <v>10.8</v>
      </c>
      <c r="E136" s="1720">
        <v>2703</v>
      </c>
      <c r="F136" s="1720">
        <v>327</v>
      </c>
      <c r="G136" s="1720">
        <v>3031</v>
      </c>
      <c r="H136" s="1732">
        <v>12.78</v>
      </c>
      <c r="I136" s="1717">
        <v>99</v>
      </c>
      <c r="J136" s="1719">
        <v>302</v>
      </c>
    </row>
    <row r="137" spans="1:10">
      <c r="A137" s="1705"/>
      <c r="B137" s="1704">
        <v>2010</v>
      </c>
      <c r="C137" s="1732">
        <v>89.61</v>
      </c>
      <c r="D137" s="1732">
        <v>10.39</v>
      </c>
      <c r="E137" s="1720">
        <v>2732</v>
      </c>
      <c r="F137" s="1720">
        <v>317</v>
      </c>
      <c r="G137" s="1720">
        <v>3049</v>
      </c>
      <c r="H137" s="1732">
        <v>12.87</v>
      </c>
      <c r="I137" s="1717">
        <v>94</v>
      </c>
      <c r="J137" s="1719">
        <v>295</v>
      </c>
    </row>
    <row r="138" spans="1:10">
      <c r="A138" s="1705"/>
      <c r="B138" s="1704">
        <v>2011</v>
      </c>
      <c r="C138" s="1732">
        <v>91.43</v>
      </c>
      <c r="D138" s="1732">
        <v>8.57</v>
      </c>
      <c r="E138" s="1720">
        <v>2837</v>
      </c>
      <c r="F138" s="1720">
        <v>266</v>
      </c>
      <c r="G138" s="1720">
        <v>3103</v>
      </c>
      <c r="H138" s="1732">
        <v>10.97</v>
      </c>
      <c r="I138" s="1717">
        <v>88</v>
      </c>
      <c r="J138" s="1719">
        <v>332</v>
      </c>
    </row>
    <row r="139" spans="1:10">
      <c r="A139" s="1705"/>
      <c r="B139" s="1704">
        <v>2012</v>
      </c>
      <c r="C139" s="1732">
        <v>91.54</v>
      </c>
      <c r="D139" s="1732">
        <v>8.4600000000000009</v>
      </c>
      <c r="E139" s="1720">
        <v>2851</v>
      </c>
      <c r="F139" s="1720">
        <v>264</v>
      </c>
      <c r="G139" s="1720">
        <v>3115</v>
      </c>
      <c r="H139" s="1732">
        <v>11.25</v>
      </c>
      <c r="I139" s="1717">
        <v>85</v>
      </c>
      <c r="J139" s="1719">
        <v>320</v>
      </c>
    </row>
    <row r="140" spans="1:10">
      <c r="A140" s="1705"/>
      <c r="B140" s="1704">
        <v>2013</v>
      </c>
      <c r="C140" s="1732">
        <v>90.38</v>
      </c>
      <c r="D140" s="1732">
        <v>9.6199999999999992</v>
      </c>
      <c r="E140" s="1720">
        <v>3010</v>
      </c>
      <c r="F140" s="1720">
        <v>320</v>
      </c>
      <c r="G140" s="1720">
        <v>3330</v>
      </c>
      <c r="H140" s="1732">
        <v>13.52</v>
      </c>
      <c r="I140" s="1717">
        <v>93</v>
      </c>
      <c r="J140" s="1719">
        <v>289</v>
      </c>
    </row>
    <row r="141" spans="1:10">
      <c r="A141" s="1705"/>
      <c r="B141" s="1704">
        <v>2014</v>
      </c>
      <c r="C141" s="1732">
        <v>90.37</v>
      </c>
      <c r="D141" s="1732">
        <v>9.6300000000000008</v>
      </c>
      <c r="E141" s="1720">
        <v>2966</v>
      </c>
      <c r="F141" s="1720">
        <v>316</v>
      </c>
      <c r="G141" s="1720">
        <v>3282</v>
      </c>
      <c r="H141" s="1732">
        <v>13.38</v>
      </c>
      <c r="I141" s="1717">
        <v>107</v>
      </c>
      <c r="J141" s="1719">
        <v>340</v>
      </c>
    </row>
    <row r="142" spans="1:10">
      <c r="A142" s="1705"/>
      <c r="B142" s="1704">
        <v>2015</v>
      </c>
      <c r="C142" s="1732">
        <v>90.35</v>
      </c>
      <c r="D142" s="1732">
        <v>9.65</v>
      </c>
      <c r="E142" s="1720">
        <v>3003</v>
      </c>
      <c r="F142" s="1720">
        <v>321</v>
      </c>
      <c r="G142" s="1720">
        <v>3324</v>
      </c>
      <c r="H142" s="1732">
        <v>12.92</v>
      </c>
      <c r="I142" s="1717">
        <v>99</v>
      </c>
      <c r="J142" s="1719">
        <v>309</v>
      </c>
    </row>
    <row r="143" spans="1:10">
      <c r="A143" s="1705"/>
      <c r="B143" s="1704">
        <v>2016</v>
      </c>
      <c r="C143" s="1732">
        <v>90.02</v>
      </c>
      <c r="D143" s="1732">
        <v>9.98</v>
      </c>
      <c r="E143" s="1720">
        <v>3075</v>
      </c>
      <c r="F143" s="1720">
        <v>341</v>
      </c>
      <c r="G143" s="1720">
        <v>3416</v>
      </c>
      <c r="H143" s="1732">
        <v>13.37</v>
      </c>
      <c r="I143" s="1717">
        <v>104</v>
      </c>
      <c r="J143" s="1719">
        <v>304</v>
      </c>
    </row>
    <row r="144" spans="1:10">
      <c r="A144" s="1707"/>
      <c r="B144" s="1703">
        <v>2017</v>
      </c>
      <c r="C144" s="1731">
        <v>88.2</v>
      </c>
      <c r="D144" s="1731">
        <v>11.8</v>
      </c>
      <c r="E144" s="1722">
        <v>2974</v>
      </c>
      <c r="F144" s="1722">
        <v>398</v>
      </c>
      <c r="G144" s="1722">
        <v>3372</v>
      </c>
      <c r="H144" s="1731">
        <v>15.7</v>
      </c>
      <c r="I144" s="1718">
        <v>111</v>
      </c>
      <c r="J144" s="1736">
        <v>280</v>
      </c>
    </row>
    <row r="145" spans="1:10">
      <c r="A145" s="2696" t="s">
        <v>278</v>
      </c>
      <c r="B145" s="1706">
        <v>2003</v>
      </c>
      <c r="C145" s="1730">
        <v>92.35</v>
      </c>
      <c r="D145" s="1730">
        <v>7.65</v>
      </c>
      <c r="E145" s="1721">
        <v>3102</v>
      </c>
      <c r="F145" s="1721">
        <v>257</v>
      </c>
      <c r="G145" s="1721">
        <v>3359</v>
      </c>
      <c r="H145" s="1730">
        <v>10.6</v>
      </c>
      <c r="I145" s="1716">
        <v>68</v>
      </c>
      <c r="J145" s="1737">
        <v>265</v>
      </c>
    </row>
    <row r="146" spans="1:10">
      <c r="A146" s="2697"/>
      <c r="B146" s="1704">
        <v>2004</v>
      </c>
      <c r="C146" s="1732">
        <v>92.91</v>
      </c>
      <c r="D146" s="1732">
        <v>7.09</v>
      </c>
      <c r="E146" s="1720">
        <v>3149</v>
      </c>
      <c r="F146" s="1720">
        <v>240</v>
      </c>
      <c r="G146" s="1720">
        <v>3390</v>
      </c>
      <c r="H146" s="1732">
        <v>9.9</v>
      </c>
      <c r="I146" s="1717">
        <v>57</v>
      </c>
      <c r="J146" s="1719">
        <v>238</v>
      </c>
    </row>
    <row r="147" spans="1:10">
      <c r="A147" s="1705"/>
      <c r="B147" s="1704">
        <v>2005</v>
      </c>
      <c r="C147" s="1732">
        <v>92.73</v>
      </c>
      <c r="D147" s="1732">
        <v>7.27</v>
      </c>
      <c r="E147" s="1720">
        <v>3170</v>
      </c>
      <c r="F147" s="1720">
        <v>249</v>
      </c>
      <c r="G147" s="1720">
        <v>3418</v>
      </c>
      <c r="H147" s="1732">
        <v>10.39</v>
      </c>
      <c r="I147" s="1717">
        <v>67</v>
      </c>
      <c r="J147" s="1719">
        <v>268</v>
      </c>
    </row>
    <row r="148" spans="1:10">
      <c r="A148" s="1705"/>
      <c r="B148" s="1704">
        <v>2006</v>
      </c>
      <c r="C148" s="1732">
        <v>92.59</v>
      </c>
      <c r="D148" s="1732">
        <v>7.41</v>
      </c>
      <c r="E148" s="1720">
        <v>3188</v>
      </c>
      <c r="F148" s="1720">
        <v>255</v>
      </c>
      <c r="G148" s="1720">
        <v>3444</v>
      </c>
      <c r="H148" s="1732">
        <v>11.22</v>
      </c>
      <c r="I148" s="1717">
        <v>89</v>
      </c>
      <c r="J148" s="1719">
        <v>348</v>
      </c>
    </row>
    <row r="149" spans="1:10">
      <c r="A149" s="1705"/>
      <c r="B149" s="1704">
        <v>2007</v>
      </c>
      <c r="C149" s="1732">
        <v>93.01</v>
      </c>
      <c r="D149" s="1732">
        <v>6.99</v>
      </c>
      <c r="E149" s="1720">
        <v>3242</v>
      </c>
      <c r="F149" s="1720">
        <v>244</v>
      </c>
      <c r="G149" s="1720">
        <v>3486</v>
      </c>
      <c r="H149" s="1732">
        <v>10.28</v>
      </c>
      <c r="I149" s="1717">
        <v>86</v>
      </c>
      <c r="J149" s="1719">
        <v>352</v>
      </c>
    </row>
    <row r="150" spans="1:10">
      <c r="A150" s="1705"/>
      <c r="B150" s="1704">
        <v>2008</v>
      </c>
      <c r="C150" s="1732">
        <v>93.02</v>
      </c>
      <c r="D150" s="1732">
        <v>6.98</v>
      </c>
      <c r="E150" s="1720">
        <v>3209</v>
      </c>
      <c r="F150" s="1720">
        <v>241</v>
      </c>
      <c r="G150" s="1720">
        <v>3450</v>
      </c>
      <c r="H150" s="1732">
        <v>9.64</v>
      </c>
      <c r="I150" s="1717">
        <v>87</v>
      </c>
      <c r="J150" s="1719">
        <v>360</v>
      </c>
    </row>
    <row r="151" spans="1:10">
      <c r="A151" s="1705"/>
      <c r="B151" s="1704">
        <v>2009</v>
      </c>
      <c r="C151" s="1732">
        <v>92.62</v>
      </c>
      <c r="D151" s="1732">
        <v>7.38</v>
      </c>
      <c r="E151" s="1720">
        <v>3225</v>
      </c>
      <c r="F151" s="1720">
        <v>257</v>
      </c>
      <c r="G151" s="1720">
        <v>3482</v>
      </c>
      <c r="H151" s="1732">
        <v>10.029999999999999</v>
      </c>
      <c r="I151" s="1717">
        <v>94</v>
      </c>
      <c r="J151" s="1719">
        <v>366</v>
      </c>
    </row>
    <row r="152" spans="1:10">
      <c r="A152" s="1705"/>
      <c r="B152" s="1704">
        <v>2010</v>
      </c>
      <c r="C152" s="1732">
        <v>92.39</v>
      </c>
      <c r="D152" s="1732">
        <v>7.61</v>
      </c>
      <c r="E152" s="1720">
        <v>3209</v>
      </c>
      <c r="F152" s="1720">
        <v>264</v>
      </c>
      <c r="G152" s="1720">
        <v>3473</v>
      </c>
      <c r="H152" s="1732">
        <v>10.74</v>
      </c>
      <c r="I152" s="1717">
        <v>104</v>
      </c>
      <c r="J152" s="1719">
        <v>393</v>
      </c>
    </row>
    <row r="153" spans="1:10">
      <c r="A153" s="1705"/>
      <c r="B153" s="1704">
        <v>2011</v>
      </c>
      <c r="C153" s="1732">
        <v>91.49</v>
      </c>
      <c r="D153" s="1732">
        <v>8.51</v>
      </c>
      <c r="E153" s="1720">
        <v>3233</v>
      </c>
      <c r="F153" s="1720">
        <v>301</v>
      </c>
      <c r="G153" s="1720">
        <v>3533</v>
      </c>
      <c r="H153" s="1732">
        <v>12.4</v>
      </c>
      <c r="I153" s="1717">
        <v>122</v>
      </c>
      <c r="J153" s="1719">
        <v>406</v>
      </c>
    </row>
    <row r="154" spans="1:10">
      <c r="A154" s="1705"/>
      <c r="B154" s="1704">
        <v>2012</v>
      </c>
      <c r="C154" s="1732">
        <v>91.27</v>
      </c>
      <c r="D154" s="1732">
        <v>8.73</v>
      </c>
      <c r="E154" s="1720">
        <v>3242</v>
      </c>
      <c r="F154" s="1720">
        <v>310</v>
      </c>
      <c r="G154" s="1720">
        <v>3552</v>
      </c>
      <c r="H154" s="1732">
        <v>13.23</v>
      </c>
      <c r="I154" s="1717">
        <v>135</v>
      </c>
      <c r="J154" s="1719">
        <v>433</v>
      </c>
    </row>
    <row r="155" spans="1:10">
      <c r="A155" s="1705"/>
      <c r="B155" s="1704">
        <v>2013</v>
      </c>
      <c r="C155" s="1732">
        <v>91.76</v>
      </c>
      <c r="D155" s="1732">
        <v>8.24</v>
      </c>
      <c r="E155" s="1720">
        <v>3358</v>
      </c>
      <c r="F155" s="1720">
        <v>301</v>
      </c>
      <c r="G155" s="1720">
        <v>3659</v>
      </c>
      <c r="H155" s="1732">
        <v>12.73</v>
      </c>
      <c r="I155" s="1717">
        <v>122</v>
      </c>
      <c r="J155" s="1719">
        <v>405</v>
      </c>
    </row>
    <row r="156" spans="1:10">
      <c r="A156" s="1705"/>
      <c r="B156" s="1704">
        <v>2014</v>
      </c>
      <c r="C156" s="1732">
        <v>91.82</v>
      </c>
      <c r="D156" s="1732">
        <v>8.18</v>
      </c>
      <c r="E156" s="1720">
        <v>3374</v>
      </c>
      <c r="F156" s="1720">
        <v>301</v>
      </c>
      <c r="G156" s="1720">
        <v>3674</v>
      </c>
      <c r="H156" s="1732">
        <v>12.73</v>
      </c>
      <c r="I156" s="1717">
        <v>116</v>
      </c>
      <c r="J156" s="1719">
        <v>387</v>
      </c>
    </row>
    <row r="157" spans="1:10">
      <c r="A157" s="1705"/>
      <c r="B157" s="1704">
        <v>2015</v>
      </c>
      <c r="C157" s="1732">
        <v>90.69</v>
      </c>
      <c r="D157" s="1732">
        <v>9.31</v>
      </c>
      <c r="E157" s="1720">
        <v>3359</v>
      </c>
      <c r="F157" s="1720">
        <v>345</v>
      </c>
      <c r="G157" s="1720">
        <v>3704</v>
      </c>
      <c r="H157" s="1732">
        <v>13.9</v>
      </c>
      <c r="I157" s="1717">
        <v>145</v>
      </c>
      <c r="J157" s="1719">
        <v>421</v>
      </c>
    </row>
    <row r="158" spans="1:10">
      <c r="A158" s="1705"/>
      <c r="B158" s="1704">
        <v>2016</v>
      </c>
      <c r="C158" s="1732">
        <v>91.04</v>
      </c>
      <c r="D158" s="1732">
        <v>8.9600000000000009</v>
      </c>
      <c r="E158" s="1720">
        <v>3418</v>
      </c>
      <c r="F158" s="1720">
        <v>337</v>
      </c>
      <c r="G158" s="1720">
        <v>3755</v>
      </c>
      <c r="H158" s="1732">
        <v>13.2</v>
      </c>
      <c r="I158" s="1717">
        <v>153</v>
      </c>
      <c r="J158" s="1719">
        <v>456</v>
      </c>
    </row>
    <row r="159" spans="1:10">
      <c r="A159" s="1707"/>
      <c r="B159" s="1703">
        <v>2017</v>
      </c>
      <c r="C159" s="1731">
        <v>91.3</v>
      </c>
      <c r="D159" s="1731">
        <v>8.6999999999999993</v>
      </c>
      <c r="E159" s="1722">
        <v>3462</v>
      </c>
      <c r="F159" s="1722">
        <v>331</v>
      </c>
      <c r="G159" s="1722">
        <v>3793</v>
      </c>
      <c r="H159" s="1731">
        <v>13.1</v>
      </c>
      <c r="I159" s="1718">
        <v>148</v>
      </c>
      <c r="J159" s="1736">
        <v>449</v>
      </c>
    </row>
    <row r="160" spans="1:10">
      <c r="A160" s="2696" t="s">
        <v>279</v>
      </c>
      <c r="B160" s="1706">
        <v>2003</v>
      </c>
      <c r="C160" s="1730">
        <v>86.27</v>
      </c>
      <c r="D160" s="1730">
        <v>13.73</v>
      </c>
      <c r="E160" s="1721">
        <v>1843</v>
      </c>
      <c r="F160" s="1721">
        <v>293</v>
      </c>
      <c r="G160" s="1721">
        <v>2136</v>
      </c>
      <c r="H160" s="1730">
        <v>12.09</v>
      </c>
      <c r="I160" s="1716">
        <v>83</v>
      </c>
      <c r="J160" s="1737">
        <v>285</v>
      </c>
    </row>
    <row r="161" spans="1:10">
      <c r="A161" s="2697"/>
      <c r="B161" s="1704">
        <v>2004</v>
      </c>
      <c r="C161" s="1732">
        <v>86.8</v>
      </c>
      <c r="D161" s="1732">
        <v>13.2</v>
      </c>
      <c r="E161" s="1720">
        <v>1880</v>
      </c>
      <c r="F161" s="1720">
        <v>286</v>
      </c>
      <c r="G161" s="1720">
        <v>2166</v>
      </c>
      <c r="H161" s="1732">
        <v>11.77</v>
      </c>
      <c r="I161" s="1717">
        <v>93</v>
      </c>
      <c r="J161" s="1719">
        <v>326</v>
      </c>
    </row>
    <row r="162" spans="1:10">
      <c r="A162" s="1705"/>
      <c r="B162" s="1704">
        <v>2005</v>
      </c>
      <c r="C162" s="1732">
        <v>87.27</v>
      </c>
      <c r="D162" s="1732">
        <v>12.73</v>
      </c>
      <c r="E162" s="1720">
        <v>1905</v>
      </c>
      <c r="F162" s="1720">
        <v>278</v>
      </c>
      <c r="G162" s="1720">
        <v>2183</v>
      </c>
      <c r="H162" s="1732">
        <v>11.61</v>
      </c>
      <c r="I162" s="1717">
        <v>90</v>
      </c>
      <c r="J162" s="1719">
        <v>321</v>
      </c>
    </row>
    <row r="163" spans="1:10">
      <c r="A163" s="1705"/>
      <c r="B163" s="1704">
        <v>2006</v>
      </c>
      <c r="C163" s="1732">
        <v>88.57</v>
      </c>
      <c r="D163" s="1732">
        <v>11.43</v>
      </c>
      <c r="E163" s="1720">
        <v>1952</v>
      </c>
      <c r="F163" s="1720">
        <v>252</v>
      </c>
      <c r="G163" s="1720">
        <v>2204</v>
      </c>
      <c r="H163" s="1732">
        <v>11.08</v>
      </c>
      <c r="I163" s="1717">
        <v>98</v>
      </c>
      <c r="J163" s="1719">
        <v>390</v>
      </c>
    </row>
    <row r="164" spans="1:10">
      <c r="A164" s="1705"/>
      <c r="B164" s="1704">
        <v>2007</v>
      </c>
      <c r="C164" s="1732">
        <v>88.68</v>
      </c>
      <c r="D164" s="1732">
        <v>11.32</v>
      </c>
      <c r="E164" s="1720">
        <v>1959</v>
      </c>
      <c r="F164" s="1720">
        <v>250</v>
      </c>
      <c r="G164" s="1720">
        <v>2209</v>
      </c>
      <c r="H164" s="1732">
        <v>10.54</v>
      </c>
      <c r="I164" s="1717">
        <v>98</v>
      </c>
      <c r="J164" s="1719">
        <v>392</v>
      </c>
    </row>
    <row r="165" spans="1:10">
      <c r="A165" s="1705"/>
      <c r="B165" s="1704">
        <v>2008</v>
      </c>
      <c r="C165" s="1732">
        <v>87.2</v>
      </c>
      <c r="D165" s="1732">
        <v>12.8</v>
      </c>
      <c r="E165" s="1720">
        <v>1908</v>
      </c>
      <c r="F165" s="1720">
        <v>280</v>
      </c>
      <c r="G165" s="1720">
        <v>2188</v>
      </c>
      <c r="H165" s="1732">
        <v>11.2</v>
      </c>
      <c r="I165" s="1717">
        <v>126</v>
      </c>
      <c r="J165" s="1719">
        <v>453</v>
      </c>
    </row>
    <row r="166" spans="1:10">
      <c r="A166" s="1705"/>
      <c r="B166" s="1704">
        <v>2009</v>
      </c>
      <c r="C166" s="1732">
        <v>88</v>
      </c>
      <c r="D166" s="1732">
        <v>12</v>
      </c>
      <c r="E166" s="1720">
        <v>1962</v>
      </c>
      <c r="F166" s="1720">
        <v>267</v>
      </c>
      <c r="G166" s="1720">
        <v>2229</v>
      </c>
      <c r="H166" s="1732">
        <v>10.44</v>
      </c>
      <c r="I166" s="1717">
        <v>126</v>
      </c>
      <c r="J166" s="1719">
        <v>471</v>
      </c>
    </row>
    <row r="167" spans="1:10">
      <c r="A167" s="1705"/>
      <c r="B167" s="1704">
        <v>2010</v>
      </c>
      <c r="C167" s="1732">
        <v>88.7</v>
      </c>
      <c r="D167" s="1732">
        <v>11.3</v>
      </c>
      <c r="E167" s="1720">
        <v>1994</v>
      </c>
      <c r="F167" s="1720">
        <v>254</v>
      </c>
      <c r="G167" s="1720">
        <v>2248</v>
      </c>
      <c r="H167" s="1732">
        <v>10.31</v>
      </c>
      <c r="I167" s="1717">
        <v>115</v>
      </c>
      <c r="J167" s="1719">
        <v>453</v>
      </c>
    </row>
    <row r="168" spans="1:10">
      <c r="A168" s="1705"/>
      <c r="B168" s="1704">
        <v>2011</v>
      </c>
      <c r="C168" s="1732">
        <v>89.87</v>
      </c>
      <c r="D168" s="1732">
        <v>10.130000000000001</v>
      </c>
      <c r="E168" s="1720">
        <v>2020</v>
      </c>
      <c r="F168" s="1720">
        <v>228</v>
      </c>
      <c r="G168" s="1720">
        <v>2248</v>
      </c>
      <c r="H168" s="1732">
        <v>9.39</v>
      </c>
      <c r="I168" s="1717">
        <v>110</v>
      </c>
      <c r="J168" s="1719">
        <v>485</v>
      </c>
    </row>
    <row r="169" spans="1:10">
      <c r="A169" s="1705"/>
      <c r="B169" s="1704">
        <v>2012</v>
      </c>
      <c r="C169" s="1732">
        <v>90.57</v>
      </c>
      <c r="D169" s="1732">
        <v>9.43</v>
      </c>
      <c r="E169" s="1720">
        <v>2115</v>
      </c>
      <c r="F169" s="1720">
        <v>220</v>
      </c>
      <c r="G169" s="1720">
        <v>2335</v>
      </c>
      <c r="H169" s="1732">
        <v>9.39</v>
      </c>
      <c r="I169" s="1717">
        <v>96</v>
      </c>
      <c r="J169" s="1719">
        <v>434</v>
      </c>
    </row>
    <row r="170" spans="1:10">
      <c r="A170" s="1705"/>
      <c r="B170" s="1704">
        <v>2013</v>
      </c>
      <c r="C170" s="1732">
        <v>88.37</v>
      </c>
      <c r="D170" s="1732">
        <v>11.63</v>
      </c>
      <c r="E170" s="1720">
        <v>2105</v>
      </c>
      <c r="F170" s="1720">
        <v>277</v>
      </c>
      <c r="G170" s="1720">
        <v>2382</v>
      </c>
      <c r="H170" s="1732">
        <v>11.7</v>
      </c>
      <c r="I170" s="1717">
        <v>121</v>
      </c>
      <c r="J170" s="1719">
        <v>437</v>
      </c>
    </row>
    <row r="171" spans="1:10">
      <c r="A171" s="1705"/>
      <c r="B171" s="1704">
        <v>2014</v>
      </c>
      <c r="C171" s="1732">
        <v>88.12</v>
      </c>
      <c r="D171" s="1732">
        <v>11.88</v>
      </c>
      <c r="E171" s="1720">
        <v>2099</v>
      </c>
      <c r="F171" s="1720">
        <v>283</v>
      </c>
      <c r="G171" s="1720">
        <v>2382</v>
      </c>
      <c r="H171" s="1732">
        <v>11.98</v>
      </c>
      <c r="I171" s="1717">
        <v>146</v>
      </c>
      <c r="J171" s="1719">
        <v>515</v>
      </c>
    </row>
    <row r="172" spans="1:10">
      <c r="A172" s="1705"/>
      <c r="B172" s="1704">
        <v>2015</v>
      </c>
      <c r="C172" s="1732">
        <v>88.69</v>
      </c>
      <c r="D172" s="1732">
        <v>11.31</v>
      </c>
      <c r="E172" s="1720">
        <v>2106</v>
      </c>
      <c r="F172" s="1720">
        <v>268</v>
      </c>
      <c r="G172" s="1720">
        <v>2374</v>
      </c>
      <c r="H172" s="1732">
        <v>10.81</v>
      </c>
      <c r="I172" s="1717">
        <v>127</v>
      </c>
      <c r="J172" s="1719">
        <v>470</v>
      </c>
    </row>
    <row r="173" spans="1:10">
      <c r="A173" s="1705"/>
      <c r="B173" s="1704">
        <v>2016</v>
      </c>
      <c r="C173" s="1732">
        <v>89.78</v>
      </c>
      <c r="D173" s="1732">
        <v>10.220000000000001</v>
      </c>
      <c r="E173" s="1720">
        <v>2142</v>
      </c>
      <c r="F173" s="1720">
        <v>244</v>
      </c>
      <c r="G173" s="1720">
        <v>2386</v>
      </c>
      <c r="H173" s="1732">
        <v>9.56</v>
      </c>
      <c r="I173" s="1717">
        <v>97</v>
      </c>
      <c r="J173" s="1719">
        <v>399</v>
      </c>
    </row>
    <row r="174" spans="1:10">
      <c r="A174" s="1707"/>
      <c r="B174" s="1703">
        <v>2017</v>
      </c>
      <c r="C174" s="1731">
        <v>89.2</v>
      </c>
      <c r="D174" s="1731">
        <v>10.8</v>
      </c>
      <c r="E174" s="1722">
        <v>2186</v>
      </c>
      <c r="F174" s="1722">
        <v>266</v>
      </c>
      <c r="G174" s="1722">
        <v>2451</v>
      </c>
      <c r="H174" s="1731">
        <v>10.5</v>
      </c>
      <c r="I174" s="1718">
        <v>74</v>
      </c>
      <c r="J174" s="1736">
        <v>280</v>
      </c>
    </row>
    <row r="175" spans="1:10">
      <c r="A175" s="2717" t="s">
        <v>582</v>
      </c>
      <c r="B175" s="1711">
        <v>2003</v>
      </c>
      <c r="C175" s="1730">
        <v>88.3</v>
      </c>
      <c r="D175" s="1730">
        <v>11.7</v>
      </c>
      <c r="E175" s="1721">
        <v>18299</v>
      </c>
      <c r="F175" s="1721">
        <v>2425</v>
      </c>
      <c r="G175" s="1721">
        <v>20724</v>
      </c>
      <c r="H175" s="1730">
        <v>100</v>
      </c>
      <c r="I175" s="1716">
        <v>549</v>
      </c>
      <c r="J175" s="1737">
        <v>226</v>
      </c>
    </row>
    <row r="176" spans="1:10">
      <c r="A176" s="2718"/>
      <c r="B176" s="1709">
        <v>2004</v>
      </c>
      <c r="C176" s="1732">
        <v>88.4</v>
      </c>
      <c r="D176" s="1732">
        <v>11.6</v>
      </c>
      <c r="E176" s="1720">
        <v>18503</v>
      </c>
      <c r="F176" s="1720">
        <v>2428</v>
      </c>
      <c r="G176" s="1720">
        <v>20931</v>
      </c>
      <c r="H176" s="1732">
        <v>100</v>
      </c>
      <c r="I176" s="1717">
        <v>567</v>
      </c>
      <c r="J176" s="1719">
        <v>234</v>
      </c>
    </row>
    <row r="177" spans="1:10">
      <c r="A177" s="1708"/>
      <c r="B177" s="1709">
        <v>2005</v>
      </c>
      <c r="C177" s="1732">
        <v>88.68</v>
      </c>
      <c r="D177" s="1732">
        <v>11.32</v>
      </c>
      <c r="E177" s="1720">
        <v>18742</v>
      </c>
      <c r="F177" s="1720">
        <v>2392</v>
      </c>
      <c r="G177" s="1720">
        <v>21134</v>
      </c>
      <c r="H177" s="1732">
        <v>100</v>
      </c>
      <c r="I177" s="1717">
        <v>599</v>
      </c>
      <c r="J177" s="1719">
        <v>250</v>
      </c>
    </row>
    <row r="178" spans="1:10">
      <c r="A178" s="1708"/>
      <c r="B178" s="1709">
        <v>2006</v>
      </c>
      <c r="C178" s="1732">
        <v>89.28</v>
      </c>
      <c r="D178" s="1732">
        <v>10.72</v>
      </c>
      <c r="E178" s="1720">
        <v>18947</v>
      </c>
      <c r="F178" s="1720">
        <v>2274</v>
      </c>
      <c r="G178" s="1720">
        <v>21221</v>
      </c>
      <c r="H178" s="1732">
        <v>100</v>
      </c>
      <c r="I178" s="1717">
        <v>733</v>
      </c>
      <c r="J178" s="1719">
        <v>322</v>
      </c>
    </row>
    <row r="179" spans="1:10">
      <c r="A179" s="1708"/>
      <c r="B179" s="1709">
        <v>2007</v>
      </c>
      <c r="C179" s="1732">
        <v>88.91</v>
      </c>
      <c r="D179" s="1732">
        <v>11.09</v>
      </c>
      <c r="E179" s="1720">
        <v>19008</v>
      </c>
      <c r="F179" s="1720">
        <v>2371</v>
      </c>
      <c r="G179" s="1720">
        <v>21379</v>
      </c>
      <c r="H179" s="1732">
        <v>100</v>
      </c>
      <c r="I179" s="1717">
        <v>744</v>
      </c>
      <c r="J179" s="1719">
        <v>314</v>
      </c>
    </row>
    <row r="180" spans="1:10">
      <c r="A180" s="1708"/>
      <c r="B180" s="1709">
        <v>2008</v>
      </c>
      <c r="C180" s="1732">
        <v>88.33</v>
      </c>
      <c r="D180" s="1732">
        <v>11.67</v>
      </c>
      <c r="E180" s="1720">
        <v>18908</v>
      </c>
      <c r="F180" s="1720">
        <v>2499</v>
      </c>
      <c r="G180" s="1720">
        <v>21407</v>
      </c>
      <c r="H180" s="1732">
        <v>100</v>
      </c>
      <c r="I180" s="1717">
        <v>840</v>
      </c>
      <c r="J180" s="1719">
        <v>336</v>
      </c>
    </row>
    <row r="181" spans="1:10">
      <c r="A181" s="1708"/>
      <c r="B181" s="1709">
        <v>2009</v>
      </c>
      <c r="C181" s="1732">
        <v>88.1</v>
      </c>
      <c r="D181" s="1732">
        <v>11.9</v>
      </c>
      <c r="E181" s="1720">
        <v>18974</v>
      </c>
      <c r="F181" s="1720">
        <v>2562</v>
      </c>
      <c r="G181" s="1720">
        <v>21535</v>
      </c>
      <c r="H181" s="1732">
        <v>100</v>
      </c>
      <c r="I181" s="1717">
        <v>907</v>
      </c>
      <c r="J181" s="1719">
        <v>354</v>
      </c>
    </row>
    <row r="182" spans="1:10">
      <c r="A182" s="1708"/>
      <c r="B182" s="1709">
        <v>2010</v>
      </c>
      <c r="C182" s="1732">
        <v>88.6</v>
      </c>
      <c r="D182" s="1732">
        <v>11.4</v>
      </c>
      <c r="E182" s="1720">
        <v>19138</v>
      </c>
      <c r="F182" s="1720">
        <v>2462</v>
      </c>
      <c r="G182" s="1720">
        <v>21600</v>
      </c>
      <c r="H182" s="1732">
        <v>100</v>
      </c>
      <c r="I182" s="1717">
        <v>873</v>
      </c>
      <c r="J182" s="1719">
        <v>355</v>
      </c>
    </row>
    <row r="183" spans="1:10">
      <c r="A183" s="1708"/>
      <c r="B183" s="1709">
        <v>2011</v>
      </c>
      <c r="C183" s="1732">
        <v>88.94</v>
      </c>
      <c r="D183" s="1732">
        <v>11.06</v>
      </c>
      <c r="E183" s="1720">
        <v>19495</v>
      </c>
      <c r="F183" s="1720">
        <v>2424</v>
      </c>
      <c r="G183" s="1720">
        <v>21918</v>
      </c>
      <c r="H183" s="1732">
        <v>100</v>
      </c>
      <c r="I183" s="1717">
        <v>939</v>
      </c>
      <c r="J183" s="1719">
        <v>387</v>
      </c>
    </row>
    <row r="184" spans="1:10">
      <c r="A184" s="1708"/>
      <c r="B184" s="1709">
        <v>2012</v>
      </c>
      <c r="C184" s="1732">
        <v>89.31</v>
      </c>
      <c r="D184" s="1732">
        <v>10.69</v>
      </c>
      <c r="E184" s="1720">
        <v>19591</v>
      </c>
      <c r="F184" s="1720">
        <v>2344</v>
      </c>
      <c r="G184" s="1720">
        <v>21935</v>
      </c>
      <c r="H184" s="1732">
        <v>100</v>
      </c>
      <c r="I184" s="1717">
        <v>910</v>
      </c>
      <c r="J184" s="1719">
        <v>388</v>
      </c>
    </row>
    <row r="185" spans="1:10">
      <c r="A185" s="1708"/>
      <c r="B185" s="1709">
        <v>2013</v>
      </c>
      <c r="C185" s="1732">
        <v>89.51</v>
      </c>
      <c r="D185" s="1732">
        <v>10.49</v>
      </c>
      <c r="E185" s="1720">
        <v>20215</v>
      </c>
      <c r="F185" s="1720">
        <v>2368</v>
      </c>
      <c r="G185" s="1720">
        <v>22583</v>
      </c>
      <c r="H185" s="1732">
        <v>100</v>
      </c>
      <c r="I185" s="1717">
        <v>881</v>
      </c>
      <c r="J185" s="1719">
        <v>372</v>
      </c>
    </row>
    <row r="186" spans="1:10">
      <c r="A186" s="1708"/>
      <c r="B186" s="1709">
        <v>2014</v>
      </c>
      <c r="C186" s="1732">
        <v>89.52</v>
      </c>
      <c r="D186" s="1732">
        <v>10.48</v>
      </c>
      <c r="E186" s="1720">
        <v>20180</v>
      </c>
      <c r="F186" s="1720">
        <v>2362</v>
      </c>
      <c r="G186" s="1720">
        <v>22542</v>
      </c>
      <c r="H186" s="1732">
        <v>100</v>
      </c>
      <c r="I186" s="1717">
        <v>881</v>
      </c>
      <c r="J186" s="1719">
        <v>373</v>
      </c>
    </row>
    <row r="187" spans="1:10">
      <c r="A187" s="1708"/>
      <c r="B187" s="1709">
        <v>2015</v>
      </c>
      <c r="C187" s="1732">
        <v>89.05</v>
      </c>
      <c r="D187" s="1732">
        <v>10.95</v>
      </c>
      <c r="E187" s="1720">
        <v>20175</v>
      </c>
      <c r="F187" s="1720">
        <v>2482</v>
      </c>
      <c r="G187" s="1720">
        <v>22657</v>
      </c>
      <c r="H187" s="1732">
        <v>100</v>
      </c>
      <c r="I187" s="1717">
        <v>864</v>
      </c>
      <c r="J187" s="1719">
        <v>348</v>
      </c>
    </row>
    <row r="188" spans="1:10">
      <c r="A188" s="1708"/>
      <c r="B188" s="1709">
        <v>2016</v>
      </c>
      <c r="C188" s="1732">
        <v>88.91</v>
      </c>
      <c r="D188" s="1732">
        <v>11.09</v>
      </c>
      <c r="E188" s="1720">
        <v>20446</v>
      </c>
      <c r="F188" s="1720">
        <v>2551</v>
      </c>
      <c r="G188" s="1720">
        <v>22996</v>
      </c>
      <c r="H188" s="1732">
        <v>100</v>
      </c>
      <c r="I188" s="1717">
        <v>848</v>
      </c>
      <c r="J188" s="1719">
        <v>333</v>
      </c>
    </row>
    <row r="189" spans="1:10" ht="15.75" thickBot="1">
      <c r="A189" s="1724"/>
      <c r="B189" s="1710">
        <v>2017</v>
      </c>
      <c r="C189" s="1733">
        <v>89.1</v>
      </c>
      <c r="D189" s="1733">
        <v>10.9</v>
      </c>
      <c r="E189" s="1723">
        <v>20665</v>
      </c>
      <c r="F189" s="1723">
        <v>2532</v>
      </c>
      <c r="G189" s="1723">
        <v>23197</v>
      </c>
      <c r="H189" s="1733">
        <v>100</v>
      </c>
      <c r="I189" s="1718">
        <v>812</v>
      </c>
      <c r="J189" s="1736">
        <v>321</v>
      </c>
    </row>
    <row r="190" spans="1:10" ht="15.75">
      <c r="A190" s="1702"/>
      <c r="B190" s="1702"/>
      <c r="C190" s="1702"/>
      <c r="D190" s="1702"/>
      <c r="E190" s="1702"/>
      <c r="F190" s="1702"/>
      <c r="G190" s="1702"/>
      <c r="H190" s="1702"/>
      <c r="I190" s="1702"/>
      <c r="J190" s="1715" t="s">
        <v>199</v>
      </c>
    </row>
    <row r="191" spans="1:10" ht="15.75">
      <c r="A191" s="1702"/>
      <c r="B191" s="1702"/>
      <c r="C191" s="1702"/>
      <c r="D191" s="1702"/>
      <c r="E191" s="1702"/>
      <c r="F191" s="1702"/>
      <c r="G191" s="1702"/>
      <c r="H191" s="1702"/>
      <c r="I191" s="1702"/>
      <c r="J191" s="1715"/>
    </row>
    <row r="192" spans="1:10" ht="15.75">
      <c r="A192" s="1725" t="s">
        <v>1250</v>
      </c>
      <c r="B192" s="1725"/>
      <c r="C192" s="1734"/>
      <c r="D192" s="1734"/>
      <c r="E192" s="1726"/>
      <c r="F192" s="1726"/>
      <c r="G192" s="1727"/>
      <c r="H192" s="1728"/>
      <c r="I192" s="1727"/>
      <c r="J192" s="1702"/>
    </row>
    <row r="193" spans="1:10" ht="15.75">
      <c r="A193" s="2711" t="s">
        <v>1251</v>
      </c>
      <c r="B193" s="2712"/>
      <c r="C193" s="2712"/>
      <c r="D193" s="2712"/>
      <c r="E193" s="2712"/>
      <c r="F193" s="2712"/>
      <c r="G193" s="2712"/>
      <c r="H193" s="2712"/>
      <c r="I193" s="2712"/>
      <c r="J193" s="1702"/>
    </row>
  </sheetData>
  <mergeCells count="19">
    <mergeCell ref="A193:I193"/>
    <mergeCell ref="G37:G39"/>
    <mergeCell ref="H37:H39"/>
    <mergeCell ref="A145:A146"/>
    <mergeCell ref="I37:I39"/>
    <mergeCell ref="A175:A176"/>
    <mergeCell ref="J37:J39"/>
    <mergeCell ref="A160:A161"/>
    <mergeCell ref="B37:B39"/>
    <mergeCell ref="C37:D38"/>
    <mergeCell ref="E37:F38"/>
    <mergeCell ref="A55:A56"/>
    <mergeCell ref="A37:A39"/>
    <mergeCell ref="A85:A86"/>
    <mergeCell ref="A100:A101"/>
    <mergeCell ref="A130:A131"/>
    <mergeCell ref="A70:A71"/>
    <mergeCell ref="A40:A41"/>
    <mergeCell ref="A115:A116"/>
  </mergeCells>
  <hyperlinks>
    <hyperlink ref="A193" r:id="rId1" display="&lt;https://www.gov.uk/government/statistics/gdp-deflators-at-market-prices-and-money-gdp-march-2017-quarterly-national-accounts-march-2017&gt;"/>
    <hyperlink ref="D2" r:id="rId2"/>
  </hyperlinks>
  <pageMargins left="0.7" right="0.7" top="0.75" bottom="0.75" header="0.3" footer="0.3"/>
  <pageSetup paperSize="9" orientation="portrait"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5"/>
  <cols>
    <col min="1" max="1" width="12.85546875" customWidth="1"/>
  </cols>
  <sheetData>
    <row r="1" spans="1:28" s="1126" customFormat="1" ht="18.75">
      <c r="A1" s="451" t="s">
        <v>1156</v>
      </c>
    </row>
    <row r="2" spans="1:28" s="1126" customFormat="1"/>
    <row r="3" spans="1:28">
      <c r="A3" s="75" t="s">
        <v>162</v>
      </c>
      <c r="B3" s="75"/>
      <c r="C3" s="75"/>
      <c r="D3" s="75"/>
      <c r="E3" s="75"/>
      <c r="F3" s="75"/>
      <c r="G3" s="75"/>
      <c r="H3" s="75"/>
      <c r="I3" s="75"/>
      <c r="J3" s="75"/>
      <c r="K3" s="75"/>
      <c r="L3" s="75"/>
      <c r="M3" s="75"/>
      <c r="N3" s="75"/>
      <c r="O3" s="75"/>
      <c r="P3" s="75"/>
      <c r="Q3" s="75"/>
      <c r="R3" s="75"/>
      <c r="S3" s="75"/>
      <c r="T3" s="75"/>
      <c r="U3" s="75"/>
      <c r="V3" s="75"/>
      <c r="W3" s="75"/>
      <c r="X3" s="75"/>
      <c r="Y3" s="75"/>
      <c r="Z3" s="75"/>
      <c r="AA3" s="75"/>
      <c r="AB3" s="75"/>
    </row>
    <row r="4" spans="1:28">
      <c r="A4" s="75" t="s">
        <v>163</v>
      </c>
      <c r="B4" s="75"/>
      <c r="C4" s="75"/>
      <c r="D4" s="75"/>
      <c r="E4" s="75"/>
      <c r="F4" s="75"/>
      <c r="G4" s="75"/>
      <c r="H4" s="75"/>
      <c r="I4" s="75"/>
      <c r="J4" s="75"/>
      <c r="K4" s="75"/>
      <c r="L4" s="75"/>
      <c r="M4" s="75"/>
      <c r="N4" s="75"/>
      <c r="O4" s="75"/>
      <c r="P4" s="75"/>
      <c r="Q4" s="75"/>
      <c r="R4" s="75"/>
      <c r="S4" s="75"/>
      <c r="T4" s="75"/>
      <c r="U4" s="75"/>
      <c r="V4" s="75"/>
      <c r="W4" s="75"/>
      <c r="X4" s="75"/>
      <c r="Y4" s="75"/>
      <c r="Z4" s="75"/>
      <c r="AA4" s="75"/>
      <c r="AB4" s="75"/>
    </row>
    <row r="5" spans="1:28">
      <c r="A5" s="74"/>
      <c r="B5" s="2531" t="s">
        <v>164</v>
      </c>
      <c r="C5" s="2531"/>
      <c r="D5" s="2531"/>
      <c r="E5" s="2531"/>
      <c r="F5" s="2531"/>
      <c r="G5" s="2531"/>
      <c r="H5" s="74"/>
      <c r="I5" s="2531" t="s">
        <v>165</v>
      </c>
      <c r="J5" s="2531"/>
      <c r="K5" s="2531"/>
      <c r="L5" s="2531"/>
      <c r="M5" s="2531"/>
      <c r="N5" s="2531"/>
      <c r="O5" s="74"/>
      <c r="P5" s="2531" t="s">
        <v>166</v>
      </c>
      <c r="Q5" s="2531"/>
      <c r="R5" s="2531"/>
      <c r="S5" s="2531"/>
      <c r="T5" s="2531"/>
      <c r="U5" s="2531"/>
      <c r="V5" s="74"/>
      <c r="W5" s="2531" t="s">
        <v>167</v>
      </c>
      <c r="X5" s="2531"/>
      <c r="Y5" s="2531"/>
      <c r="Z5" s="2531"/>
      <c r="AA5" s="2531"/>
      <c r="AB5" s="2531"/>
    </row>
    <row r="6" spans="1:28">
      <c r="A6" s="74"/>
      <c r="B6" s="2531" t="s">
        <v>168</v>
      </c>
      <c r="C6" s="2531"/>
      <c r="D6" s="2531"/>
      <c r="E6" s="2531" t="s">
        <v>169</v>
      </c>
      <c r="F6" s="2531"/>
      <c r="G6" s="2531"/>
      <c r="H6" s="74"/>
      <c r="I6" s="2531" t="s">
        <v>168</v>
      </c>
      <c r="J6" s="2531"/>
      <c r="K6" s="2531"/>
      <c r="L6" s="2531" t="s">
        <v>169</v>
      </c>
      <c r="M6" s="2531"/>
      <c r="N6" s="2531"/>
      <c r="O6" s="74"/>
      <c r="P6" s="2531" t="s">
        <v>168</v>
      </c>
      <c r="Q6" s="2531"/>
      <c r="R6" s="2531"/>
      <c r="S6" s="2531" t="s">
        <v>169</v>
      </c>
      <c r="T6" s="2531"/>
      <c r="U6" s="2531"/>
      <c r="V6" s="74"/>
      <c r="W6" s="2531" t="s">
        <v>168</v>
      </c>
      <c r="X6" s="2531"/>
      <c r="Y6" s="2531"/>
      <c r="Z6" s="2531" t="s">
        <v>169</v>
      </c>
      <c r="AA6" s="2531"/>
      <c r="AB6" s="2531"/>
    </row>
    <row r="7" spans="1:28">
      <c r="A7" s="74"/>
      <c r="B7" s="74" t="s">
        <v>133</v>
      </c>
      <c r="C7" s="2531" t="s">
        <v>2</v>
      </c>
      <c r="D7" s="2531"/>
      <c r="E7" s="74" t="s">
        <v>133</v>
      </c>
      <c r="F7" s="2531" t="s">
        <v>2</v>
      </c>
      <c r="G7" s="2531"/>
      <c r="H7" s="74"/>
      <c r="I7" s="74" t="s">
        <v>133</v>
      </c>
      <c r="J7" s="2531" t="s">
        <v>2</v>
      </c>
      <c r="K7" s="2531"/>
      <c r="L7" s="74" t="s">
        <v>133</v>
      </c>
      <c r="M7" s="2531" t="s">
        <v>2</v>
      </c>
      <c r="N7" s="2531"/>
      <c r="O7" s="74"/>
      <c r="P7" s="74" t="s">
        <v>133</v>
      </c>
      <c r="Q7" s="2531" t="s">
        <v>2</v>
      </c>
      <c r="R7" s="2531"/>
      <c r="S7" s="74" t="s">
        <v>133</v>
      </c>
      <c r="T7" s="2531" t="s">
        <v>2</v>
      </c>
      <c r="U7" s="2531"/>
      <c r="V7" s="74"/>
      <c r="W7" s="74" t="s">
        <v>133</v>
      </c>
      <c r="X7" s="2531" t="s">
        <v>2</v>
      </c>
      <c r="Y7" s="2531"/>
      <c r="Z7" s="74" t="s">
        <v>133</v>
      </c>
      <c r="AA7" s="2531" t="s">
        <v>2</v>
      </c>
      <c r="AB7" s="2531"/>
    </row>
    <row r="8" spans="1:28" ht="75">
      <c r="A8" s="74"/>
      <c r="B8" s="74" t="s">
        <v>170</v>
      </c>
      <c r="C8" s="74" t="s">
        <v>170</v>
      </c>
      <c r="D8" s="74" t="s">
        <v>171</v>
      </c>
      <c r="E8" s="74" t="s">
        <v>170</v>
      </c>
      <c r="F8" s="74" t="s">
        <v>170</v>
      </c>
      <c r="G8" s="74" t="s">
        <v>171</v>
      </c>
      <c r="H8" s="74"/>
      <c r="I8" s="74" t="s">
        <v>170</v>
      </c>
      <c r="J8" s="74" t="s">
        <v>170</v>
      </c>
      <c r="K8" s="74" t="s">
        <v>171</v>
      </c>
      <c r="L8" s="74" t="s">
        <v>170</v>
      </c>
      <c r="M8" s="74" t="s">
        <v>170</v>
      </c>
      <c r="N8" s="74" t="s">
        <v>171</v>
      </c>
      <c r="O8" s="74"/>
      <c r="P8" s="74" t="s">
        <v>170</v>
      </c>
      <c r="Q8" s="74" t="s">
        <v>170</v>
      </c>
      <c r="R8" s="74" t="s">
        <v>171</v>
      </c>
      <c r="S8" s="74" t="s">
        <v>170</v>
      </c>
      <c r="T8" s="74" t="s">
        <v>170</v>
      </c>
      <c r="U8" s="74" t="s">
        <v>171</v>
      </c>
      <c r="V8" s="74"/>
      <c r="W8" s="74" t="s">
        <v>170</v>
      </c>
      <c r="X8" s="74" t="s">
        <v>170</v>
      </c>
      <c r="Y8" s="74" t="s">
        <v>171</v>
      </c>
      <c r="Z8" s="74" t="s">
        <v>170</v>
      </c>
      <c r="AA8" s="74" t="s">
        <v>170</v>
      </c>
      <c r="AB8" s="74" t="s">
        <v>171</v>
      </c>
    </row>
    <row r="9" spans="1:28">
      <c r="A9" s="75" t="s">
        <v>172</v>
      </c>
      <c r="B9" s="418">
        <v>19</v>
      </c>
      <c r="C9" s="418">
        <v>17</v>
      </c>
      <c r="D9" s="75">
        <v>1.2</v>
      </c>
      <c r="E9" s="418">
        <v>25</v>
      </c>
      <c r="F9" s="418">
        <v>29</v>
      </c>
      <c r="G9" s="89">
        <v>2</v>
      </c>
      <c r="H9" s="75"/>
      <c r="I9" s="541">
        <v>25</v>
      </c>
      <c r="J9" s="541">
        <v>25</v>
      </c>
      <c r="K9" s="541">
        <v>0.4</v>
      </c>
      <c r="L9" s="541">
        <v>33</v>
      </c>
      <c r="M9" s="541">
        <v>41</v>
      </c>
      <c r="N9" s="450">
        <v>0.6</v>
      </c>
      <c r="O9" s="79"/>
      <c r="P9" s="589">
        <v>15</v>
      </c>
      <c r="Q9" s="589">
        <v>14</v>
      </c>
      <c r="R9" s="589">
        <v>0.6</v>
      </c>
      <c r="S9" s="589">
        <v>20</v>
      </c>
      <c r="T9" s="589">
        <v>25</v>
      </c>
      <c r="U9" s="450">
        <v>1.1000000000000001</v>
      </c>
      <c r="V9" s="79"/>
      <c r="W9" s="589">
        <v>24</v>
      </c>
      <c r="X9" s="589">
        <v>19</v>
      </c>
      <c r="Y9" s="589">
        <v>0.2</v>
      </c>
      <c r="Z9" s="589">
        <v>28</v>
      </c>
      <c r="AA9" s="589">
        <v>30</v>
      </c>
      <c r="AB9" s="450">
        <v>0.3</v>
      </c>
    </row>
    <row r="10" spans="1:28">
      <c r="A10" s="75" t="s">
        <v>173</v>
      </c>
      <c r="B10" s="418">
        <v>19</v>
      </c>
      <c r="C10" s="418">
        <v>18</v>
      </c>
      <c r="D10" s="75">
        <v>1.3</v>
      </c>
      <c r="E10" s="418">
        <v>25</v>
      </c>
      <c r="F10" s="418">
        <v>30</v>
      </c>
      <c r="G10" s="89">
        <v>2.1</v>
      </c>
      <c r="H10" s="75"/>
      <c r="I10" s="541">
        <v>26</v>
      </c>
      <c r="J10" s="541">
        <v>26</v>
      </c>
      <c r="K10" s="541">
        <v>0.4</v>
      </c>
      <c r="L10" s="541">
        <v>33</v>
      </c>
      <c r="M10" s="541">
        <v>42</v>
      </c>
      <c r="N10" s="450">
        <v>0.7</v>
      </c>
      <c r="O10" s="79"/>
      <c r="P10" s="589">
        <v>15</v>
      </c>
      <c r="Q10" s="589">
        <v>15</v>
      </c>
      <c r="R10" s="589">
        <v>0.6</v>
      </c>
      <c r="S10" s="589">
        <v>20</v>
      </c>
      <c r="T10" s="589">
        <v>26</v>
      </c>
      <c r="U10" s="450">
        <v>1.1000000000000001</v>
      </c>
      <c r="V10" s="79"/>
      <c r="W10" s="589">
        <v>25</v>
      </c>
      <c r="X10" s="589">
        <v>20</v>
      </c>
      <c r="Y10" s="589">
        <v>0.2</v>
      </c>
      <c r="Z10" s="589">
        <v>29</v>
      </c>
      <c r="AA10" s="589">
        <v>31</v>
      </c>
      <c r="AB10" s="450">
        <v>0.3</v>
      </c>
    </row>
    <row r="11" spans="1:28">
      <c r="A11" s="75" t="s">
        <v>174</v>
      </c>
      <c r="B11" s="418">
        <v>19</v>
      </c>
      <c r="C11" s="418">
        <v>19</v>
      </c>
      <c r="D11" s="75">
        <v>1.3</v>
      </c>
      <c r="E11" s="418">
        <v>25</v>
      </c>
      <c r="F11" s="418">
        <v>30</v>
      </c>
      <c r="G11" s="89">
        <v>2.1</v>
      </c>
      <c r="H11" s="75"/>
      <c r="I11" s="541">
        <v>27</v>
      </c>
      <c r="J11" s="541">
        <v>27</v>
      </c>
      <c r="K11" s="541">
        <v>0.4</v>
      </c>
      <c r="L11" s="541">
        <v>34</v>
      </c>
      <c r="M11" s="541">
        <v>42</v>
      </c>
      <c r="N11" s="450">
        <v>0.7</v>
      </c>
      <c r="O11" s="79"/>
      <c r="P11" s="589">
        <v>15</v>
      </c>
      <c r="Q11" s="589">
        <v>15</v>
      </c>
      <c r="R11" s="589">
        <v>0.6</v>
      </c>
      <c r="S11" s="589">
        <v>20</v>
      </c>
      <c r="T11" s="589">
        <v>25</v>
      </c>
      <c r="U11" s="450">
        <v>1.1000000000000001</v>
      </c>
      <c r="V11" s="79"/>
      <c r="W11" s="589">
        <v>26</v>
      </c>
      <c r="X11" s="589">
        <v>20</v>
      </c>
      <c r="Y11" s="589">
        <v>0.2</v>
      </c>
      <c r="Z11" s="589">
        <v>29</v>
      </c>
      <c r="AA11" s="589">
        <v>31</v>
      </c>
      <c r="AB11" s="450">
        <v>0.3</v>
      </c>
    </row>
    <row r="12" spans="1:28">
      <c r="A12" s="75" t="s">
        <v>175</v>
      </c>
      <c r="B12" s="418">
        <v>19</v>
      </c>
      <c r="C12" s="418">
        <v>18</v>
      </c>
      <c r="D12" s="75">
        <v>1.3</v>
      </c>
      <c r="E12" s="418">
        <v>24</v>
      </c>
      <c r="F12" s="418">
        <v>29</v>
      </c>
      <c r="G12" s="89">
        <v>2</v>
      </c>
      <c r="H12" s="75"/>
      <c r="I12" s="541">
        <v>26</v>
      </c>
      <c r="J12" s="541">
        <v>27</v>
      </c>
      <c r="K12" s="541">
        <v>0.4</v>
      </c>
      <c r="L12" s="541">
        <v>33</v>
      </c>
      <c r="M12" s="541">
        <v>42</v>
      </c>
      <c r="N12" s="450">
        <v>0.7</v>
      </c>
      <c r="O12" s="79"/>
      <c r="P12" s="589">
        <v>15</v>
      </c>
      <c r="Q12" s="589">
        <v>15</v>
      </c>
      <c r="R12" s="589">
        <v>0.6</v>
      </c>
      <c r="S12" s="589">
        <v>20</v>
      </c>
      <c r="T12" s="589">
        <v>24</v>
      </c>
      <c r="U12" s="450">
        <v>1</v>
      </c>
      <c r="V12" s="79"/>
      <c r="W12" s="589">
        <v>26</v>
      </c>
      <c r="X12" s="589">
        <v>20</v>
      </c>
      <c r="Y12" s="589">
        <v>0.2</v>
      </c>
      <c r="Z12" s="589">
        <v>28</v>
      </c>
      <c r="AA12" s="589">
        <v>32</v>
      </c>
      <c r="AB12" s="450">
        <v>0.3</v>
      </c>
    </row>
    <row r="13" spans="1:28">
      <c r="A13" s="75" t="s">
        <v>176</v>
      </c>
      <c r="B13" s="418">
        <v>19</v>
      </c>
      <c r="C13" s="418">
        <v>18</v>
      </c>
      <c r="D13" s="75">
        <v>1.3</v>
      </c>
      <c r="E13" s="418">
        <v>24</v>
      </c>
      <c r="F13" s="418">
        <v>28</v>
      </c>
      <c r="G13" s="89">
        <v>2</v>
      </c>
      <c r="H13" s="75"/>
      <c r="I13" s="541">
        <v>25</v>
      </c>
      <c r="J13" s="541">
        <v>27</v>
      </c>
      <c r="K13" s="541">
        <v>0.4</v>
      </c>
      <c r="L13" s="541">
        <v>33</v>
      </c>
      <c r="M13" s="541">
        <v>41</v>
      </c>
      <c r="N13" s="450">
        <v>0.7</v>
      </c>
      <c r="O13" s="79"/>
      <c r="P13" s="589">
        <v>15</v>
      </c>
      <c r="Q13" s="589">
        <v>14</v>
      </c>
      <c r="R13" s="589">
        <v>0.6</v>
      </c>
      <c r="S13" s="589">
        <v>19</v>
      </c>
      <c r="T13" s="589">
        <v>23</v>
      </c>
      <c r="U13" s="450">
        <v>1</v>
      </c>
      <c r="V13" s="79"/>
      <c r="W13" s="589">
        <v>26</v>
      </c>
      <c r="X13" s="589">
        <v>20</v>
      </c>
      <c r="Y13" s="589">
        <v>0.2</v>
      </c>
      <c r="Z13" s="589">
        <v>27</v>
      </c>
      <c r="AA13" s="589">
        <v>30</v>
      </c>
      <c r="AB13" s="450">
        <v>0.3</v>
      </c>
    </row>
    <row r="14" spans="1:28">
      <c r="A14" s="75" t="s">
        <v>177</v>
      </c>
      <c r="B14" s="418">
        <v>19</v>
      </c>
      <c r="C14" s="418">
        <v>18</v>
      </c>
      <c r="D14" s="75">
        <v>1.3</v>
      </c>
      <c r="E14" s="418">
        <v>23</v>
      </c>
      <c r="F14" s="418">
        <v>28</v>
      </c>
      <c r="G14" s="89">
        <v>2</v>
      </c>
      <c r="H14" s="75"/>
      <c r="I14" s="541">
        <v>24</v>
      </c>
      <c r="J14" s="541">
        <v>26</v>
      </c>
      <c r="K14" s="541">
        <v>0.4</v>
      </c>
      <c r="L14" s="541">
        <v>31</v>
      </c>
      <c r="M14" s="541">
        <v>40</v>
      </c>
      <c r="N14" s="450">
        <v>0.6</v>
      </c>
      <c r="O14" s="79"/>
      <c r="P14" s="589">
        <v>15</v>
      </c>
      <c r="Q14" s="589">
        <v>15</v>
      </c>
      <c r="R14" s="589">
        <v>0.7</v>
      </c>
      <c r="S14" s="589">
        <v>19</v>
      </c>
      <c r="T14" s="589">
        <v>23</v>
      </c>
      <c r="U14" s="450">
        <v>1</v>
      </c>
      <c r="V14" s="79"/>
      <c r="W14" s="589">
        <v>25</v>
      </c>
      <c r="X14" s="589">
        <v>21</v>
      </c>
      <c r="Y14" s="589">
        <v>0.2</v>
      </c>
      <c r="Z14" s="589">
        <v>26</v>
      </c>
      <c r="AA14" s="589">
        <v>30</v>
      </c>
      <c r="AB14" s="450">
        <v>0.3</v>
      </c>
    </row>
    <row r="15" spans="1:28">
      <c r="A15" s="75" t="s">
        <v>178</v>
      </c>
      <c r="B15" s="418">
        <v>18</v>
      </c>
      <c r="C15" s="418">
        <v>18</v>
      </c>
      <c r="D15" s="75">
        <v>1.3</v>
      </c>
      <c r="E15" s="418">
        <v>23</v>
      </c>
      <c r="F15" s="418">
        <v>27</v>
      </c>
      <c r="G15" s="89">
        <v>1.9</v>
      </c>
      <c r="H15" s="75"/>
      <c r="I15" s="541">
        <v>23</v>
      </c>
      <c r="J15" s="541">
        <v>25</v>
      </c>
      <c r="K15" s="541">
        <v>0.4</v>
      </c>
      <c r="L15" s="541">
        <v>30</v>
      </c>
      <c r="M15" s="541">
        <v>38</v>
      </c>
      <c r="N15" s="450">
        <v>0.6</v>
      </c>
      <c r="O15" s="79"/>
      <c r="P15" s="589">
        <v>15</v>
      </c>
      <c r="Q15" s="589">
        <v>15</v>
      </c>
      <c r="R15" s="589">
        <v>0.7</v>
      </c>
      <c r="S15" s="589">
        <v>19</v>
      </c>
      <c r="T15" s="589">
        <v>22</v>
      </c>
      <c r="U15" s="450">
        <v>1</v>
      </c>
      <c r="V15" s="79"/>
      <c r="W15" s="589">
        <v>25</v>
      </c>
      <c r="X15" s="589">
        <v>20</v>
      </c>
      <c r="Y15" s="589">
        <v>0.2</v>
      </c>
      <c r="Z15" s="589">
        <v>25</v>
      </c>
      <c r="AA15" s="589">
        <v>27</v>
      </c>
      <c r="AB15" s="450">
        <v>0.3</v>
      </c>
    </row>
    <row r="16" spans="1:28">
      <c r="A16" s="75" t="s">
        <v>179</v>
      </c>
      <c r="B16" s="418">
        <v>18</v>
      </c>
      <c r="C16" s="418">
        <v>18</v>
      </c>
      <c r="D16" s="75">
        <v>1.3</v>
      </c>
      <c r="E16" s="418">
        <v>22</v>
      </c>
      <c r="F16" s="418">
        <v>26</v>
      </c>
      <c r="G16" s="89">
        <v>1.9</v>
      </c>
      <c r="H16" s="75"/>
      <c r="I16" s="541">
        <v>22</v>
      </c>
      <c r="J16" s="541">
        <v>25</v>
      </c>
      <c r="K16" s="541">
        <v>0.4</v>
      </c>
      <c r="L16" s="541">
        <v>30</v>
      </c>
      <c r="M16" s="541">
        <v>38</v>
      </c>
      <c r="N16" s="450">
        <v>0.6</v>
      </c>
      <c r="O16" s="79"/>
      <c r="P16" s="589">
        <v>14</v>
      </c>
      <c r="Q16" s="589">
        <v>15</v>
      </c>
      <c r="R16" s="589">
        <v>0.7</v>
      </c>
      <c r="S16" s="589">
        <v>19</v>
      </c>
      <c r="T16" s="589">
        <v>23</v>
      </c>
      <c r="U16" s="450">
        <v>1.1000000000000001</v>
      </c>
      <c r="V16" s="79"/>
      <c r="W16" s="589">
        <v>24</v>
      </c>
      <c r="X16" s="589">
        <v>20</v>
      </c>
      <c r="Y16" s="589">
        <v>0.2</v>
      </c>
      <c r="Z16" s="589">
        <v>23</v>
      </c>
      <c r="AA16" s="589">
        <v>26</v>
      </c>
      <c r="AB16" s="450">
        <v>0.3</v>
      </c>
    </row>
    <row r="17" spans="1:28">
      <c r="A17" s="75" t="s">
        <v>180</v>
      </c>
      <c r="B17" s="418">
        <v>17</v>
      </c>
      <c r="C17" s="418">
        <v>18</v>
      </c>
      <c r="D17" s="75">
        <v>1.3</v>
      </c>
      <c r="E17" s="418">
        <v>21</v>
      </c>
      <c r="F17" s="418">
        <v>27</v>
      </c>
      <c r="G17" s="89">
        <v>1.9</v>
      </c>
      <c r="H17" s="75"/>
      <c r="I17" s="541">
        <v>22</v>
      </c>
      <c r="J17" s="541">
        <v>26</v>
      </c>
      <c r="K17" s="541">
        <v>0.4</v>
      </c>
      <c r="L17" s="541">
        <v>29</v>
      </c>
      <c r="M17" s="541">
        <v>39</v>
      </c>
      <c r="N17" s="450">
        <v>0.6</v>
      </c>
      <c r="O17" s="79"/>
      <c r="P17" s="589">
        <v>14</v>
      </c>
      <c r="Q17" s="589">
        <v>15</v>
      </c>
      <c r="R17" s="589">
        <v>0.7</v>
      </c>
      <c r="S17" s="589">
        <v>19</v>
      </c>
      <c r="T17" s="589">
        <v>23</v>
      </c>
      <c r="U17" s="450">
        <v>1.1000000000000001</v>
      </c>
      <c r="V17" s="79"/>
      <c r="W17" s="589">
        <v>22</v>
      </c>
      <c r="X17" s="589">
        <v>20</v>
      </c>
      <c r="Y17" s="589">
        <v>0.2</v>
      </c>
      <c r="Z17" s="589">
        <v>20</v>
      </c>
      <c r="AA17" s="589">
        <v>23</v>
      </c>
      <c r="AB17" s="450">
        <v>0.2</v>
      </c>
    </row>
    <row r="18" spans="1:28">
      <c r="A18" s="75" t="s">
        <v>181</v>
      </c>
      <c r="B18" s="418">
        <v>17</v>
      </c>
      <c r="C18" s="418">
        <v>18</v>
      </c>
      <c r="D18" s="75">
        <v>1.3</v>
      </c>
      <c r="E18" s="418">
        <v>21</v>
      </c>
      <c r="F18" s="418">
        <v>27</v>
      </c>
      <c r="G18" s="89">
        <v>2</v>
      </c>
      <c r="H18" s="75"/>
      <c r="I18" s="541">
        <v>22</v>
      </c>
      <c r="J18" s="541">
        <v>26</v>
      </c>
      <c r="K18" s="541">
        <v>0.4</v>
      </c>
      <c r="L18" s="541">
        <v>29</v>
      </c>
      <c r="M18" s="541">
        <v>40</v>
      </c>
      <c r="N18" s="450">
        <v>0.6</v>
      </c>
      <c r="O18" s="79"/>
      <c r="P18" s="589">
        <v>15</v>
      </c>
      <c r="Q18" s="589">
        <v>15</v>
      </c>
      <c r="R18" s="589">
        <v>0.7</v>
      </c>
      <c r="S18" s="589">
        <v>19</v>
      </c>
      <c r="T18" s="589">
        <v>24</v>
      </c>
      <c r="U18" s="450">
        <v>1.1000000000000001</v>
      </c>
      <c r="V18" s="79"/>
      <c r="W18" s="589">
        <v>21</v>
      </c>
      <c r="X18" s="589">
        <v>19</v>
      </c>
      <c r="Y18" s="589">
        <v>0.2</v>
      </c>
      <c r="Z18" s="589">
        <v>18</v>
      </c>
      <c r="AA18" s="589">
        <v>21</v>
      </c>
      <c r="AB18" s="450">
        <v>0.2</v>
      </c>
    </row>
    <row r="19" spans="1:28">
      <c r="A19" s="75" t="s">
        <v>182</v>
      </c>
      <c r="B19" s="418">
        <v>17</v>
      </c>
      <c r="C19" s="418">
        <v>18</v>
      </c>
      <c r="D19" s="75">
        <v>1.3</v>
      </c>
      <c r="E19" s="418">
        <v>21</v>
      </c>
      <c r="F19" s="418">
        <v>27</v>
      </c>
      <c r="G19" s="89">
        <v>2</v>
      </c>
      <c r="H19" s="75"/>
      <c r="I19" s="541">
        <v>22</v>
      </c>
      <c r="J19" s="541">
        <v>25</v>
      </c>
      <c r="K19" s="541">
        <v>0.4</v>
      </c>
      <c r="L19" s="541">
        <v>30</v>
      </c>
      <c r="M19" s="541">
        <v>40</v>
      </c>
      <c r="N19" s="450">
        <v>0.7</v>
      </c>
      <c r="O19" s="79"/>
      <c r="P19" s="589">
        <v>15</v>
      </c>
      <c r="Q19" s="589">
        <v>15</v>
      </c>
      <c r="R19" s="589">
        <v>0.7</v>
      </c>
      <c r="S19" s="589">
        <v>20</v>
      </c>
      <c r="T19" s="589">
        <v>24</v>
      </c>
      <c r="U19" s="450">
        <v>1.1000000000000001</v>
      </c>
      <c r="V19" s="79"/>
      <c r="W19" s="589">
        <v>21</v>
      </c>
      <c r="X19" s="589">
        <v>20</v>
      </c>
      <c r="Y19" s="589">
        <v>0.2</v>
      </c>
      <c r="Z19" s="589">
        <v>17</v>
      </c>
      <c r="AA19" s="589">
        <v>21</v>
      </c>
      <c r="AB19" s="450">
        <v>0.2</v>
      </c>
    </row>
    <row r="20" spans="1:28">
      <c r="A20" s="75" t="s">
        <v>183</v>
      </c>
      <c r="B20" s="418">
        <v>18</v>
      </c>
      <c r="C20" s="418">
        <v>17</v>
      </c>
      <c r="D20" s="75">
        <v>1.3</v>
      </c>
      <c r="E20" s="418">
        <v>22</v>
      </c>
      <c r="F20" s="418">
        <v>27</v>
      </c>
      <c r="G20" s="89">
        <v>2</v>
      </c>
      <c r="H20" s="75"/>
      <c r="I20" s="541">
        <v>22</v>
      </c>
      <c r="J20" s="541">
        <v>23</v>
      </c>
      <c r="K20" s="541">
        <v>0.4</v>
      </c>
      <c r="L20" s="541">
        <v>31</v>
      </c>
      <c r="M20" s="541">
        <v>40</v>
      </c>
      <c r="N20" s="450">
        <v>0.7</v>
      </c>
      <c r="O20" s="79"/>
      <c r="P20" s="589">
        <v>15</v>
      </c>
      <c r="Q20" s="589">
        <v>15</v>
      </c>
      <c r="R20" s="589">
        <v>0.7</v>
      </c>
      <c r="S20" s="589">
        <v>20</v>
      </c>
      <c r="T20" s="589">
        <v>24</v>
      </c>
      <c r="U20" s="450">
        <v>1.2</v>
      </c>
      <c r="V20" s="79"/>
      <c r="W20" s="589">
        <v>22</v>
      </c>
      <c r="X20" s="589">
        <v>20</v>
      </c>
      <c r="Y20" s="589">
        <v>0.2</v>
      </c>
      <c r="Z20" s="589">
        <v>18</v>
      </c>
      <c r="AA20" s="589">
        <v>22</v>
      </c>
      <c r="AB20" s="450">
        <v>0.2</v>
      </c>
    </row>
    <row r="21" spans="1:28">
      <c r="A21" s="75" t="s">
        <v>184</v>
      </c>
      <c r="B21" s="418">
        <v>18</v>
      </c>
      <c r="C21" s="418">
        <v>18</v>
      </c>
      <c r="D21" s="75">
        <v>1.3</v>
      </c>
      <c r="E21" s="418">
        <v>22</v>
      </c>
      <c r="F21" s="418">
        <v>29</v>
      </c>
      <c r="G21" s="89">
        <v>2.2000000000000002</v>
      </c>
      <c r="H21" s="75"/>
      <c r="I21" s="541">
        <v>22</v>
      </c>
      <c r="J21" s="541">
        <v>23</v>
      </c>
      <c r="K21" s="541">
        <v>0.4</v>
      </c>
      <c r="L21" s="541">
        <v>31</v>
      </c>
      <c r="M21" s="541">
        <v>40</v>
      </c>
      <c r="N21" s="450">
        <v>0.7</v>
      </c>
      <c r="O21" s="79"/>
      <c r="P21" s="589">
        <v>15</v>
      </c>
      <c r="Q21" s="589">
        <v>15</v>
      </c>
      <c r="R21" s="589">
        <v>0.7</v>
      </c>
      <c r="S21" s="589">
        <v>21</v>
      </c>
      <c r="T21" s="589">
        <v>26</v>
      </c>
      <c r="U21" s="450">
        <v>1.3</v>
      </c>
      <c r="V21" s="79"/>
      <c r="W21" s="589">
        <v>21</v>
      </c>
      <c r="X21" s="589">
        <v>22</v>
      </c>
      <c r="Y21" s="589">
        <v>0.2</v>
      </c>
      <c r="Z21" s="589">
        <v>17</v>
      </c>
      <c r="AA21" s="589">
        <v>23</v>
      </c>
      <c r="AB21" s="450">
        <v>0.2</v>
      </c>
    </row>
    <row r="22" spans="1:28">
      <c r="A22" s="75" t="s">
        <v>185</v>
      </c>
      <c r="B22" s="418">
        <v>18</v>
      </c>
      <c r="C22" s="418">
        <v>17</v>
      </c>
      <c r="D22" s="75">
        <v>1.3</v>
      </c>
      <c r="E22" s="418">
        <v>22</v>
      </c>
      <c r="F22" s="418">
        <v>29</v>
      </c>
      <c r="G22" s="89">
        <v>2.2000000000000002</v>
      </c>
      <c r="H22" s="75"/>
      <c r="I22" s="541">
        <v>22</v>
      </c>
      <c r="J22" s="541">
        <v>21</v>
      </c>
      <c r="K22" s="541">
        <v>0.4</v>
      </c>
      <c r="L22" s="541">
        <v>30</v>
      </c>
      <c r="M22" s="541">
        <v>39</v>
      </c>
      <c r="N22" s="450">
        <v>0.7</v>
      </c>
      <c r="O22" s="79"/>
      <c r="P22" s="589">
        <v>16</v>
      </c>
      <c r="Q22" s="589">
        <v>15</v>
      </c>
      <c r="R22" s="589">
        <v>0.8</v>
      </c>
      <c r="S22" s="589">
        <v>21</v>
      </c>
      <c r="T22" s="589">
        <v>27</v>
      </c>
      <c r="U22" s="450">
        <v>1.3</v>
      </c>
      <c r="V22" s="79"/>
      <c r="W22" s="589">
        <v>20</v>
      </c>
      <c r="X22" s="589">
        <v>20</v>
      </c>
      <c r="Y22" s="589">
        <v>0.2</v>
      </c>
      <c r="Z22" s="589">
        <v>16</v>
      </c>
      <c r="AA22" s="589">
        <v>21</v>
      </c>
      <c r="AB22" s="450">
        <v>0.2</v>
      </c>
    </row>
    <row r="23" spans="1:28">
      <c r="A23" s="75" t="s">
        <v>186</v>
      </c>
      <c r="B23" s="418">
        <v>17</v>
      </c>
      <c r="C23" s="418">
        <v>17</v>
      </c>
      <c r="D23" s="75">
        <v>1.3</v>
      </c>
      <c r="E23" s="418">
        <v>22</v>
      </c>
      <c r="F23" s="418">
        <v>29</v>
      </c>
      <c r="G23" s="89">
        <v>2.2999999999999998</v>
      </c>
      <c r="H23" s="75"/>
      <c r="I23" s="541">
        <v>20</v>
      </c>
      <c r="J23" s="541">
        <v>20</v>
      </c>
      <c r="K23" s="541">
        <v>0.3</v>
      </c>
      <c r="L23" s="541">
        <v>29</v>
      </c>
      <c r="M23" s="541">
        <v>38</v>
      </c>
      <c r="N23" s="450">
        <v>0.7</v>
      </c>
      <c r="O23" s="79"/>
      <c r="P23" s="589">
        <v>16</v>
      </c>
      <c r="Q23" s="589">
        <v>15</v>
      </c>
      <c r="R23" s="589">
        <v>0.8</v>
      </c>
      <c r="S23" s="589">
        <v>21</v>
      </c>
      <c r="T23" s="589">
        <v>28</v>
      </c>
      <c r="U23" s="450">
        <v>1.4</v>
      </c>
      <c r="V23" s="79"/>
      <c r="W23" s="589">
        <v>18</v>
      </c>
      <c r="X23" s="589">
        <v>19</v>
      </c>
      <c r="Y23" s="589">
        <v>0.2</v>
      </c>
      <c r="Z23" s="589">
        <v>15</v>
      </c>
      <c r="AA23" s="589">
        <v>20</v>
      </c>
      <c r="AB23" s="450">
        <v>0.2</v>
      </c>
    </row>
    <row r="24" spans="1:28">
      <c r="A24" s="75" t="s">
        <v>187</v>
      </c>
      <c r="B24" s="418">
        <v>16</v>
      </c>
      <c r="C24" s="418">
        <v>16</v>
      </c>
      <c r="D24" s="75">
        <v>1.2</v>
      </c>
      <c r="E24" s="418">
        <v>21</v>
      </c>
      <c r="F24" s="418">
        <v>28</v>
      </c>
      <c r="G24" s="89">
        <v>2.2000000000000002</v>
      </c>
      <c r="H24" s="75"/>
      <c r="I24" s="541">
        <v>18</v>
      </c>
      <c r="J24" s="541">
        <v>18</v>
      </c>
      <c r="K24" s="541">
        <v>0.3</v>
      </c>
      <c r="L24" s="541">
        <v>28</v>
      </c>
      <c r="M24" s="541">
        <v>37</v>
      </c>
      <c r="N24" s="450">
        <v>0.7</v>
      </c>
      <c r="O24" s="79"/>
      <c r="P24" s="589">
        <v>15</v>
      </c>
      <c r="Q24" s="589">
        <v>14</v>
      </c>
      <c r="R24" s="589">
        <v>0.7</v>
      </c>
      <c r="S24" s="589">
        <v>21</v>
      </c>
      <c r="T24" s="589">
        <v>27</v>
      </c>
      <c r="U24" s="450">
        <v>1.4</v>
      </c>
      <c r="V24" s="79"/>
      <c r="W24" s="589">
        <v>17</v>
      </c>
      <c r="X24" s="589">
        <v>18</v>
      </c>
      <c r="Y24" s="589">
        <v>0.2</v>
      </c>
      <c r="Z24" s="589">
        <v>14</v>
      </c>
      <c r="AA24" s="589">
        <v>18</v>
      </c>
      <c r="AB24" s="450">
        <v>0.2</v>
      </c>
    </row>
    <row r="25" spans="1:28">
      <c r="A25" s="75" t="s">
        <v>188</v>
      </c>
      <c r="B25" s="418">
        <v>16</v>
      </c>
      <c r="C25" s="418">
        <v>16</v>
      </c>
      <c r="D25" s="75">
        <v>1.3</v>
      </c>
      <c r="E25" s="418">
        <v>21</v>
      </c>
      <c r="F25" s="418">
        <v>28</v>
      </c>
      <c r="G25" s="89">
        <v>2.2999999999999998</v>
      </c>
      <c r="H25" s="75"/>
      <c r="I25" s="541">
        <v>18</v>
      </c>
      <c r="J25" s="541">
        <v>17</v>
      </c>
      <c r="K25" s="541">
        <v>0.3</v>
      </c>
      <c r="L25" s="541">
        <v>27</v>
      </c>
      <c r="M25" s="541">
        <v>37</v>
      </c>
      <c r="N25" s="450">
        <v>0.7</v>
      </c>
      <c r="O25" s="79"/>
      <c r="P25" s="589">
        <v>15</v>
      </c>
      <c r="Q25" s="589">
        <v>14</v>
      </c>
      <c r="R25" s="589">
        <v>0.8</v>
      </c>
      <c r="S25" s="589">
        <v>21</v>
      </c>
      <c r="T25" s="589">
        <v>27</v>
      </c>
      <c r="U25" s="450">
        <v>1.4</v>
      </c>
      <c r="V25" s="79"/>
      <c r="W25" s="589">
        <v>16</v>
      </c>
      <c r="X25" s="589">
        <v>17</v>
      </c>
      <c r="Y25" s="589">
        <v>0.2</v>
      </c>
      <c r="Z25" s="589">
        <v>14</v>
      </c>
      <c r="AA25" s="589">
        <v>19</v>
      </c>
      <c r="AB25" s="450">
        <v>0.2</v>
      </c>
    </row>
    <row r="26" spans="1:28">
      <c r="A26" s="75" t="s">
        <v>189</v>
      </c>
      <c r="B26" s="418">
        <v>15</v>
      </c>
      <c r="C26" s="418">
        <v>15</v>
      </c>
      <c r="D26" s="75">
        <v>1.2</v>
      </c>
      <c r="E26" s="418">
        <v>21</v>
      </c>
      <c r="F26" s="418">
        <v>27</v>
      </c>
      <c r="G26" s="89">
        <v>2.2999999999999998</v>
      </c>
      <c r="H26" s="75"/>
      <c r="I26" s="541">
        <v>17</v>
      </c>
      <c r="J26" s="541">
        <v>18</v>
      </c>
      <c r="K26" s="541">
        <v>0.3</v>
      </c>
      <c r="L26" s="541">
        <v>27</v>
      </c>
      <c r="M26" s="541">
        <v>38</v>
      </c>
      <c r="N26" s="450">
        <v>0.7</v>
      </c>
      <c r="O26" s="79"/>
      <c r="P26" s="589">
        <v>15</v>
      </c>
      <c r="Q26" s="589">
        <v>13</v>
      </c>
      <c r="R26" s="589">
        <v>0.7</v>
      </c>
      <c r="S26" s="589">
        <v>21</v>
      </c>
      <c r="T26" s="589">
        <v>26</v>
      </c>
      <c r="U26" s="450">
        <v>1.4</v>
      </c>
      <c r="V26" s="79"/>
      <c r="W26" s="589">
        <v>16</v>
      </c>
      <c r="X26" s="589">
        <v>17</v>
      </c>
      <c r="Y26" s="589">
        <v>0.2</v>
      </c>
      <c r="Z26" s="589">
        <v>13</v>
      </c>
      <c r="AA26" s="589">
        <v>18</v>
      </c>
      <c r="AB26" s="450">
        <v>0.2</v>
      </c>
    </row>
    <row r="27" spans="1:28">
      <c r="A27" s="75" t="s">
        <v>190</v>
      </c>
      <c r="B27" s="418">
        <v>16</v>
      </c>
      <c r="C27" s="418">
        <v>14</v>
      </c>
      <c r="D27" s="75">
        <v>1.2</v>
      </c>
      <c r="E27" s="418">
        <v>21</v>
      </c>
      <c r="F27" s="418">
        <v>27</v>
      </c>
      <c r="G27" s="89">
        <v>2.2999999999999998</v>
      </c>
      <c r="H27" s="75"/>
      <c r="I27" s="541">
        <v>18</v>
      </c>
      <c r="J27" s="541">
        <v>17</v>
      </c>
      <c r="K27" s="541">
        <v>0.3</v>
      </c>
      <c r="L27" s="541">
        <v>28</v>
      </c>
      <c r="M27" s="541">
        <v>37</v>
      </c>
      <c r="N27" s="450">
        <v>0.7</v>
      </c>
      <c r="O27" s="79"/>
      <c r="P27" s="589">
        <v>15</v>
      </c>
      <c r="Q27" s="589">
        <v>13</v>
      </c>
      <c r="R27" s="589">
        <v>0.7</v>
      </c>
      <c r="S27" s="589">
        <v>21</v>
      </c>
      <c r="T27" s="589">
        <v>26</v>
      </c>
      <c r="U27" s="450">
        <v>1.4</v>
      </c>
      <c r="V27" s="79"/>
      <c r="W27" s="589">
        <v>16</v>
      </c>
      <c r="X27" s="589">
        <v>15</v>
      </c>
      <c r="Y27" s="589">
        <v>0.2</v>
      </c>
      <c r="Z27" s="589">
        <v>14</v>
      </c>
      <c r="AA27" s="589">
        <v>18</v>
      </c>
      <c r="AB27" s="450">
        <v>0.2</v>
      </c>
    </row>
    <row r="28" spans="1:28">
      <c r="A28" s="75" t="s">
        <v>191</v>
      </c>
      <c r="B28" s="418">
        <v>16</v>
      </c>
      <c r="C28" s="418">
        <v>14</v>
      </c>
      <c r="D28" s="75">
        <v>1.2</v>
      </c>
      <c r="E28" s="418">
        <v>21</v>
      </c>
      <c r="F28" s="418">
        <v>27</v>
      </c>
      <c r="G28" s="89">
        <v>2.2999999999999998</v>
      </c>
      <c r="H28" s="75"/>
      <c r="I28" s="541">
        <v>19</v>
      </c>
      <c r="J28" s="541">
        <v>17</v>
      </c>
      <c r="K28" s="541">
        <v>0.3</v>
      </c>
      <c r="L28" s="541">
        <v>29</v>
      </c>
      <c r="M28" s="541">
        <v>37</v>
      </c>
      <c r="N28" s="450">
        <v>0.7</v>
      </c>
      <c r="O28" s="79"/>
      <c r="P28" s="589">
        <v>15</v>
      </c>
      <c r="Q28" s="589">
        <v>12</v>
      </c>
      <c r="R28" s="589">
        <v>0.7</v>
      </c>
      <c r="S28" s="589">
        <v>21</v>
      </c>
      <c r="T28" s="589">
        <v>25</v>
      </c>
      <c r="U28" s="450">
        <v>1.4</v>
      </c>
      <c r="V28" s="79"/>
      <c r="W28" s="589">
        <v>17</v>
      </c>
      <c r="X28" s="589">
        <v>15</v>
      </c>
      <c r="Y28" s="589">
        <v>0.2</v>
      </c>
      <c r="Z28" s="589">
        <v>14</v>
      </c>
      <c r="AA28" s="589">
        <v>19</v>
      </c>
      <c r="AB28" s="450">
        <v>0.2</v>
      </c>
    </row>
    <row r="29" spans="1:28">
      <c r="A29" s="75" t="s">
        <v>669</v>
      </c>
      <c r="B29" s="75">
        <v>16</v>
      </c>
      <c r="C29" s="75">
        <v>14</v>
      </c>
      <c r="D29" s="75">
        <v>1.2</v>
      </c>
      <c r="E29" s="75">
        <v>22</v>
      </c>
      <c r="F29" s="75">
        <v>28</v>
      </c>
      <c r="G29" s="450">
        <v>2.4</v>
      </c>
      <c r="H29" s="75"/>
      <c r="I29" s="75">
        <v>19</v>
      </c>
      <c r="J29" s="75">
        <v>17</v>
      </c>
      <c r="K29" s="75">
        <v>0.3</v>
      </c>
      <c r="L29" s="75">
        <v>30</v>
      </c>
      <c r="M29" s="75">
        <v>37</v>
      </c>
      <c r="N29" s="450">
        <v>0.7</v>
      </c>
      <c r="O29" s="75"/>
      <c r="P29" s="589">
        <v>15</v>
      </c>
      <c r="Q29" s="589">
        <v>13</v>
      </c>
      <c r="R29" s="589">
        <v>0.7</v>
      </c>
      <c r="S29" s="589">
        <v>21</v>
      </c>
      <c r="T29" s="589">
        <v>26</v>
      </c>
      <c r="U29" s="450">
        <v>1.4</v>
      </c>
      <c r="V29" s="75"/>
      <c r="W29" s="589">
        <v>17</v>
      </c>
      <c r="X29" s="589">
        <v>15</v>
      </c>
      <c r="Y29" s="589">
        <v>0.2</v>
      </c>
      <c r="Z29" s="589">
        <v>15</v>
      </c>
      <c r="AA29" s="589">
        <v>21</v>
      </c>
      <c r="AB29" s="450">
        <v>0.2</v>
      </c>
    </row>
    <row r="30" spans="1:28" s="1766" customFormat="1">
      <c r="A30" s="1766" t="s">
        <v>1262</v>
      </c>
      <c r="B30" s="1766">
        <v>17</v>
      </c>
      <c r="C30" s="1766">
        <v>15</v>
      </c>
      <c r="D30" s="1766">
        <v>1.3</v>
      </c>
      <c r="E30" s="1766">
        <v>22</v>
      </c>
      <c r="F30" s="1766">
        <v>28</v>
      </c>
      <c r="G30" s="450">
        <v>2.4</v>
      </c>
      <c r="I30" s="1766">
        <v>20</v>
      </c>
      <c r="J30" s="1766">
        <v>19</v>
      </c>
      <c r="K30" s="1766">
        <v>0.4</v>
      </c>
      <c r="L30" s="1766">
        <v>30</v>
      </c>
      <c r="M30" s="1766">
        <v>37</v>
      </c>
      <c r="N30" s="450">
        <v>0.7</v>
      </c>
      <c r="P30" s="1766">
        <v>15</v>
      </c>
      <c r="Q30" s="1766">
        <v>13</v>
      </c>
      <c r="R30" s="1766">
        <v>0.7</v>
      </c>
      <c r="S30" s="1766">
        <v>21</v>
      </c>
      <c r="T30" s="1766">
        <v>25</v>
      </c>
      <c r="U30" s="450">
        <v>1.4</v>
      </c>
      <c r="W30" s="1766">
        <v>18</v>
      </c>
      <c r="X30" s="1766">
        <v>19</v>
      </c>
      <c r="Y30" s="1766">
        <v>0.2</v>
      </c>
      <c r="Z30" s="1766">
        <v>16</v>
      </c>
      <c r="AA30" s="1766">
        <v>24</v>
      </c>
      <c r="AB30" s="450">
        <v>0.2</v>
      </c>
    </row>
    <row r="31" spans="1:28">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row>
    <row r="32" spans="1:28">
      <c r="A32" t="s">
        <v>1125</v>
      </c>
    </row>
    <row r="33" spans="1:1">
      <c r="A33" t="s">
        <v>1126</v>
      </c>
    </row>
    <row r="34" spans="1:1">
      <c r="A34" t="s">
        <v>1127</v>
      </c>
    </row>
  </sheetData>
  <mergeCells count="20">
    <mergeCell ref="T7:U7"/>
    <mergeCell ref="X7:Y7"/>
    <mergeCell ref="AA7:AB7"/>
    <mergeCell ref="C7:D7"/>
    <mergeCell ref="F7:G7"/>
    <mergeCell ref="J7:K7"/>
    <mergeCell ref="M7:N7"/>
    <mergeCell ref="Q7:R7"/>
    <mergeCell ref="B5:G5"/>
    <mergeCell ref="I5:N5"/>
    <mergeCell ref="P5:U5"/>
    <mergeCell ref="W5:AB5"/>
    <mergeCell ref="B6:D6"/>
    <mergeCell ref="E6:G6"/>
    <mergeCell ref="I6:K6"/>
    <mergeCell ref="L6:N6"/>
    <mergeCell ref="P6:R6"/>
    <mergeCell ref="S6:U6"/>
    <mergeCell ref="W6:Y6"/>
    <mergeCell ref="Z6:AB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heetViews>
  <sheetFormatPr defaultRowHeight="15"/>
  <sheetData>
    <row r="1" spans="1:20" s="75" customFormat="1" ht="18.75">
      <c r="A1" s="451" t="s">
        <v>719</v>
      </c>
    </row>
    <row r="2" spans="1:20" s="75" customFormat="1">
      <c r="A2" s="75" t="s">
        <v>194</v>
      </c>
    </row>
    <row r="3" spans="1:20" s="75" customFormat="1">
      <c r="A3" s="74"/>
      <c r="B3" s="2531" t="s">
        <v>164</v>
      </c>
      <c r="C3" s="2531"/>
      <c r="D3" s="2531"/>
      <c r="E3" s="2531"/>
      <c r="F3" s="74"/>
      <c r="G3" s="2531" t="s">
        <v>165</v>
      </c>
      <c r="H3" s="2531"/>
      <c r="I3" s="2531"/>
      <c r="J3" s="2531"/>
      <c r="K3" s="74"/>
      <c r="L3" s="2531" t="s">
        <v>166</v>
      </c>
      <c r="M3" s="2531"/>
      <c r="N3" s="2531"/>
      <c r="O3" s="2531"/>
      <c r="P3" s="74"/>
      <c r="Q3" s="2531" t="s">
        <v>167</v>
      </c>
      <c r="R3" s="2531"/>
      <c r="S3" s="2531"/>
      <c r="T3" s="2531"/>
    </row>
    <row r="4" spans="1:20" s="75" customFormat="1">
      <c r="A4" s="74"/>
      <c r="B4" s="2531" t="s">
        <v>168</v>
      </c>
      <c r="C4" s="2531"/>
      <c r="D4" s="2531" t="s">
        <v>169</v>
      </c>
      <c r="E4" s="2531"/>
      <c r="F4" s="74"/>
      <c r="G4" s="2531" t="s">
        <v>168</v>
      </c>
      <c r="H4" s="2531"/>
      <c r="I4" s="2531" t="s">
        <v>169</v>
      </c>
      <c r="J4" s="2531"/>
      <c r="K4" s="74"/>
      <c r="L4" s="2531" t="s">
        <v>168</v>
      </c>
      <c r="M4" s="2531"/>
      <c r="N4" s="2531" t="s">
        <v>169</v>
      </c>
      <c r="O4" s="2531"/>
      <c r="P4" s="74"/>
      <c r="Q4" s="2531" t="s">
        <v>168</v>
      </c>
      <c r="R4" s="2531"/>
      <c r="S4" s="2531" t="s">
        <v>169</v>
      </c>
      <c r="T4" s="2531"/>
    </row>
    <row r="5" spans="1:20" s="75" customFormat="1">
      <c r="A5" s="74"/>
      <c r="B5" s="74" t="s">
        <v>133</v>
      </c>
      <c r="C5" s="590" t="s">
        <v>2</v>
      </c>
      <c r="D5" s="74" t="s">
        <v>133</v>
      </c>
      <c r="E5" s="590" t="s">
        <v>2</v>
      </c>
      <c r="F5" s="74"/>
      <c r="G5" s="74" t="s">
        <v>133</v>
      </c>
      <c r="H5" s="590" t="s">
        <v>2</v>
      </c>
      <c r="I5" s="74" t="s">
        <v>133</v>
      </c>
      <c r="J5" s="590" t="s">
        <v>2</v>
      </c>
      <c r="K5" s="74"/>
      <c r="L5" s="74" t="s">
        <v>133</v>
      </c>
      <c r="M5" s="590" t="s">
        <v>2</v>
      </c>
      <c r="N5" s="74" t="s">
        <v>133</v>
      </c>
      <c r="O5" s="590" t="s">
        <v>2</v>
      </c>
      <c r="P5" s="74"/>
      <c r="Q5" s="74" t="s">
        <v>133</v>
      </c>
      <c r="R5" s="590" t="s">
        <v>2</v>
      </c>
      <c r="S5" s="74" t="s">
        <v>133</v>
      </c>
      <c r="T5" s="590" t="s">
        <v>2</v>
      </c>
    </row>
    <row r="6" spans="1:20" s="75" customFormat="1">
      <c r="A6" s="74"/>
      <c r="B6" s="74" t="s">
        <v>170</v>
      </c>
      <c r="C6" s="74" t="s">
        <v>170</v>
      </c>
      <c r="D6" s="74" t="s">
        <v>170</v>
      </c>
      <c r="E6" s="74" t="s">
        <v>170</v>
      </c>
      <c r="F6" s="74"/>
      <c r="G6" s="74" t="s">
        <v>170</v>
      </c>
      <c r="H6" s="74" t="s">
        <v>170</v>
      </c>
      <c r="I6" s="74" t="s">
        <v>170</v>
      </c>
      <c r="J6" s="74" t="s">
        <v>170</v>
      </c>
      <c r="K6" s="74"/>
      <c r="L6" s="74" t="s">
        <v>170</v>
      </c>
      <c r="M6" s="74" t="s">
        <v>170</v>
      </c>
      <c r="N6" s="74" t="s">
        <v>170</v>
      </c>
      <c r="O6" s="74" t="s">
        <v>170</v>
      </c>
      <c r="P6" s="74"/>
      <c r="Q6" s="74" t="s">
        <v>170</v>
      </c>
      <c r="R6" s="74" t="s">
        <v>170</v>
      </c>
      <c r="S6" s="74" t="s">
        <v>170</v>
      </c>
      <c r="T6" s="74" t="s">
        <v>170</v>
      </c>
    </row>
    <row r="7" spans="1:20">
      <c r="A7" s="75" t="s">
        <v>192</v>
      </c>
      <c r="B7" s="75">
        <v>9</v>
      </c>
      <c r="C7" s="75">
        <v>8</v>
      </c>
      <c r="D7" s="75">
        <v>13</v>
      </c>
      <c r="E7" s="75">
        <v>17</v>
      </c>
      <c r="F7" s="75"/>
      <c r="G7" s="75">
        <v>11</v>
      </c>
      <c r="H7" s="75">
        <v>12</v>
      </c>
      <c r="I7" s="75">
        <v>19</v>
      </c>
      <c r="J7" s="75">
        <v>25</v>
      </c>
      <c r="K7" s="75"/>
      <c r="L7" s="75">
        <v>7</v>
      </c>
      <c r="M7" s="75">
        <v>7</v>
      </c>
      <c r="N7" s="75">
        <v>12</v>
      </c>
      <c r="O7" s="75">
        <v>15</v>
      </c>
      <c r="P7" s="75"/>
      <c r="Q7" s="75">
        <v>12</v>
      </c>
      <c r="R7" s="75">
        <v>10</v>
      </c>
      <c r="S7" s="75">
        <v>10</v>
      </c>
      <c r="T7" s="75">
        <v>12</v>
      </c>
    </row>
    <row r="8" spans="1:20">
      <c r="A8" s="75" t="s">
        <v>193</v>
      </c>
      <c r="B8" s="75">
        <v>9</v>
      </c>
      <c r="C8" s="75">
        <v>8</v>
      </c>
      <c r="D8" s="75">
        <v>13</v>
      </c>
      <c r="E8" s="75">
        <v>17</v>
      </c>
      <c r="F8" s="75"/>
      <c r="G8" s="75">
        <v>11</v>
      </c>
      <c r="H8" s="75">
        <v>13</v>
      </c>
      <c r="I8" s="75">
        <v>19</v>
      </c>
      <c r="J8" s="75">
        <v>26</v>
      </c>
      <c r="K8" s="75"/>
      <c r="L8" s="75">
        <v>7</v>
      </c>
      <c r="M8" s="75">
        <v>6</v>
      </c>
      <c r="N8" s="75">
        <v>12</v>
      </c>
      <c r="O8" s="75">
        <v>15</v>
      </c>
      <c r="P8" s="75"/>
      <c r="Q8" s="75">
        <v>11</v>
      </c>
      <c r="R8" s="75">
        <v>8</v>
      </c>
      <c r="S8" s="75">
        <v>10</v>
      </c>
      <c r="T8" s="75">
        <v>13</v>
      </c>
    </row>
    <row r="9" spans="1:20">
      <c r="A9" t="s">
        <v>718</v>
      </c>
      <c r="B9">
        <v>9</v>
      </c>
      <c r="C9">
        <v>7</v>
      </c>
      <c r="D9" s="77">
        <v>13</v>
      </c>
      <c r="E9">
        <v>17</v>
      </c>
      <c r="G9">
        <v>10</v>
      </c>
      <c r="H9">
        <v>11</v>
      </c>
      <c r="I9">
        <v>19</v>
      </c>
      <c r="J9">
        <v>26</v>
      </c>
      <c r="L9">
        <v>7</v>
      </c>
      <c r="M9">
        <v>6</v>
      </c>
      <c r="N9">
        <v>12</v>
      </c>
      <c r="O9">
        <v>15</v>
      </c>
      <c r="Q9">
        <v>11</v>
      </c>
      <c r="R9">
        <v>8</v>
      </c>
      <c r="S9">
        <v>10</v>
      </c>
      <c r="T9">
        <v>12</v>
      </c>
    </row>
    <row r="10" spans="1:20">
      <c r="A10" t="s">
        <v>1263</v>
      </c>
      <c r="B10">
        <v>9</v>
      </c>
      <c r="C10">
        <v>8</v>
      </c>
      <c r="D10">
        <v>13</v>
      </c>
      <c r="E10">
        <v>18</v>
      </c>
      <c r="G10">
        <v>11</v>
      </c>
      <c r="H10">
        <v>15</v>
      </c>
      <c r="I10">
        <v>20</v>
      </c>
      <c r="J10">
        <v>29</v>
      </c>
      <c r="L10">
        <v>7</v>
      </c>
      <c r="M10">
        <v>6</v>
      </c>
      <c r="N10">
        <v>12</v>
      </c>
      <c r="O10">
        <v>15</v>
      </c>
      <c r="Q10">
        <v>11</v>
      </c>
      <c r="R10">
        <v>9</v>
      </c>
      <c r="S10">
        <v>11</v>
      </c>
      <c r="T10">
        <v>13</v>
      </c>
    </row>
  </sheetData>
  <mergeCells count="12">
    <mergeCell ref="B3:E3"/>
    <mergeCell ref="G3:J3"/>
    <mergeCell ref="L3:O3"/>
    <mergeCell ref="Q3:T3"/>
    <mergeCell ref="B4:C4"/>
    <mergeCell ref="D4:E4"/>
    <mergeCell ref="G4:H4"/>
    <mergeCell ref="I4:J4"/>
    <mergeCell ref="L4:M4"/>
    <mergeCell ref="N4:O4"/>
    <mergeCell ref="Q4:R4"/>
    <mergeCell ref="S4:T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heetViews>
  <sheetFormatPr defaultRowHeight="15"/>
  <sheetData>
    <row r="1" spans="1:29" s="1126" customFormat="1" ht="18.75">
      <c r="A1" s="451" t="s">
        <v>1119</v>
      </c>
    </row>
    <row r="2" spans="1:29" s="1126" customFormat="1"/>
    <row r="3" spans="1:29">
      <c r="A3" s="418" t="s">
        <v>474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row>
    <row r="4" spans="1:29">
      <c r="A4" s="418" t="s">
        <v>163</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row>
    <row r="5" spans="1:29">
      <c r="A5" s="417"/>
      <c r="B5" s="2531" t="s">
        <v>164</v>
      </c>
      <c r="C5" s="2531"/>
      <c r="D5" s="2531"/>
      <c r="E5" s="2531"/>
      <c r="F5" s="2531"/>
      <c r="G5" s="2531"/>
      <c r="H5" s="417"/>
      <c r="I5" s="2531" t="s">
        <v>165</v>
      </c>
      <c r="J5" s="2531"/>
      <c r="K5" s="2531"/>
      <c r="L5" s="2531"/>
      <c r="M5" s="2531"/>
      <c r="N5" s="2531"/>
      <c r="O5" s="417"/>
      <c r="P5" s="2531" t="s">
        <v>166</v>
      </c>
      <c r="Q5" s="2531"/>
      <c r="R5" s="2531"/>
      <c r="S5" s="2531"/>
      <c r="T5" s="2531"/>
      <c r="U5" s="2531"/>
      <c r="V5" s="417"/>
      <c r="W5" s="2531" t="s">
        <v>167</v>
      </c>
      <c r="X5" s="2531"/>
      <c r="Y5" s="2531"/>
      <c r="Z5" s="2531"/>
      <c r="AA5" s="2531"/>
      <c r="AB5" s="2531"/>
    </row>
    <row r="6" spans="1:29">
      <c r="A6" s="417"/>
      <c r="B6" s="2531" t="s">
        <v>168</v>
      </c>
      <c r="C6" s="2531"/>
      <c r="D6" s="2531"/>
      <c r="E6" s="2531" t="s">
        <v>169</v>
      </c>
      <c r="F6" s="2531"/>
      <c r="G6" s="2531"/>
      <c r="H6" s="417"/>
      <c r="I6" s="2531" t="s">
        <v>168</v>
      </c>
      <c r="J6" s="2531"/>
      <c r="K6" s="2531"/>
      <c r="L6" s="2531" t="s">
        <v>169</v>
      </c>
      <c r="M6" s="2531"/>
      <c r="N6" s="2531"/>
      <c r="O6" s="417"/>
      <c r="P6" s="2531" t="s">
        <v>168</v>
      </c>
      <c r="Q6" s="2531"/>
      <c r="R6" s="2531"/>
      <c r="S6" s="2531" t="s">
        <v>169</v>
      </c>
      <c r="T6" s="2531"/>
      <c r="U6" s="2531"/>
      <c r="V6" s="417"/>
      <c r="W6" s="2531" t="s">
        <v>168</v>
      </c>
      <c r="X6" s="2531"/>
      <c r="Y6" s="2531"/>
      <c r="Z6" s="2531" t="s">
        <v>169</v>
      </c>
      <c r="AA6" s="2531"/>
      <c r="AB6" s="2531"/>
    </row>
    <row r="7" spans="1:29">
      <c r="A7" s="417"/>
      <c r="B7" s="417" t="s">
        <v>133</v>
      </c>
      <c r="C7" s="2531" t="s">
        <v>2</v>
      </c>
      <c r="D7" s="2531"/>
      <c r="E7" s="417" t="s">
        <v>133</v>
      </c>
      <c r="F7" s="2531" t="s">
        <v>2</v>
      </c>
      <c r="G7" s="2531"/>
      <c r="H7" s="417"/>
      <c r="I7" s="417" t="s">
        <v>133</v>
      </c>
      <c r="J7" s="2531" t="s">
        <v>2</v>
      </c>
      <c r="K7" s="2531"/>
      <c r="L7" s="417" t="s">
        <v>133</v>
      </c>
      <c r="M7" s="2531" t="s">
        <v>2</v>
      </c>
      <c r="N7" s="2531"/>
      <c r="O7" s="417"/>
      <c r="P7" s="417" t="s">
        <v>133</v>
      </c>
      <c r="Q7" s="2531" t="s">
        <v>2</v>
      </c>
      <c r="R7" s="2531"/>
      <c r="S7" s="417" t="s">
        <v>133</v>
      </c>
      <c r="T7" s="2531" t="s">
        <v>2</v>
      </c>
      <c r="U7" s="2531"/>
      <c r="V7" s="417"/>
      <c r="W7" s="417" t="s">
        <v>133</v>
      </c>
      <c r="X7" s="2531" t="s">
        <v>2</v>
      </c>
      <c r="Y7" s="2531"/>
      <c r="Z7" s="417" t="s">
        <v>133</v>
      </c>
      <c r="AA7" s="2531" t="s">
        <v>2</v>
      </c>
      <c r="AB7" s="2531"/>
    </row>
    <row r="8" spans="1:29" ht="75">
      <c r="A8" s="417"/>
      <c r="B8" s="417" t="s">
        <v>170</v>
      </c>
      <c r="C8" s="417" t="s">
        <v>170</v>
      </c>
      <c r="D8" s="417" t="s">
        <v>171</v>
      </c>
      <c r="E8" s="417" t="s">
        <v>170</v>
      </c>
      <c r="F8" s="417" t="s">
        <v>170</v>
      </c>
      <c r="G8" s="417" t="s">
        <v>171</v>
      </c>
      <c r="H8" s="417"/>
      <c r="I8" s="417" t="s">
        <v>170</v>
      </c>
      <c r="J8" s="417" t="s">
        <v>170</v>
      </c>
      <c r="K8" s="417" t="s">
        <v>171</v>
      </c>
      <c r="L8" s="417" t="s">
        <v>170</v>
      </c>
      <c r="M8" s="417" t="s">
        <v>170</v>
      </c>
      <c r="N8" s="417" t="s">
        <v>171</v>
      </c>
      <c r="O8" s="417"/>
      <c r="P8" s="417" t="s">
        <v>170</v>
      </c>
      <c r="Q8" s="417" t="s">
        <v>170</v>
      </c>
      <c r="R8" s="417" t="s">
        <v>171</v>
      </c>
      <c r="S8" s="417" t="s">
        <v>170</v>
      </c>
      <c r="T8" s="417" t="s">
        <v>170</v>
      </c>
      <c r="U8" s="417" t="s">
        <v>171</v>
      </c>
      <c r="V8" s="417"/>
      <c r="W8" s="417" t="s">
        <v>170</v>
      </c>
      <c r="X8" s="417" t="s">
        <v>170</v>
      </c>
      <c r="Y8" s="417" t="s">
        <v>171</v>
      </c>
      <c r="Z8" s="417" t="s">
        <v>170</v>
      </c>
      <c r="AA8" s="417" t="s">
        <v>170</v>
      </c>
      <c r="AB8" s="417" t="s">
        <v>171</v>
      </c>
    </row>
    <row r="9" spans="1:29">
      <c r="A9" s="418" t="s">
        <v>172</v>
      </c>
      <c r="B9" s="589">
        <v>35</v>
      </c>
      <c r="C9" s="589">
        <v>33</v>
      </c>
      <c r="D9" s="589">
        <v>2.2000000000000002</v>
      </c>
      <c r="E9" s="589">
        <v>40</v>
      </c>
      <c r="F9" s="589">
        <v>41</v>
      </c>
      <c r="G9" s="450">
        <v>2.8</v>
      </c>
      <c r="H9" s="418"/>
      <c r="I9" s="589">
        <v>44</v>
      </c>
      <c r="J9" s="589">
        <v>44</v>
      </c>
      <c r="K9" s="589">
        <v>0.7</v>
      </c>
      <c r="L9" s="589">
        <v>50</v>
      </c>
      <c r="M9" s="589">
        <v>54</v>
      </c>
      <c r="N9" s="450">
        <v>0.8</v>
      </c>
      <c r="O9" s="79"/>
      <c r="P9" s="589">
        <v>27</v>
      </c>
      <c r="Q9" s="589">
        <v>26</v>
      </c>
      <c r="R9" s="589">
        <v>1.1000000000000001</v>
      </c>
      <c r="S9" s="589">
        <v>32</v>
      </c>
      <c r="T9" s="589">
        <v>34</v>
      </c>
      <c r="U9" s="450">
        <v>1.4</v>
      </c>
      <c r="V9" s="79"/>
      <c r="W9" s="589">
        <v>52</v>
      </c>
      <c r="X9" s="589">
        <v>45</v>
      </c>
      <c r="Y9" s="589">
        <v>0.5</v>
      </c>
      <c r="Z9" s="589">
        <v>51</v>
      </c>
      <c r="AA9" s="589">
        <v>51</v>
      </c>
      <c r="AB9" s="450">
        <v>0.5</v>
      </c>
      <c r="AC9" s="79"/>
    </row>
    <row r="10" spans="1:29">
      <c r="A10" s="418" t="s">
        <v>173</v>
      </c>
      <c r="B10" s="589">
        <v>34</v>
      </c>
      <c r="C10" s="589">
        <v>32</v>
      </c>
      <c r="D10" s="589">
        <v>2.2000000000000002</v>
      </c>
      <c r="E10" s="589">
        <v>38</v>
      </c>
      <c r="F10" s="589">
        <v>41</v>
      </c>
      <c r="G10" s="450">
        <v>2.8</v>
      </c>
      <c r="H10" s="418"/>
      <c r="I10" s="589">
        <v>43</v>
      </c>
      <c r="J10" s="589">
        <v>44</v>
      </c>
      <c r="K10" s="589">
        <v>0.7</v>
      </c>
      <c r="L10" s="589">
        <v>48</v>
      </c>
      <c r="M10" s="589">
        <v>54</v>
      </c>
      <c r="N10" s="450">
        <v>0.9</v>
      </c>
      <c r="O10" s="79"/>
      <c r="P10" s="589">
        <v>26</v>
      </c>
      <c r="Q10" s="589">
        <v>26</v>
      </c>
      <c r="R10" s="589">
        <v>1.1000000000000001</v>
      </c>
      <c r="S10" s="589">
        <v>31</v>
      </c>
      <c r="T10" s="589">
        <v>35</v>
      </c>
      <c r="U10" s="450">
        <v>1.5</v>
      </c>
      <c r="V10" s="79"/>
      <c r="W10" s="589">
        <v>49</v>
      </c>
      <c r="X10" s="589">
        <v>42</v>
      </c>
      <c r="Y10" s="589">
        <v>0.4</v>
      </c>
      <c r="Z10" s="589">
        <v>48</v>
      </c>
      <c r="AA10" s="589">
        <v>49</v>
      </c>
      <c r="AB10" s="450">
        <v>0.5</v>
      </c>
      <c r="AC10" s="79"/>
    </row>
    <row r="11" spans="1:29">
      <c r="A11" s="418" t="s">
        <v>174</v>
      </c>
      <c r="B11" s="589">
        <v>32</v>
      </c>
      <c r="C11" s="589">
        <v>30</v>
      </c>
      <c r="D11" s="589">
        <v>2.1</v>
      </c>
      <c r="E11" s="589">
        <v>36</v>
      </c>
      <c r="F11" s="589">
        <v>39</v>
      </c>
      <c r="G11" s="450">
        <v>2.7</v>
      </c>
      <c r="H11" s="418"/>
      <c r="I11" s="589">
        <v>41</v>
      </c>
      <c r="J11" s="589">
        <v>43</v>
      </c>
      <c r="K11" s="589">
        <v>0.7</v>
      </c>
      <c r="L11" s="589">
        <v>46</v>
      </c>
      <c r="M11" s="589">
        <v>52</v>
      </c>
      <c r="N11" s="450">
        <v>0.8</v>
      </c>
      <c r="O11" s="79"/>
      <c r="P11" s="589">
        <v>24</v>
      </c>
      <c r="Q11" s="589">
        <v>24</v>
      </c>
      <c r="R11" s="589">
        <v>1</v>
      </c>
      <c r="S11" s="589">
        <v>29</v>
      </c>
      <c r="T11" s="589">
        <v>32</v>
      </c>
      <c r="U11" s="450">
        <v>1.4</v>
      </c>
      <c r="V11" s="79"/>
      <c r="W11" s="589">
        <v>47</v>
      </c>
      <c r="X11" s="589">
        <v>39</v>
      </c>
      <c r="Y11" s="589">
        <v>0.4</v>
      </c>
      <c r="Z11" s="589">
        <v>45</v>
      </c>
      <c r="AA11" s="589">
        <v>46</v>
      </c>
      <c r="AB11" s="450">
        <v>0.5</v>
      </c>
      <c r="AC11" s="79"/>
    </row>
    <row r="12" spans="1:29">
      <c r="A12" s="418" t="s">
        <v>175</v>
      </c>
      <c r="B12" s="589">
        <v>31</v>
      </c>
      <c r="C12" s="589">
        <v>29</v>
      </c>
      <c r="D12" s="589">
        <v>2</v>
      </c>
      <c r="E12" s="589">
        <v>34</v>
      </c>
      <c r="F12" s="589">
        <v>37</v>
      </c>
      <c r="G12" s="450">
        <v>2.6</v>
      </c>
      <c r="H12" s="418"/>
      <c r="I12" s="589">
        <v>39</v>
      </c>
      <c r="J12" s="589">
        <v>41</v>
      </c>
      <c r="K12" s="589">
        <v>0.6</v>
      </c>
      <c r="L12" s="589">
        <v>44</v>
      </c>
      <c r="M12" s="589">
        <v>50</v>
      </c>
      <c r="N12" s="450">
        <v>0.8</v>
      </c>
      <c r="O12" s="79"/>
      <c r="P12" s="589">
        <v>23</v>
      </c>
      <c r="Q12" s="589">
        <v>22</v>
      </c>
      <c r="R12" s="589">
        <v>1</v>
      </c>
      <c r="S12" s="589">
        <v>27</v>
      </c>
      <c r="T12" s="589">
        <v>30</v>
      </c>
      <c r="U12" s="450">
        <v>1.3</v>
      </c>
      <c r="V12" s="79"/>
      <c r="W12" s="589">
        <v>44</v>
      </c>
      <c r="X12" s="589">
        <v>37</v>
      </c>
      <c r="Y12" s="589">
        <v>0.4</v>
      </c>
      <c r="Z12" s="589">
        <v>42</v>
      </c>
      <c r="AA12" s="589">
        <v>44</v>
      </c>
      <c r="AB12" s="450">
        <v>0.4</v>
      </c>
      <c r="AC12" s="79"/>
    </row>
    <row r="13" spans="1:29">
      <c r="A13" s="418" t="s">
        <v>176</v>
      </c>
      <c r="B13" s="589">
        <v>29</v>
      </c>
      <c r="C13" s="589">
        <v>26</v>
      </c>
      <c r="D13" s="589">
        <v>1.9</v>
      </c>
      <c r="E13" s="589">
        <v>32</v>
      </c>
      <c r="F13" s="589">
        <v>35</v>
      </c>
      <c r="G13" s="450">
        <v>2.4</v>
      </c>
      <c r="H13" s="418"/>
      <c r="I13" s="589">
        <v>37</v>
      </c>
      <c r="J13" s="589">
        <v>38</v>
      </c>
      <c r="K13" s="589">
        <v>0.6</v>
      </c>
      <c r="L13" s="589">
        <v>42</v>
      </c>
      <c r="M13" s="589">
        <v>49</v>
      </c>
      <c r="N13" s="450">
        <v>0.8</v>
      </c>
      <c r="O13" s="79"/>
      <c r="P13" s="589">
        <v>22</v>
      </c>
      <c r="Q13" s="589">
        <v>20</v>
      </c>
      <c r="R13" s="589">
        <v>0.9</v>
      </c>
      <c r="S13" s="589">
        <v>26</v>
      </c>
      <c r="T13" s="589">
        <v>28</v>
      </c>
      <c r="U13" s="450">
        <v>1.3</v>
      </c>
      <c r="V13" s="79"/>
      <c r="W13" s="589">
        <v>41</v>
      </c>
      <c r="X13" s="589">
        <v>34</v>
      </c>
      <c r="Y13" s="589">
        <v>0.3</v>
      </c>
      <c r="Z13" s="589">
        <v>39</v>
      </c>
      <c r="AA13" s="589">
        <v>40</v>
      </c>
      <c r="AB13" s="450">
        <v>0.4</v>
      </c>
      <c r="AC13" s="79"/>
    </row>
    <row r="14" spans="1:29">
      <c r="A14" s="418" t="s">
        <v>177</v>
      </c>
      <c r="B14" s="589">
        <v>26</v>
      </c>
      <c r="C14" s="589">
        <v>24</v>
      </c>
      <c r="D14" s="589">
        <v>1.7</v>
      </c>
      <c r="E14" s="589">
        <v>29</v>
      </c>
      <c r="F14" s="589">
        <v>32</v>
      </c>
      <c r="G14" s="450">
        <v>2.2999999999999998</v>
      </c>
      <c r="H14" s="418"/>
      <c r="I14" s="589">
        <v>33</v>
      </c>
      <c r="J14" s="589">
        <v>34</v>
      </c>
      <c r="K14" s="589">
        <v>0.5</v>
      </c>
      <c r="L14" s="589">
        <v>39</v>
      </c>
      <c r="M14" s="589">
        <v>46</v>
      </c>
      <c r="N14" s="450">
        <v>0.7</v>
      </c>
      <c r="O14" s="79"/>
      <c r="P14" s="589">
        <v>20</v>
      </c>
      <c r="Q14" s="589">
        <v>19</v>
      </c>
      <c r="R14" s="589">
        <v>0.8</v>
      </c>
      <c r="S14" s="589">
        <v>24</v>
      </c>
      <c r="T14" s="589">
        <v>26</v>
      </c>
      <c r="U14" s="450">
        <v>1.2</v>
      </c>
      <c r="V14" s="79"/>
      <c r="W14" s="589">
        <v>37</v>
      </c>
      <c r="X14" s="589">
        <v>30</v>
      </c>
      <c r="Y14" s="589">
        <v>0.3</v>
      </c>
      <c r="Z14" s="589">
        <v>35</v>
      </c>
      <c r="AA14" s="589">
        <v>37</v>
      </c>
      <c r="AB14" s="450">
        <v>0.4</v>
      </c>
      <c r="AC14" s="79"/>
    </row>
    <row r="15" spans="1:29">
      <c r="A15" s="418" t="s">
        <v>178</v>
      </c>
      <c r="B15" s="589">
        <v>23</v>
      </c>
      <c r="C15" s="589">
        <v>22</v>
      </c>
      <c r="D15" s="589">
        <v>1.6</v>
      </c>
      <c r="E15" s="589">
        <v>27</v>
      </c>
      <c r="F15" s="589">
        <v>30</v>
      </c>
      <c r="G15" s="450">
        <v>2.2000000000000002</v>
      </c>
      <c r="H15" s="418"/>
      <c r="I15" s="589">
        <v>29</v>
      </c>
      <c r="J15" s="589">
        <v>32</v>
      </c>
      <c r="K15" s="589">
        <v>0.5</v>
      </c>
      <c r="L15" s="589">
        <v>35</v>
      </c>
      <c r="M15" s="589">
        <v>43</v>
      </c>
      <c r="N15" s="450">
        <v>0.7</v>
      </c>
      <c r="O15" s="79"/>
      <c r="P15" s="589">
        <v>18</v>
      </c>
      <c r="Q15" s="589">
        <v>17</v>
      </c>
      <c r="R15" s="589">
        <v>0.8</v>
      </c>
      <c r="S15" s="589">
        <v>22</v>
      </c>
      <c r="T15" s="589">
        <v>25</v>
      </c>
      <c r="U15" s="450">
        <v>1.1000000000000001</v>
      </c>
      <c r="V15" s="79"/>
      <c r="W15" s="589">
        <v>32</v>
      </c>
      <c r="X15" s="589">
        <v>26</v>
      </c>
      <c r="Y15" s="589">
        <v>0.3</v>
      </c>
      <c r="Z15" s="589">
        <v>32</v>
      </c>
      <c r="AA15" s="589">
        <v>33</v>
      </c>
      <c r="AB15" s="450">
        <v>0.3</v>
      </c>
      <c r="AC15" s="79"/>
    </row>
    <row r="16" spans="1:29">
      <c r="A16" s="418" t="s">
        <v>179</v>
      </c>
      <c r="B16" s="589">
        <v>21</v>
      </c>
      <c r="C16" s="589">
        <v>20</v>
      </c>
      <c r="D16" s="589">
        <v>1.5</v>
      </c>
      <c r="E16" s="589">
        <v>25</v>
      </c>
      <c r="F16" s="589">
        <v>28</v>
      </c>
      <c r="G16" s="450">
        <v>2.1</v>
      </c>
      <c r="H16" s="418"/>
      <c r="I16" s="589">
        <v>27</v>
      </c>
      <c r="J16" s="589">
        <v>30</v>
      </c>
      <c r="K16" s="589">
        <v>0.5</v>
      </c>
      <c r="L16" s="589">
        <v>32</v>
      </c>
      <c r="M16" s="589">
        <v>40</v>
      </c>
      <c r="N16" s="450">
        <v>0.6</v>
      </c>
      <c r="O16" s="79"/>
      <c r="P16" s="589">
        <v>17</v>
      </c>
      <c r="Q16" s="589">
        <v>17</v>
      </c>
      <c r="R16" s="589">
        <v>0.8</v>
      </c>
      <c r="S16" s="589">
        <v>21</v>
      </c>
      <c r="T16" s="589">
        <v>24</v>
      </c>
      <c r="U16" s="450">
        <v>1.1000000000000001</v>
      </c>
      <c r="V16" s="79"/>
      <c r="W16" s="589">
        <v>29</v>
      </c>
      <c r="X16" s="589">
        <v>23</v>
      </c>
      <c r="Y16" s="589">
        <v>0.2</v>
      </c>
      <c r="Z16" s="589">
        <v>28</v>
      </c>
      <c r="AA16" s="589">
        <v>30</v>
      </c>
      <c r="AB16" s="450">
        <v>0.3</v>
      </c>
      <c r="AC16" s="79"/>
    </row>
    <row r="17" spans="1:29">
      <c r="A17" s="418" t="s">
        <v>180</v>
      </c>
      <c r="B17" s="589">
        <v>20</v>
      </c>
      <c r="C17" s="589">
        <v>20</v>
      </c>
      <c r="D17" s="589">
        <v>1.5</v>
      </c>
      <c r="E17" s="589">
        <v>23</v>
      </c>
      <c r="F17" s="589">
        <v>28</v>
      </c>
      <c r="G17" s="450">
        <v>2</v>
      </c>
      <c r="H17" s="418"/>
      <c r="I17" s="589">
        <v>25</v>
      </c>
      <c r="J17" s="589">
        <v>29</v>
      </c>
      <c r="K17" s="589">
        <v>0.5</v>
      </c>
      <c r="L17" s="589">
        <v>30</v>
      </c>
      <c r="M17" s="589">
        <v>40</v>
      </c>
      <c r="N17" s="450">
        <v>0.6</v>
      </c>
      <c r="O17" s="79"/>
      <c r="P17" s="589">
        <v>16</v>
      </c>
      <c r="Q17" s="589">
        <v>17</v>
      </c>
      <c r="R17" s="589">
        <v>0.8</v>
      </c>
      <c r="S17" s="589">
        <v>20</v>
      </c>
      <c r="T17" s="589">
        <v>24</v>
      </c>
      <c r="U17" s="450">
        <v>1.1000000000000001</v>
      </c>
      <c r="V17" s="79"/>
      <c r="W17" s="589">
        <v>26</v>
      </c>
      <c r="X17" s="589">
        <v>22</v>
      </c>
      <c r="Y17" s="589">
        <v>0.2</v>
      </c>
      <c r="Z17" s="589">
        <v>24</v>
      </c>
      <c r="AA17" s="589">
        <v>26</v>
      </c>
      <c r="AB17" s="450">
        <v>0.3</v>
      </c>
      <c r="AC17" s="79"/>
    </row>
    <row r="18" spans="1:29">
      <c r="A18" s="418" t="s">
        <v>181</v>
      </c>
      <c r="B18" s="589">
        <v>19</v>
      </c>
      <c r="C18" s="589">
        <v>20</v>
      </c>
      <c r="D18" s="589">
        <v>1.4</v>
      </c>
      <c r="E18" s="589">
        <v>22</v>
      </c>
      <c r="F18" s="589">
        <v>28</v>
      </c>
      <c r="G18" s="450">
        <v>2</v>
      </c>
      <c r="H18" s="418"/>
      <c r="I18" s="589">
        <v>24</v>
      </c>
      <c r="J18" s="589">
        <v>28</v>
      </c>
      <c r="K18" s="589">
        <v>0.5</v>
      </c>
      <c r="L18" s="589">
        <v>30</v>
      </c>
      <c r="M18" s="589">
        <v>41</v>
      </c>
      <c r="N18" s="450">
        <v>0.7</v>
      </c>
      <c r="O18" s="79"/>
      <c r="P18" s="589">
        <v>16</v>
      </c>
      <c r="Q18" s="589">
        <v>16</v>
      </c>
      <c r="R18" s="589">
        <v>0.8</v>
      </c>
      <c r="S18" s="589">
        <v>20</v>
      </c>
      <c r="T18" s="589">
        <v>25</v>
      </c>
      <c r="U18" s="450">
        <v>1.2</v>
      </c>
      <c r="V18" s="79"/>
      <c r="W18" s="589">
        <v>24</v>
      </c>
      <c r="X18" s="589">
        <v>21</v>
      </c>
      <c r="Y18" s="589">
        <v>0.2</v>
      </c>
      <c r="Z18" s="589">
        <v>20</v>
      </c>
      <c r="AA18" s="589">
        <v>23</v>
      </c>
      <c r="AB18" s="450">
        <v>0.2</v>
      </c>
      <c r="AC18" s="79"/>
    </row>
    <row r="19" spans="1:29">
      <c r="A19" s="418" t="s">
        <v>182</v>
      </c>
      <c r="B19" s="589">
        <v>19</v>
      </c>
      <c r="C19" s="589">
        <v>18</v>
      </c>
      <c r="D19" s="589">
        <v>1.4</v>
      </c>
      <c r="E19" s="589">
        <v>22</v>
      </c>
      <c r="F19" s="589">
        <v>28</v>
      </c>
      <c r="G19" s="450">
        <v>2</v>
      </c>
      <c r="H19" s="418"/>
      <c r="I19" s="589">
        <v>23</v>
      </c>
      <c r="J19" s="589">
        <v>26</v>
      </c>
      <c r="K19" s="589">
        <v>0.4</v>
      </c>
      <c r="L19" s="589">
        <v>30</v>
      </c>
      <c r="M19" s="589">
        <v>41</v>
      </c>
      <c r="N19" s="450">
        <v>0.7</v>
      </c>
      <c r="O19" s="79"/>
      <c r="P19" s="589">
        <v>15</v>
      </c>
      <c r="Q19" s="589">
        <v>15</v>
      </c>
      <c r="R19" s="589">
        <v>0.7</v>
      </c>
      <c r="S19" s="589">
        <v>20</v>
      </c>
      <c r="T19" s="589">
        <v>24</v>
      </c>
      <c r="U19" s="450">
        <v>1.2</v>
      </c>
      <c r="V19" s="79"/>
      <c r="W19" s="589">
        <v>23</v>
      </c>
      <c r="X19" s="589">
        <v>22</v>
      </c>
      <c r="Y19" s="589">
        <v>0.2</v>
      </c>
      <c r="Z19" s="589">
        <v>18</v>
      </c>
      <c r="AA19" s="589">
        <v>22</v>
      </c>
      <c r="AB19" s="450">
        <v>0.2</v>
      </c>
      <c r="AC19" s="79"/>
    </row>
    <row r="20" spans="1:29">
      <c r="A20" s="418" t="s">
        <v>183</v>
      </c>
      <c r="B20" s="589">
        <v>18</v>
      </c>
      <c r="C20" s="589">
        <v>18</v>
      </c>
      <c r="D20" s="589">
        <v>1.3</v>
      </c>
      <c r="E20" s="589">
        <v>22</v>
      </c>
      <c r="F20" s="589">
        <v>28</v>
      </c>
      <c r="G20" s="450">
        <v>2.1</v>
      </c>
      <c r="H20" s="418"/>
      <c r="I20" s="589">
        <v>23</v>
      </c>
      <c r="J20" s="589">
        <v>24</v>
      </c>
      <c r="K20" s="589">
        <v>0.4</v>
      </c>
      <c r="L20" s="589">
        <v>31</v>
      </c>
      <c r="M20" s="589">
        <v>40</v>
      </c>
      <c r="N20" s="450">
        <v>0.7</v>
      </c>
      <c r="O20" s="79"/>
      <c r="P20" s="589">
        <v>15</v>
      </c>
      <c r="Q20" s="589">
        <v>15</v>
      </c>
      <c r="R20" s="589">
        <v>0.7</v>
      </c>
      <c r="S20" s="589">
        <v>20</v>
      </c>
      <c r="T20" s="589">
        <v>24</v>
      </c>
      <c r="U20" s="450">
        <v>1.2</v>
      </c>
      <c r="V20" s="79"/>
      <c r="W20" s="589">
        <v>22</v>
      </c>
      <c r="X20" s="589">
        <v>21</v>
      </c>
      <c r="Y20" s="589">
        <v>0.2</v>
      </c>
      <c r="Z20" s="589">
        <v>18</v>
      </c>
      <c r="AA20" s="589">
        <v>22</v>
      </c>
      <c r="AB20" s="450">
        <v>0.2</v>
      </c>
      <c r="AC20" s="79"/>
    </row>
    <row r="21" spans="1:29">
      <c r="A21" s="418" t="s">
        <v>184</v>
      </c>
      <c r="B21" s="589">
        <v>18</v>
      </c>
      <c r="C21" s="589">
        <v>18</v>
      </c>
      <c r="D21" s="589">
        <v>1.3</v>
      </c>
      <c r="E21" s="589">
        <v>22</v>
      </c>
      <c r="F21" s="589">
        <v>28</v>
      </c>
      <c r="G21" s="450">
        <v>2.2000000000000002</v>
      </c>
      <c r="H21" s="418"/>
      <c r="I21" s="589">
        <v>22</v>
      </c>
      <c r="J21" s="589">
        <v>23</v>
      </c>
      <c r="K21" s="589">
        <v>0.4</v>
      </c>
      <c r="L21" s="589">
        <v>31</v>
      </c>
      <c r="M21" s="589">
        <v>40</v>
      </c>
      <c r="N21" s="450">
        <v>0.7</v>
      </c>
      <c r="O21" s="79"/>
      <c r="P21" s="589">
        <v>15</v>
      </c>
      <c r="Q21" s="589">
        <v>15</v>
      </c>
      <c r="R21" s="589">
        <v>0.7</v>
      </c>
      <c r="S21" s="589">
        <v>21</v>
      </c>
      <c r="T21" s="589">
        <v>26</v>
      </c>
      <c r="U21" s="450">
        <v>1.3</v>
      </c>
      <c r="V21" s="79"/>
      <c r="W21" s="589">
        <v>21</v>
      </c>
      <c r="X21" s="589">
        <v>22</v>
      </c>
      <c r="Y21" s="589">
        <v>0.2</v>
      </c>
      <c r="Z21" s="589">
        <v>17</v>
      </c>
      <c r="AA21" s="589">
        <v>23</v>
      </c>
      <c r="AB21" s="450">
        <v>0.2</v>
      </c>
      <c r="AC21" s="79"/>
    </row>
    <row r="22" spans="1:29">
      <c r="A22" s="418" t="s">
        <v>185</v>
      </c>
      <c r="B22" s="589">
        <v>17</v>
      </c>
      <c r="C22" s="589">
        <v>17</v>
      </c>
      <c r="D22" s="589">
        <v>1.3</v>
      </c>
      <c r="E22" s="589">
        <v>22</v>
      </c>
      <c r="F22" s="589">
        <v>28</v>
      </c>
      <c r="G22" s="450">
        <v>2.2000000000000002</v>
      </c>
      <c r="H22" s="418"/>
      <c r="I22" s="589">
        <v>21</v>
      </c>
      <c r="J22" s="589">
        <v>21</v>
      </c>
      <c r="K22" s="589">
        <v>0.4</v>
      </c>
      <c r="L22" s="589">
        <v>30</v>
      </c>
      <c r="M22" s="589">
        <v>38</v>
      </c>
      <c r="N22" s="450">
        <v>0.7</v>
      </c>
      <c r="O22" s="79"/>
      <c r="P22" s="589">
        <v>15</v>
      </c>
      <c r="Q22" s="589">
        <v>15</v>
      </c>
      <c r="R22" s="589">
        <v>0.7</v>
      </c>
      <c r="S22" s="589">
        <v>21</v>
      </c>
      <c r="T22" s="589">
        <v>26</v>
      </c>
      <c r="U22" s="450">
        <v>1.3</v>
      </c>
      <c r="V22" s="79"/>
      <c r="W22" s="589">
        <v>19</v>
      </c>
      <c r="X22" s="589">
        <v>19</v>
      </c>
      <c r="Y22" s="589">
        <v>0.2</v>
      </c>
      <c r="Z22" s="589">
        <v>16</v>
      </c>
      <c r="AA22" s="589">
        <v>20</v>
      </c>
      <c r="AB22" s="450">
        <v>0.2</v>
      </c>
      <c r="AC22" s="79"/>
    </row>
    <row r="23" spans="1:29">
      <c r="A23" s="418" t="s">
        <v>186</v>
      </c>
      <c r="B23" s="589">
        <v>17</v>
      </c>
      <c r="C23" s="589">
        <v>16</v>
      </c>
      <c r="D23" s="589">
        <v>1.3</v>
      </c>
      <c r="E23" s="589">
        <v>21</v>
      </c>
      <c r="F23" s="589">
        <v>29</v>
      </c>
      <c r="G23" s="450">
        <v>2.2000000000000002</v>
      </c>
      <c r="H23" s="418"/>
      <c r="I23" s="589">
        <v>19</v>
      </c>
      <c r="J23" s="589">
        <v>19</v>
      </c>
      <c r="K23" s="589">
        <v>0.3</v>
      </c>
      <c r="L23" s="589">
        <v>29</v>
      </c>
      <c r="M23" s="589">
        <v>37</v>
      </c>
      <c r="N23" s="450">
        <v>0.7</v>
      </c>
      <c r="O23" s="79"/>
      <c r="P23" s="589">
        <v>15</v>
      </c>
      <c r="Q23" s="589">
        <v>15</v>
      </c>
      <c r="R23" s="589">
        <v>0.7</v>
      </c>
      <c r="S23" s="589">
        <v>21</v>
      </c>
      <c r="T23" s="589">
        <v>27</v>
      </c>
      <c r="U23" s="450">
        <v>1.4</v>
      </c>
      <c r="V23" s="79"/>
      <c r="W23" s="589">
        <v>18</v>
      </c>
      <c r="X23" s="589">
        <v>18</v>
      </c>
      <c r="Y23" s="589">
        <v>0.2</v>
      </c>
      <c r="Z23" s="589">
        <v>15</v>
      </c>
      <c r="AA23" s="589">
        <v>19</v>
      </c>
      <c r="AB23" s="450">
        <v>0.2</v>
      </c>
      <c r="AC23" s="79"/>
    </row>
    <row r="24" spans="1:29">
      <c r="A24" s="418" t="s">
        <v>187</v>
      </c>
      <c r="B24" s="589">
        <v>16</v>
      </c>
      <c r="C24" s="589">
        <v>16</v>
      </c>
      <c r="D24" s="589">
        <v>1.3</v>
      </c>
      <c r="E24" s="589">
        <v>21</v>
      </c>
      <c r="F24" s="589">
        <v>28</v>
      </c>
      <c r="G24" s="450">
        <v>2.2000000000000002</v>
      </c>
      <c r="H24" s="418"/>
      <c r="I24" s="589">
        <v>19</v>
      </c>
      <c r="J24" s="589">
        <v>18</v>
      </c>
      <c r="K24" s="589">
        <v>0.3</v>
      </c>
      <c r="L24" s="589">
        <v>28</v>
      </c>
      <c r="M24" s="589">
        <v>37</v>
      </c>
      <c r="N24" s="450">
        <v>0.6</v>
      </c>
      <c r="O24" s="79"/>
      <c r="P24" s="589">
        <v>15</v>
      </c>
      <c r="Q24" s="589">
        <v>15</v>
      </c>
      <c r="R24" s="589">
        <v>0.8</v>
      </c>
      <c r="S24" s="589">
        <v>21</v>
      </c>
      <c r="T24" s="589">
        <v>27</v>
      </c>
      <c r="U24" s="450">
        <v>1.4</v>
      </c>
      <c r="V24" s="79"/>
      <c r="W24" s="589">
        <v>17</v>
      </c>
      <c r="X24" s="589">
        <v>18</v>
      </c>
      <c r="Y24" s="589">
        <v>0.2</v>
      </c>
      <c r="Z24" s="589">
        <v>14</v>
      </c>
      <c r="AA24" s="589">
        <v>18</v>
      </c>
      <c r="AB24" s="450">
        <v>0.2</v>
      </c>
      <c r="AC24" s="79"/>
    </row>
    <row r="25" spans="1:29">
      <c r="A25" s="418" t="s">
        <v>188</v>
      </c>
      <c r="B25" s="589">
        <v>16</v>
      </c>
      <c r="C25" s="589">
        <v>16</v>
      </c>
      <c r="D25" s="589">
        <v>1.3</v>
      </c>
      <c r="E25" s="589">
        <v>22</v>
      </c>
      <c r="F25" s="589">
        <v>28</v>
      </c>
      <c r="G25" s="450">
        <v>2.2999999999999998</v>
      </c>
      <c r="H25" s="418"/>
      <c r="I25" s="589">
        <v>19</v>
      </c>
      <c r="J25" s="589">
        <v>18</v>
      </c>
      <c r="K25" s="589">
        <v>0.3</v>
      </c>
      <c r="L25" s="589">
        <v>28</v>
      </c>
      <c r="M25" s="589">
        <v>38</v>
      </c>
      <c r="N25" s="450">
        <v>0.7</v>
      </c>
      <c r="O25" s="79"/>
      <c r="P25" s="589">
        <v>15</v>
      </c>
      <c r="Q25" s="589">
        <v>15</v>
      </c>
      <c r="R25" s="589">
        <v>0.8</v>
      </c>
      <c r="S25" s="589">
        <v>22</v>
      </c>
      <c r="T25" s="589">
        <v>27</v>
      </c>
      <c r="U25" s="450">
        <v>1.4</v>
      </c>
      <c r="V25" s="79"/>
      <c r="W25" s="589">
        <v>17</v>
      </c>
      <c r="X25" s="589">
        <v>18</v>
      </c>
      <c r="Y25" s="589">
        <v>0.2</v>
      </c>
      <c r="Z25" s="589">
        <v>14</v>
      </c>
      <c r="AA25" s="589">
        <v>20</v>
      </c>
      <c r="AB25" s="450">
        <v>0.2</v>
      </c>
      <c r="AC25" s="79"/>
    </row>
    <row r="26" spans="1:29">
      <c r="A26" s="418" t="s">
        <v>189</v>
      </c>
      <c r="B26" s="589">
        <v>16</v>
      </c>
      <c r="C26" s="589">
        <v>15</v>
      </c>
      <c r="D26" s="589">
        <v>1.3</v>
      </c>
      <c r="E26" s="589">
        <v>22</v>
      </c>
      <c r="F26" s="589">
        <v>28</v>
      </c>
      <c r="G26" s="450">
        <v>2.2999999999999998</v>
      </c>
      <c r="H26" s="418"/>
      <c r="I26" s="589">
        <v>19</v>
      </c>
      <c r="J26" s="589">
        <v>19</v>
      </c>
      <c r="K26" s="589">
        <v>0.3</v>
      </c>
      <c r="L26" s="589">
        <v>29</v>
      </c>
      <c r="M26" s="589">
        <v>39</v>
      </c>
      <c r="N26" s="450">
        <v>0.7</v>
      </c>
      <c r="O26" s="79"/>
      <c r="P26" s="589">
        <v>15</v>
      </c>
      <c r="Q26" s="589">
        <v>14</v>
      </c>
      <c r="R26" s="589">
        <v>0.7</v>
      </c>
      <c r="S26" s="589">
        <v>22</v>
      </c>
      <c r="T26" s="589">
        <v>26</v>
      </c>
      <c r="U26" s="450">
        <v>1.4</v>
      </c>
      <c r="V26" s="79"/>
      <c r="W26" s="589">
        <v>17</v>
      </c>
      <c r="X26" s="589">
        <v>18</v>
      </c>
      <c r="Y26" s="589">
        <v>0.2</v>
      </c>
      <c r="Z26" s="589">
        <v>14</v>
      </c>
      <c r="AA26" s="589">
        <v>19</v>
      </c>
      <c r="AB26" s="450">
        <v>0.2</v>
      </c>
      <c r="AC26" s="79"/>
    </row>
    <row r="27" spans="1:29">
      <c r="A27" s="418" t="s">
        <v>190</v>
      </c>
      <c r="B27" s="589">
        <v>16</v>
      </c>
      <c r="C27" s="589">
        <v>14</v>
      </c>
      <c r="D27" s="589">
        <v>1.2</v>
      </c>
      <c r="E27" s="589">
        <v>21</v>
      </c>
      <c r="F27" s="589">
        <v>27</v>
      </c>
      <c r="G27" s="450">
        <v>2.2999999999999998</v>
      </c>
      <c r="H27" s="418"/>
      <c r="I27" s="589">
        <v>18</v>
      </c>
      <c r="J27" s="589">
        <v>17</v>
      </c>
      <c r="K27" s="589">
        <v>0.3</v>
      </c>
      <c r="L27" s="589">
        <v>28</v>
      </c>
      <c r="M27" s="589">
        <v>37</v>
      </c>
      <c r="N27" s="450">
        <v>0.7</v>
      </c>
      <c r="O27" s="79"/>
      <c r="P27" s="589">
        <v>15</v>
      </c>
      <c r="Q27" s="589">
        <v>13</v>
      </c>
      <c r="R27" s="589">
        <v>0.7</v>
      </c>
      <c r="S27" s="589">
        <v>21</v>
      </c>
      <c r="T27" s="589">
        <v>26</v>
      </c>
      <c r="U27" s="450">
        <v>1.4</v>
      </c>
      <c r="V27" s="79"/>
      <c r="W27" s="589">
        <v>16</v>
      </c>
      <c r="X27" s="589">
        <v>15</v>
      </c>
      <c r="Y27" s="589">
        <v>0.2</v>
      </c>
      <c r="Z27" s="589">
        <v>14</v>
      </c>
      <c r="AA27" s="589">
        <v>18</v>
      </c>
      <c r="AB27" s="450">
        <v>0.2</v>
      </c>
      <c r="AC27" s="79"/>
    </row>
    <row r="28" spans="1:29">
      <c r="A28" s="418" t="s">
        <v>191</v>
      </c>
      <c r="B28" s="589">
        <v>15</v>
      </c>
      <c r="C28" s="589">
        <v>13</v>
      </c>
      <c r="D28" s="589">
        <v>1.1000000000000001</v>
      </c>
      <c r="E28" s="589">
        <v>21</v>
      </c>
      <c r="F28" s="589">
        <v>26</v>
      </c>
      <c r="G28" s="450">
        <v>2.2000000000000002</v>
      </c>
      <c r="H28" s="418"/>
      <c r="I28" s="589">
        <v>17</v>
      </c>
      <c r="J28" s="589">
        <v>16</v>
      </c>
      <c r="K28" s="589">
        <v>0.3</v>
      </c>
      <c r="L28" s="589">
        <v>28</v>
      </c>
      <c r="M28" s="589">
        <v>35</v>
      </c>
      <c r="N28" s="450">
        <v>0.7</v>
      </c>
      <c r="O28" s="79"/>
      <c r="P28" s="589">
        <v>14</v>
      </c>
      <c r="Q28" s="589">
        <v>12</v>
      </c>
      <c r="R28" s="589">
        <v>0.7</v>
      </c>
      <c r="S28" s="589">
        <v>20</v>
      </c>
      <c r="T28" s="589">
        <v>24</v>
      </c>
      <c r="U28" s="450">
        <v>1.3</v>
      </c>
      <c r="V28" s="79"/>
      <c r="W28" s="589">
        <v>16</v>
      </c>
      <c r="X28" s="589">
        <v>14</v>
      </c>
      <c r="Y28" s="589">
        <v>0.2</v>
      </c>
      <c r="Z28" s="589">
        <v>14</v>
      </c>
      <c r="AA28" s="589">
        <v>18</v>
      </c>
      <c r="AB28" s="450">
        <v>0.2</v>
      </c>
      <c r="AC28" s="79"/>
    </row>
    <row r="29" spans="1:29">
      <c r="A29" t="s">
        <v>669</v>
      </c>
      <c r="B29" s="589">
        <v>14</v>
      </c>
      <c r="C29" s="589">
        <v>13</v>
      </c>
      <c r="D29" s="589">
        <v>1.1000000000000001</v>
      </c>
      <c r="E29" s="589">
        <v>20</v>
      </c>
      <c r="F29" s="589">
        <v>26</v>
      </c>
      <c r="G29" s="450">
        <v>2.2000000000000002</v>
      </c>
      <c r="I29" s="589">
        <v>17</v>
      </c>
      <c r="J29" s="589">
        <v>15</v>
      </c>
      <c r="K29" s="589">
        <v>0.3</v>
      </c>
      <c r="L29" s="589">
        <v>27</v>
      </c>
      <c r="M29" s="589">
        <v>34</v>
      </c>
      <c r="N29" s="450">
        <v>0.7</v>
      </c>
      <c r="P29" s="589">
        <v>13</v>
      </c>
      <c r="Q29" s="589">
        <v>12</v>
      </c>
      <c r="R29" s="589">
        <v>0.7</v>
      </c>
      <c r="S29" s="589">
        <v>20</v>
      </c>
      <c r="T29" s="589">
        <v>24</v>
      </c>
      <c r="U29" s="450">
        <v>1.4</v>
      </c>
      <c r="W29" s="589">
        <v>15</v>
      </c>
      <c r="X29" s="589">
        <v>14</v>
      </c>
      <c r="Y29" s="589">
        <v>0.1</v>
      </c>
      <c r="Z29" s="589">
        <v>13</v>
      </c>
      <c r="AA29" s="589">
        <v>19</v>
      </c>
      <c r="AB29" s="450">
        <v>0.2</v>
      </c>
    </row>
    <row r="30" spans="1:29">
      <c r="A30" t="s">
        <v>1262</v>
      </c>
      <c r="B30">
        <v>14</v>
      </c>
      <c r="C30">
        <v>13</v>
      </c>
      <c r="D30">
        <v>1.2</v>
      </c>
      <c r="E30">
        <v>20</v>
      </c>
      <c r="F30">
        <v>25</v>
      </c>
      <c r="G30" s="450">
        <v>2.2000000000000002</v>
      </c>
      <c r="I30">
        <v>17</v>
      </c>
      <c r="J30">
        <v>16</v>
      </c>
      <c r="K30">
        <v>0.3</v>
      </c>
      <c r="L30">
        <v>26</v>
      </c>
      <c r="M30">
        <v>34</v>
      </c>
      <c r="N30" s="450">
        <v>0.7</v>
      </c>
      <c r="P30">
        <v>13</v>
      </c>
      <c r="Q30">
        <v>12</v>
      </c>
      <c r="R30">
        <v>0.7</v>
      </c>
      <c r="S30">
        <v>19</v>
      </c>
      <c r="T30">
        <v>23</v>
      </c>
      <c r="U30" s="450">
        <v>1.3</v>
      </c>
      <c r="W30">
        <v>15</v>
      </c>
      <c r="X30">
        <v>17</v>
      </c>
      <c r="Y30">
        <v>0.2</v>
      </c>
      <c r="Z30">
        <v>13</v>
      </c>
      <c r="AA30">
        <v>20</v>
      </c>
      <c r="AB30" s="450">
        <v>0.2</v>
      </c>
    </row>
  </sheetData>
  <mergeCells count="20">
    <mergeCell ref="T7:U7"/>
    <mergeCell ref="X7:Y7"/>
    <mergeCell ref="AA7:AB7"/>
    <mergeCell ref="C7:D7"/>
    <mergeCell ref="F7:G7"/>
    <mergeCell ref="J7:K7"/>
    <mergeCell ref="M7:N7"/>
    <mergeCell ref="Q7:R7"/>
    <mergeCell ref="B5:G5"/>
    <mergeCell ref="I5:N5"/>
    <mergeCell ref="P5:U5"/>
    <mergeCell ref="W5:AB5"/>
    <mergeCell ref="B6:D6"/>
    <mergeCell ref="E6:G6"/>
    <mergeCell ref="I6:K6"/>
    <mergeCell ref="L6:N6"/>
    <mergeCell ref="P6:R6"/>
    <mergeCell ref="S6:U6"/>
    <mergeCell ref="W6:Y6"/>
    <mergeCell ref="Z6:AB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opLeftCell="A4" workbookViewId="0"/>
  </sheetViews>
  <sheetFormatPr defaultRowHeight="15"/>
  <cols>
    <col min="1" max="1" width="25.140625" customWidth="1"/>
    <col min="4" max="4" width="16.42578125" customWidth="1"/>
  </cols>
  <sheetData>
    <row r="1" spans="1:5" ht="21">
      <c r="A1" s="1101" t="s">
        <v>1124</v>
      </c>
    </row>
    <row r="2" spans="1:5" s="1693" customFormat="1">
      <c r="A2" s="543" t="s">
        <v>910</v>
      </c>
    </row>
    <row r="3" spans="1:5">
      <c r="A3" t="s">
        <v>1285</v>
      </c>
    </row>
    <row r="4" spans="1:5" s="1693" customFormat="1"/>
    <row r="5" spans="1:5" ht="41.25" customHeight="1">
      <c r="A5" s="545" t="s">
        <v>638</v>
      </c>
      <c r="B5" s="2719" t="s">
        <v>636</v>
      </c>
      <c r="C5" s="2719"/>
      <c r="D5" s="542" t="s">
        <v>637</v>
      </c>
      <c r="E5" s="542"/>
    </row>
    <row r="6" spans="1:5" ht="53.25">
      <c r="A6" s="548" t="s">
        <v>615</v>
      </c>
      <c r="B6" s="546" t="s">
        <v>634</v>
      </c>
      <c r="C6" s="546" t="s">
        <v>635</v>
      </c>
      <c r="D6" s="546"/>
    </row>
    <row r="7" spans="1:5">
      <c r="A7" s="543" t="s">
        <v>616</v>
      </c>
      <c r="B7" s="675">
        <v>12</v>
      </c>
      <c r="C7" s="675">
        <v>4</v>
      </c>
      <c r="D7" s="675">
        <v>7</v>
      </c>
    </row>
    <row r="8" spans="1:5">
      <c r="A8" s="543" t="s">
        <v>617</v>
      </c>
      <c r="B8" s="675">
        <v>17</v>
      </c>
      <c r="C8" s="675">
        <v>4</v>
      </c>
      <c r="D8" s="675">
        <v>8</v>
      </c>
    </row>
    <row r="9" spans="1:5">
      <c r="A9" s="543" t="s">
        <v>618</v>
      </c>
      <c r="B9" s="675">
        <v>15</v>
      </c>
      <c r="C9" s="675">
        <v>6</v>
      </c>
      <c r="D9" s="675">
        <v>8</v>
      </c>
    </row>
    <row r="10" spans="1:5">
      <c r="A10" s="543" t="s">
        <v>619</v>
      </c>
      <c r="B10" s="675">
        <v>14</v>
      </c>
      <c r="C10" s="675">
        <v>6</v>
      </c>
      <c r="D10" s="675">
        <v>7</v>
      </c>
    </row>
    <row r="11" spans="1:5">
      <c r="A11" s="543" t="s">
        <v>620</v>
      </c>
      <c r="B11" s="675">
        <v>12</v>
      </c>
      <c r="C11" s="675">
        <v>4</v>
      </c>
      <c r="D11" s="675">
        <v>5</v>
      </c>
    </row>
    <row r="12" spans="1:5">
      <c r="A12" s="543" t="s">
        <v>621</v>
      </c>
      <c r="B12" s="675">
        <v>13</v>
      </c>
      <c r="C12" s="675">
        <v>5</v>
      </c>
      <c r="D12" s="675">
        <v>8</v>
      </c>
    </row>
    <row r="13" spans="1:5">
      <c r="A13" s="543" t="s">
        <v>622</v>
      </c>
      <c r="B13" s="675">
        <v>8</v>
      </c>
      <c r="C13" s="675">
        <v>3</v>
      </c>
      <c r="D13" s="675">
        <v>5</v>
      </c>
    </row>
    <row r="14" spans="1:5">
      <c r="A14" s="543" t="s">
        <v>623</v>
      </c>
      <c r="B14" s="675">
        <v>13</v>
      </c>
      <c r="C14" s="675">
        <v>6</v>
      </c>
      <c r="D14" s="675">
        <v>15</v>
      </c>
    </row>
    <row r="15" spans="1:5">
      <c r="A15" s="543" t="s">
        <v>624</v>
      </c>
      <c r="B15" s="675">
        <v>18</v>
      </c>
      <c r="C15" s="675">
        <v>9</v>
      </c>
      <c r="D15" s="675">
        <v>20</v>
      </c>
    </row>
    <row r="16" spans="1:5">
      <c r="A16" s="543" t="s">
        <v>625</v>
      </c>
      <c r="B16" s="675">
        <v>10</v>
      </c>
      <c r="C16" s="675">
        <v>4</v>
      </c>
      <c r="D16" s="675">
        <v>13</v>
      </c>
    </row>
    <row r="17" spans="1:13">
      <c r="A17" s="543" t="s">
        <v>626</v>
      </c>
      <c r="B17" s="675">
        <v>7</v>
      </c>
      <c r="C17" s="675">
        <v>3</v>
      </c>
      <c r="D17" s="675">
        <v>5</v>
      </c>
    </row>
    <row r="18" spans="1:13">
      <c r="A18" s="543" t="s">
        <v>627</v>
      </c>
      <c r="B18" s="675">
        <v>10</v>
      </c>
      <c r="C18" s="675">
        <v>3</v>
      </c>
      <c r="D18" s="675">
        <v>6</v>
      </c>
    </row>
    <row r="19" spans="1:13">
      <c r="A19" s="543" t="s">
        <v>628</v>
      </c>
      <c r="B19" s="675">
        <v>12</v>
      </c>
      <c r="C19" s="675">
        <v>2</v>
      </c>
      <c r="D19" s="675">
        <v>9</v>
      </c>
    </row>
    <row r="20" spans="1:13">
      <c r="A20" s="543" t="s">
        <v>629</v>
      </c>
      <c r="B20" s="675">
        <v>11</v>
      </c>
      <c r="C20" s="675">
        <v>5</v>
      </c>
      <c r="D20" s="675">
        <v>6</v>
      </c>
    </row>
    <row r="21" spans="1:13">
      <c r="A21" s="543" t="s">
        <v>630</v>
      </c>
      <c r="B21" s="675">
        <v>8</v>
      </c>
      <c r="C21" s="675">
        <v>2</v>
      </c>
      <c r="D21" s="675">
        <v>6</v>
      </c>
    </row>
    <row r="22" spans="1:13">
      <c r="A22" s="543"/>
      <c r="B22" s="673"/>
      <c r="C22" s="673"/>
      <c r="D22" s="673"/>
    </row>
    <row r="23" spans="1:13">
      <c r="A23" s="548" t="s">
        <v>640</v>
      </c>
      <c r="B23" s="674">
        <v>12</v>
      </c>
      <c r="C23" s="674">
        <v>5</v>
      </c>
      <c r="D23" s="674">
        <v>7</v>
      </c>
    </row>
    <row r="25" spans="1:13" ht="27.75" customHeight="1">
      <c r="A25" s="2720" t="s">
        <v>631</v>
      </c>
      <c r="B25" s="2720"/>
      <c r="C25" s="2720"/>
      <c r="D25" s="2720"/>
      <c r="E25" s="2720"/>
      <c r="F25" s="2720"/>
      <c r="G25" s="2720"/>
      <c r="H25" s="2720"/>
      <c r="I25" s="2720"/>
      <c r="J25" s="2720"/>
      <c r="K25" s="2720"/>
      <c r="L25" s="2720"/>
      <c r="M25" s="2720"/>
    </row>
    <row r="26" spans="1:13" ht="30" customHeight="1">
      <c r="A26" s="2720" t="s">
        <v>632</v>
      </c>
      <c r="B26" s="2720"/>
      <c r="C26" s="2720"/>
      <c r="D26" s="2720"/>
      <c r="E26" s="2720"/>
      <c r="F26" s="2720"/>
      <c r="G26" s="2720"/>
      <c r="H26" s="2720"/>
      <c r="I26" s="2720"/>
      <c r="J26" s="2720"/>
      <c r="K26" s="2720"/>
      <c r="L26" s="2720"/>
      <c r="M26" s="2720"/>
    </row>
    <row r="27" spans="1:13">
      <c r="A27" s="2721" t="s">
        <v>633</v>
      </c>
      <c r="B27" s="2721"/>
      <c r="C27" s="2721"/>
      <c r="D27" s="2721"/>
      <c r="E27" s="2721"/>
      <c r="F27" s="2721"/>
      <c r="G27" s="2721"/>
      <c r="H27" s="2721"/>
      <c r="I27" s="2721"/>
      <c r="J27" s="2721"/>
      <c r="K27" s="2721"/>
      <c r="L27" s="2721"/>
      <c r="M27" s="2721"/>
    </row>
    <row r="30" spans="1:13" s="1863" customFormat="1">
      <c r="A30" s="1863" t="s">
        <v>720</v>
      </c>
    </row>
    <row r="31" spans="1:13" s="1863" customFormat="1"/>
    <row r="32" spans="1:13" s="1863" customFormat="1" ht="41.25" customHeight="1">
      <c r="A32" s="545" t="s">
        <v>638</v>
      </c>
      <c r="B32" s="2719" t="s">
        <v>636</v>
      </c>
      <c r="C32" s="2719"/>
      <c r="D32" s="1864" t="s">
        <v>637</v>
      </c>
      <c r="E32" s="1864"/>
    </row>
    <row r="33" spans="1:4" s="1863" customFormat="1" ht="53.25">
      <c r="A33" s="548" t="s">
        <v>615</v>
      </c>
      <c r="B33" s="546" t="s">
        <v>634</v>
      </c>
      <c r="C33" s="546" t="s">
        <v>635</v>
      </c>
      <c r="D33" s="546"/>
    </row>
    <row r="34" spans="1:4" s="1863" customFormat="1">
      <c r="A34" s="543" t="s">
        <v>616</v>
      </c>
      <c r="B34" s="661">
        <v>12</v>
      </c>
      <c r="C34" s="661">
        <v>4</v>
      </c>
      <c r="D34" s="675">
        <v>8</v>
      </c>
    </row>
    <row r="35" spans="1:4" s="1863" customFormat="1">
      <c r="A35" s="543" t="s">
        <v>617</v>
      </c>
      <c r="B35" s="661">
        <v>17</v>
      </c>
      <c r="C35" s="661">
        <v>3</v>
      </c>
      <c r="D35" s="675">
        <v>8</v>
      </c>
    </row>
    <row r="36" spans="1:4" s="1863" customFormat="1">
      <c r="A36" s="543" t="s">
        <v>618</v>
      </c>
      <c r="B36" s="661">
        <v>16</v>
      </c>
      <c r="C36" s="661">
        <v>6</v>
      </c>
      <c r="D36" s="675">
        <v>9</v>
      </c>
    </row>
    <row r="37" spans="1:4" s="1863" customFormat="1">
      <c r="A37" s="543" t="s">
        <v>619</v>
      </c>
      <c r="B37" s="661">
        <v>15</v>
      </c>
      <c r="C37" s="661">
        <v>6</v>
      </c>
      <c r="D37" s="675">
        <v>7</v>
      </c>
    </row>
    <row r="38" spans="1:4" s="1863" customFormat="1">
      <c r="A38" s="543" t="s">
        <v>620</v>
      </c>
      <c r="B38" s="661">
        <v>14</v>
      </c>
      <c r="C38" s="661">
        <v>5</v>
      </c>
      <c r="D38" s="675">
        <v>6</v>
      </c>
    </row>
    <row r="39" spans="1:4" s="1863" customFormat="1">
      <c r="A39" s="543" t="s">
        <v>621</v>
      </c>
      <c r="B39" s="661">
        <v>14</v>
      </c>
      <c r="C39" s="661">
        <v>5</v>
      </c>
      <c r="D39" s="675">
        <v>8</v>
      </c>
    </row>
    <row r="40" spans="1:4" s="1863" customFormat="1">
      <c r="A40" s="543" t="s">
        <v>622</v>
      </c>
      <c r="B40" s="661">
        <v>7</v>
      </c>
      <c r="C40" s="661">
        <v>2</v>
      </c>
      <c r="D40" s="675">
        <v>6</v>
      </c>
    </row>
    <row r="41" spans="1:4" s="1863" customFormat="1">
      <c r="A41" s="543" t="s">
        <v>623</v>
      </c>
      <c r="B41" s="661">
        <v>13</v>
      </c>
      <c r="C41" s="661">
        <v>5</v>
      </c>
      <c r="D41" s="675">
        <v>15</v>
      </c>
    </row>
    <row r="42" spans="1:4" s="1863" customFormat="1">
      <c r="A42" s="543" t="s">
        <v>624</v>
      </c>
      <c r="B42" s="661">
        <v>17</v>
      </c>
      <c r="C42" s="661">
        <v>6</v>
      </c>
      <c r="D42" s="675">
        <v>19</v>
      </c>
    </row>
    <row r="43" spans="1:4" s="1863" customFormat="1">
      <c r="A43" s="543" t="s">
        <v>625</v>
      </c>
      <c r="B43" s="661">
        <v>11</v>
      </c>
      <c r="C43" s="661">
        <v>4</v>
      </c>
      <c r="D43" s="675">
        <v>13</v>
      </c>
    </row>
    <row r="44" spans="1:4" s="1863" customFormat="1">
      <c r="A44" s="543" t="s">
        <v>626</v>
      </c>
      <c r="B44" s="661">
        <v>8</v>
      </c>
      <c r="C44" s="661">
        <v>2</v>
      </c>
      <c r="D44" s="675">
        <v>6</v>
      </c>
    </row>
    <row r="45" spans="1:4" s="1863" customFormat="1">
      <c r="A45" s="543" t="s">
        <v>627</v>
      </c>
      <c r="B45" s="661">
        <v>10</v>
      </c>
      <c r="C45" s="661">
        <v>2</v>
      </c>
      <c r="D45" s="675">
        <v>7</v>
      </c>
    </row>
    <row r="46" spans="1:4" s="1863" customFormat="1">
      <c r="A46" s="543" t="s">
        <v>628</v>
      </c>
      <c r="B46" s="661">
        <v>10</v>
      </c>
      <c r="C46" s="661">
        <v>3</v>
      </c>
      <c r="D46" s="675">
        <v>9</v>
      </c>
    </row>
    <row r="47" spans="1:4" s="1863" customFormat="1">
      <c r="A47" s="543" t="s">
        <v>629</v>
      </c>
      <c r="B47" s="661">
        <v>10</v>
      </c>
      <c r="C47" s="661">
        <v>4</v>
      </c>
      <c r="D47" s="675">
        <v>6</v>
      </c>
    </row>
    <row r="48" spans="1:4" s="1863" customFormat="1">
      <c r="A48" s="543" t="s">
        <v>630</v>
      </c>
      <c r="B48" s="661">
        <v>10</v>
      </c>
      <c r="C48" s="661">
        <v>3</v>
      </c>
      <c r="D48" s="675">
        <v>7</v>
      </c>
    </row>
    <row r="49" spans="1:5" s="1863" customFormat="1">
      <c r="A49" s="543"/>
      <c r="B49" s="662"/>
      <c r="C49" s="662"/>
      <c r="D49" s="673"/>
    </row>
    <row r="50" spans="1:5" s="1863" customFormat="1">
      <c r="A50" s="548" t="s">
        <v>640</v>
      </c>
      <c r="B50" s="663">
        <v>11</v>
      </c>
      <c r="C50" s="663">
        <v>4</v>
      </c>
      <c r="D50" s="674">
        <v>7</v>
      </c>
    </row>
    <row r="51" spans="1:5" s="1863" customFormat="1">
      <c r="A51" s="1870"/>
      <c r="B51" s="1871"/>
      <c r="C51" s="1871"/>
      <c r="D51" s="1872"/>
    </row>
    <row r="52" spans="1:5" s="1863" customFormat="1">
      <c r="A52" s="1870"/>
      <c r="B52" s="1871"/>
      <c r="C52" s="1871"/>
      <c r="D52" s="1872"/>
    </row>
    <row r="53" spans="1:5" s="1863" customFormat="1"/>
    <row r="54" spans="1:5" s="658" customFormat="1">
      <c r="A54" s="658" t="s">
        <v>639</v>
      </c>
    </row>
    <row r="55" spans="1:5" s="658" customFormat="1" ht="41.25" customHeight="1">
      <c r="A55" s="545" t="s">
        <v>638</v>
      </c>
      <c r="B55" s="2719" t="s">
        <v>636</v>
      </c>
      <c r="C55" s="2719"/>
      <c r="D55" s="660" t="s">
        <v>637</v>
      </c>
      <c r="E55" s="660"/>
    </row>
    <row r="56" spans="1:5" s="658" customFormat="1" ht="53.25">
      <c r="A56" s="548" t="s">
        <v>615</v>
      </c>
      <c r="B56" s="546" t="s">
        <v>634</v>
      </c>
      <c r="C56" s="546" t="s">
        <v>635</v>
      </c>
    </row>
    <row r="57" spans="1:5" s="658" customFormat="1">
      <c r="A57" s="543" t="s">
        <v>616</v>
      </c>
      <c r="B57" s="547">
        <v>12</v>
      </c>
      <c r="C57" s="547">
        <v>4</v>
      </c>
      <c r="D57" s="551">
        <v>8</v>
      </c>
    </row>
    <row r="58" spans="1:5" s="658" customFormat="1">
      <c r="A58" s="543" t="s">
        <v>617</v>
      </c>
      <c r="B58" s="547">
        <v>16</v>
      </c>
      <c r="C58" s="547">
        <v>4</v>
      </c>
      <c r="D58" s="551">
        <v>9</v>
      </c>
    </row>
    <row r="59" spans="1:5" s="658" customFormat="1">
      <c r="A59" s="543" t="s">
        <v>618</v>
      </c>
      <c r="B59" s="547">
        <v>15</v>
      </c>
      <c r="C59" s="547">
        <v>5</v>
      </c>
      <c r="D59" s="551">
        <v>9</v>
      </c>
    </row>
    <row r="60" spans="1:5" s="658" customFormat="1">
      <c r="A60" s="543" t="s">
        <v>619</v>
      </c>
      <c r="B60" s="547">
        <v>16</v>
      </c>
      <c r="C60" s="547">
        <v>6</v>
      </c>
      <c r="D60" s="551">
        <v>7</v>
      </c>
    </row>
    <row r="61" spans="1:5" s="658" customFormat="1">
      <c r="A61" s="543" t="s">
        <v>620</v>
      </c>
      <c r="B61" s="547">
        <v>14</v>
      </c>
      <c r="C61" s="547">
        <v>5</v>
      </c>
      <c r="D61" s="551">
        <v>7</v>
      </c>
    </row>
    <row r="62" spans="1:5" s="658" customFormat="1">
      <c r="A62" s="543" t="s">
        <v>621</v>
      </c>
      <c r="B62" s="547">
        <v>14</v>
      </c>
      <c r="C62" s="547">
        <v>4</v>
      </c>
      <c r="D62" s="551">
        <v>9</v>
      </c>
    </row>
    <row r="63" spans="1:5" s="658" customFormat="1">
      <c r="A63" s="543" t="s">
        <v>622</v>
      </c>
      <c r="B63" s="547">
        <v>9</v>
      </c>
      <c r="C63" s="547">
        <v>2</v>
      </c>
      <c r="D63" s="551">
        <v>7</v>
      </c>
    </row>
    <row r="64" spans="1:5" s="658" customFormat="1">
      <c r="A64" s="543" t="s">
        <v>623</v>
      </c>
      <c r="B64" s="547">
        <v>13</v>
      </c>
      <c r="C64" s="547">
        <v>5</v>
      </c>
      <c r="D64" s="551">
        <v>14</v>
      </c>
    </row>
    <row r="65" spans="1:4" s="658" customFormat="1">
      <c r="A65" s="543" t="s">
        <v>624</v>
      </c>
      <c r="B65" s="547">
        <v>18</v>
      </c>
      <c r="C65" s="547">
        <v>7</v>
      </c>
      <c r="D65" s="551">
        <v>21</v>
      </c>
    </row>
    <row r="66" spans="1:4" s="658" customFormat="1">
      <c r="A66" s="543" t="s">
        <v>625</v>
      </c>
      <c r="B66" s="547">
        <v>10</v>
      </c>
      <c r="C66" s="547">
        <v>3</v>
      </c>
      <c r="D66" s="551">
        <v>12</v>
      </c>
    </row>
    <row r="67" spans="1:4" s="658" customFormat="1">
      <c r="A67" s="543" t="s">
        <v>626</v>
      </c>
      <c r="B67" s="547">
        <v>8</v>
      </c>
      <c r="C67" s="547">
        <v>2</v>
      </c>
      <c r="D67" s="551">
        <v>6</v>
      </c>
    </row>
    <row r="68" spans="1:4" s="658" customFormat="1">
      <c r="A68" s="543" t="s">
        <v>627</v>
      </c>
      <c r="B68" s="547">
        <v>10</v>
      </c>
      <c r="C68" s="547">
        <v>3</v>
      </c>
      <c r="D68" s="551">
        <v>7</v>
      </c>
    </row>
    <row r="69" spans="1:4" s="658" customFormat="1">
      <c r="A69" s="543" t="s">
        <v>628</v>
      </c>
      <c r="B69" s="547">
        <v>14</v>
      </c>
      <c r="C69" s="547">
        <v>4</v>
      </c>
      <c r="D69" s="551">
        <v>10</v>
      </c>
    </row>
    <row r="70" spans="1:4" s="658" customFormat="1">
      <c r="A70" s="543" t="s">
        <v>629</v>
      </c>
      <c r="B70" s="547">
        <v>11</v>
      </c>
      <c r="C70" s="547">
        <v>3</v>
      </c>
      <c r="D70" s="551">
        <v>7</v>
      </c>
    </row>
    <row r="71" spans="1:4" s="658" customFormat="1">
      <c r="A71" s="543" t="s">
        <v>630</v>
      </c>
      <c r="B71" s="547">
        <v>12</v>
      </c>
      <c r="C71" s="547">
        <v>4</v>
      </c>
      <c r="D71" s="551">
        <v>9</v>
      </c>
    </row>
    <row r="72" spans="1:4" s="658" customFormat="1">
      <c r="A72" s="543"/>
      <c r="B72" s="544"/>
      <c r="C72" s="544"/>
      <c r="D72" s="550"/>
    </row>
    <row r="73" spans="1:4" s="658" customFormat="1">
      <c r="A73" s="548" t="s">
        <v>640</v>
      </c>
      <c r="B73" s="549">
        <v>12</v>
      </c>
      <c r="C73" s="549">
        <v>4</v>
      </c>
      <c r="D73" s="552">
        <v>8</v>
      </c>
    </row>
  </sheetData>
  <mergeCells count="6">
    <mergeCell ref="B5:C5"/>
    <mergeCell ref="A26:M26"/>
    <mergeCell ref="A27:M27"/>
    <mergeCell ref="A25:M25"/>
    <mergeCell ref="B55:C55"/>
    <mergeCell ref="B32:C3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sheetViews>
  <sheetFormatPr defaultColWidth="9.140625" defaultRowHeight="15"/>
  <cols>
    <col min="1" max="1" width="16.42578125" style="479" customWidth="1"/>
    <col min="2" max="4" width="9.140625" style="479"/>
    <col min="5" max="5" width="13.28515625" style="479" customWidth="1"/>
    <col min="6" max="6" width="13.42578125" style="479" customWidth="1"/>
    <col min="7" max="7" width="14.28515625" style="479" customWidth="1"/>
    <col min="8" max="8" width="9.140625" style="479"/>
    <col min="9" max="9" width="9.28515625" style="479" customWidth="1"/>
    <col min="10" max="10" width="9.140625" style="479"/>
    <col min="11" max="11" width="11" style="479" customWidth="1"/>
    <col min="12" max="12" width="9.140625" style="479"/>
    <col min="13" max="14" width="9.140625" style="967"/>
    <col min="15" max="16" width="5.140625" style="2081" customWidth="1"/>
    <col min="17" max="16384" width="9.140625" style="479"/>
  </cols>
  <sheetData>
    <row r="1" spans="1:10" ht="18.75">
      <c r="A1" s="451" t="s">
        <v>1397</v>
      </c>
    </row>
    <row r="3" spans="1:10" ht="15" customHeight="1">
      <c r="B3" s="2414" t="s">
        <v>197</v>
      </c>
      <c r="C3" s="2414"/>
      <c r="D3" s="2414"/>
      <c r="E3" s="2414"/>
      <c r="G3" s="2722" t="s">
        <v>198</v>
      </c>
      <c r="H3" s="2722"/>
      <c r="I3" s="2722"/>
    </row>
    <row r="4" spans="1:10" ht="77.25" customHeight="1">
      <c r="A4" s="80"/>
      <c r="B4" s="81" t="s">
        <v>201</v>
      </c>
      <c r="C4" s="81" t="s">
        <v>202</v>
      </c>
      <c r="D4" s="81" t="s">
        <v>203</v>
      </c>
      <c r="E4" s="81" t="s">
        <v>61</v>
      </c>
      <c r="G4" s="82" t="s">
        <v>204</v>
      </c>
      <c r="H4" s="82" t="s">
        <v>205</v>
      </c>
      <c r="I4" s="83" t="s">
        <v>206</v>
      </c>
    </row>
    <row r="5" spans="1:10">
      <c r="A5" s="80" t="s">
        <v>213</v>
      </c>
      <c r="B5" s="80">
        <v>1608</v>
      </c>
      <c r="C5" s="80">
        <v>795</v>
      </c>
      <c r="D5" s="80">
        <v>404</v>
      </c>
      <c r="E5" s="86">
        <v>2807</v>
      </c>
    </row>
    <row r="6" spans="1:10">
      <c r="A6" s="80" t="s">
        <v>214</v>
      </c>
      <c r="B6" s="80">
        <v>1695</v>
      </c>
      <c r="C6" s="80">
        <v>900</v>
      </c>
      <c r="D6" s="80">
        <v>402</v>
      </c>
      <c r="E6" s="86">
        <v>2997</v>
      </c>
    </row>
    <row r="7" spans="1:10">
      <c r="A7" s="80" t="s">
        <v>215</v>
      </c>
      <c r="B7" s="80">
        <v>1672</v>
      </c>
      <c r="C7" s="80">
        <v>863</v>
      </c>
      <c r="D7" s="80">
        <v>482</v>
      </c>
      <c r="E7" s="86">
        <v>3017</v>
      </c>
    </row>
    <row r="8" spans="1:10">
      <c r="A8" s="80" t="s">
        <v>216</v>
      </c>
      <c r="B8" s="80">
        <v>2012</v>
      </c>
      <c r="C8" s="80">
        <v>902</v>
      </c>
      <c r="D8" s="80">
        <v>558</v>
      </c>
      <c r="E8" s="86">
        <v>3472</v>
      </c>
      <c r="G8" s="82">
        <v>1138</v>
      </c>
      <c r="H8" s="82">
        <v>874</v>
      </c>
      <c r="I8" s="82">
        <f>SUM(G8:H8)</f>
        <v>2012</v>
      </c>
    </row>
    <row r="9" spans="1:10">
      <c r="A9" s="80" t="s">
        <v>161</v>
      </c>
      <c r="B9" s="80">
        <v>2226</v>
      </c>
      <c r="C9" s="80">
        <v>979</v>
      </c>
      <c r="D9" s="80">
        <v>468</v>
      </c>
      <c r="E9" s="86">
        <v>3673</v>
      </c>
      <c r="G9" s="82">
        <v>1312</v>
      </c>
      <c r="H9" s="82">
        <v>914</v>
      </c>
      <c r="I9" s="82">
        <f>SUM(G9:H9)</f>
        <v>2226</v>
      </c>
      <c r="J9" s="1014"/>
    </row>
    <row r="10" spans="1:10">
      <c r="A10" s="80" t="s">
        <v>160</v>
      </c>
      <c r="B10" s="80">
        <v>2363</v>
      </c>
      <c r="C10" s="80">
        <v>1078</v>
      </c>
      <c r="D10" s="80">
        <v>534</v>
      </c>
      <c r="E10" s="86">
        <v>3975</v>
      </c>
      <c r="G10" s="82">
        <v>1457</v>
      </c>
      <c r="H10" s="82">
        <v>906</v>
      </c>
      <c r="I10" s="82">
        <f>SUM(G10:H10)</f>
        <v>2363</v>
      </c>
      <c r="J10" s="1014"/>
    </row>
    <row r="11" spans="1:10">
      <c r="A11" s="80" t="s">
        <v>159</v>
      </c>
      <c r="B11" s="80">
        <v>3825</v>
      </c>
      <c r="C11" s="80">
        <v>1199</v>
      </c>
      <c r="D11" s="80">
        <v>654</v>
      </c>
      <c r="E11" s="86">
        <v>5678</v>
      </c>
      <c r="G11" s="82">
        <v>2696</v>
      </c>
      <c r="H11" s="82">
        <v>1129</v>
      </c>
      <c r="I11" s="82">
        <f>SUM(G11:H11)</f>
        <v>3825</v>
      </c>
      <c r="J11" s="1014"/>
    </row>
    <row r="12" spans="1:10">
      <c r="A12" s="80" t="s">
        <v>130</v>
      </c>
      <c r="B12" s="80">
        <v>4353</v>
      </c>
      <c r="C12" s="80">
        <v>1413</v>
      </c>
      <c r="D12" s="80">
        <v>671</v>
      </c>
      <c r="E12" s="86">
        <v>6437</v>
      </c>
      <c r="G12" s="82">
        <v>3255</v>
      </c>
      <c r="H12" s="82">
        <v>1098</v>
      </c>
      <c r="I12" s="82">
        <f>SUM(G12:H12)</f>
        <v>4353</v>
      </c>
      <c r="J12" s="1014"/>
    </row>
    <row r="13" spans="1:10">
      <c r="A13" s="80" t="s">
        <v>129</v>
      </c>
      <c r="B13" s="80">
        <v>4363</v>
      </c>
      <c r="C13" s="80">
        <v>1413</v>
      </c>
      <c r="D13" s="80">
        <v>732</v>
      </c>
      <c r="E13" s="80">
        <v>6508</v>
      </c>
      <c r="G13" s="87">
        <v>3035</v>
      </c>
      <c r="H13" s="87">
        <f>I13-G13</f>
        <v>1328</v>
      </c>
      <c r="I13" s="82">
        <v>4363</v>
      </c>
      <c r="J13" s="1014"/>
    </row>
    <row r="14" spans="1:10">
      <c r="A14" s="80" t="s">
        <v>128</v>
      </c>
      <c r="B14" s="80">
        <v>5107</v>
      </c>
      <c r="C14" s="80">
        <v>1595</v>
      </c>
      <c r="D14" s="80">
        <v>879</v>
      </c>
      <c r="E14" s="80">
        <v>7581</v>
      </c>
      <c r="G14" s="87">
        <v>3421</v>
      </c>
      <c r="H14" s="87">
        <f>I14-G14</f>
        <v>1686</v>
      </c>
      <c r="I14" s="82">
        <v>5107</v>
      </c>
      <c r="J14" s="1014"/>
    </row>
    <row r="15" spans="1:10">
      <c r="A15" s="80" t="s">
        <v>127</v>
      </c>
      <c r="B15" s="80">
        <v>5276</v>
      </c>
      <c r="C15" s="80">
        <v>1828</v>
      </c>
      <c r="D15" s="80">
        <v>992</v>
      </c>
      <c r="E15" s="80">
        <v>8096</v>
      </c>
      <c r="G15" s="82">
        <v>3372</v>
      </c>
      <c r="H15" s="82">
        <f>I15-G15</f>
        <v>1904</v>
      </c>
      <c r="I15" s="82">
        <v>5276</v>
      </c>
      <c r="J15" s="1014"/>
    </row>
    <row r="16" spans="1:10">
      <c r="A16" s="969" t="s">
        <v>393</v>
      </c>
      <c r="B16" s="969">
        <v>5094</v>
      </c>
      <c r="C16" s="969">
        <v>1978</v>
      </c>
      <c r="D16" s="969">
        <v>1036</v>
      </c>
      <c r="E16" s="969">
        <v>8108</v>
      </c>
      <c r="G16" s="970">
        <v>3666</v>
      </c>
      <c r="H16" s="479">
        <v>1428</v>
      </c>
      <c r="I16" s="970">
        <v>5094</v>
      </c>
      <c r="J16" s="1014"/>
    </row>
    <row r="17" spans="1:12" ht="15" customHeight="1">
      <c r="A17" s="969" t="s">
        <v>1001</v>
      </c>
      <c r="B17" s="969">
        <v>4456</v>
      </c>
      <c r="C17" s="969">
        <v>1909</v>
      </c>
      <c r="D17" s="969">
        <v>1119</v>
      </c>
      <c r="E17" s="969">
        <v>7484</v>
      </c>
      <c r="F17" s="967"/>
      <c r="G17" s="969">
        <v>3229</v>
      </c>
      <c r="H17" s="969">
        <v>1227</v>
      </c>
      <c r="I17" s="970">
        <v>4456</v>
      </c>
      <c r="J17" s="1014"/>
      <c r="K17" s="967"/>
    </row>
    <row r="18" spans="1:12">
      <c r="A18" s="969" t="s">
        <v>1330</v>
      </c>
      <c r="B18" s="969">
        <v>5529</v>
      </c>
      <c r="C18" s="969">
        <v>2080</v>
      </c>
      <c r="D18" s="969">
        <v>1246</v>
      </c>
      <c r="E18" s="969">
        <v>8855</v>
      </c>
      <c r="F18" s="967"/>
      <c r="G18" s="969">
        <v>4036</v>
      </c>
      <c r="H18" s="969">
        <v>1493</v>
      </c>
      <c r="I18" s="970">
        <v>5529</v>
      </c>
      <c r="J18" s="967"/>
      <c r="K18" s="967"/>
    </row>
    <row r="19" spans="1:12">
      <c r="A19" s="967"/>
      <c r="B19" s="967"/>
      <c r="C19" s="967"/>
      <c r="D19" s="967"/>
      <c r="E19" s="967"/>
      <c r="F19" s="967"/>
      <c r="G19" s="967"/>
      <c r="H19" s="967"/>
      <c r="I19" s="967"/>
      <c r="J19" s="967"/>
      <c r="K19" s="967"/>
    </row>
    <row r="20" spans="1:12">
      <c r="A20" s="524" t="s">
        <v>195</v>
      </c>
      <c r="B20" s="524"/>
      <c r="C20" s="524"/>
      <c r="D20" s="524"/>
      <c r="E20" s="524"/>
      <c r="F20" s="524"/>
      <c r="G20" s="524"/>
      <c r="H20" s="524"/>
    </row>
    <row r="23" spans="1:12">
      <c r="A23" s="84" t="s">
        <v>584</v>
      </c>
      <c r="C23" s="80"/>
      <c r="D23" s="80"/>
      <c r="E23" s="80"/>
      <c r="F23" s="80"/>
      <c r="G23" s="80"/>
      <c r="H23" s="80"/>
      <c r="I23" s="80"/>
    </row>
    <row r="24" spans="1:12">
      <c r="A24" s="525" t="s">
        <v>569</v>
      </c>
      <c r="B24" s="526" t="s">
        <v>585</v>
      </c>
      <c r="C24" s="80"/>
      <c r="D24" s="80"/>
      <c r="E24" s="80"/>
      <c r="F24" s="80"/>
      <c r="G24" s="80"/>
      <c r="H24" s="80"/>
      <c r="I24" s="80"/>
    </row>
    <row r="25" spans="1:12">
      <c r="A25" s="525"/>
      <c r="B25" s="80"/>
      <c r="C25" s="80"/>
      <c r="D25" s="80"/>
      <c r="E25" s="80"/>
      <c r="F25" s="80"/>
      <c r="G25" s="80"/>
      <c r="H25" s="80"/>
      <c r="I25" s="80"/>
    </row>
    <row r="26" spans="1:12">
      <c r="A26" s="80"/>
      <c r="B26" s="80" t="s">
        <v>216</v>
      </c>
      <c r="C26" s="80" t="s">
        <v>161</v>
      </c>
      <c r="D26" s="80" t="s">
        <v>160</v>
      </c>
      <c r="E26" s="80" t="s">
        <v>159</v>
      </c>
      <c r="F26" s="80" t="s">
        <v>130</v>
      </c>
      <c r="G26" s="80" t="s">
        <v>129</v>
      </c>
      <c r="H26" s="80" t="s">
        <v>128</v>
      </c>
      <c r="I26" s="80" t="s">
        <v>127</v>
      </c>
      <c r="J26" s="969" t="s">
        <v>393</v>
      </c>
      <c r="K26" s="969" t="s">
        <v>1001</v>
      </c>
      <c r="L26" s="969" t="s">
        <v>1330</v>
      </c>
    </row>
    <row r="27" spans="1:12">
      <c r="A27" s="80" t="s">
        <v>586</v>
      </c>
      <c r="B27" s="80">
        <v>248</v>
      </c>
      <c r="C27" s="80">
        <v>212</v>
      </c>
      <c r="D27" s="80">
        <v>219</v>
      </c>
      <c r="E27" s="80">
        <v>327</v>
      </c>
      <c r="F27" s="80">
        <v>370</v>
      </c>
      <c r="G27" s="80">
        <v>413</v>
      </c>
      <c r="H27" s="80">
        <v>393</v>
      </c>
      <c r="I27" s="80">
        <v>434</v>
      </c>
      <c r="J27" s="969">
        <v>470</v>
      </c>
      <c r="K27" s="969">
        <v>458</v>
      </c>
      <c r="L27" s="969">
        <v>459</v>
      </c>
    </row>
    <row r="28" spans="1:12">
      <c r="A28" s="80" t="s">
        <v>587</v>
      </c>
      <c r="B28" s="80">
        <v>42</v>
      </c>
      <c r="C28" s="80">
        <v>50</v>
      </c>
      <c r="D28" s="80">
        <v>36</v>
      </c>
      <c r="E28" s="80">
        <v>93</v>
      </c>
      <c r="F28" s="80">
        <v>97</v>
      </c>
      <c r="G28" s="80">
        <v>79</v>
      </c>
      <c r="H28" s="80">
        <v>79</v>
      </c>
      <c r="I28" s="80">
        <v>103</v>
      </c>
      <c r="J28" s="969">
        <v>82</v>
      </c>
      <c r="K28" s="969">
        <v>79</v>
      </c>
      <c r="L28" s="969">
        <v>99</v>
      </c>
    </row>
    <row r="29" spans="1:12">
      <c r="A29" s="80" t="s">
        <v>588</v>
      </c>
      <c r="B29" s="80">
        <v>100</v>
      </c>
      <c r="C29" s="80">
        <v>114</v>
      </c>
      <c r="D29" s="80">
        <v>185</v>
      </c>
      <c r="E29" s="80">
        <v>316</v>
      </c>
      <c r="F29" s="80">
        <v>360</v>
      </c>
      <c r="G29" s="80">
        <v>330</v>
      </c>
      <c r="H29" s="80">
        <v>309</v>
      </c>
      <c r="I29" s="80">
        <v>386</v>
      </c>
      <c r="J29" s="969">
        <v>375</v>
      </c>
      <c r="K29" s="969">
        <v>416</v>
      </c>
      <c r="L29" s="969">
        <v>358</v>
      </c>
    </row>
    <row r="30" spans="1:12">
      <c r="A30" s="80" t="s">
        <v>589</v>
      </c>
      <c r="B30" s="80">
        <v>545</v>
      </c>
      <c r="C30" s="80">
        <v>845</v>
      </c>
      <c r="D30" s="80">
        <v>1016</v>
      </c>
      <c r="E30" s="80">
        <v>1526</v>
      </c>
      <c r="F30" s="80">
        <v>1772</v>
      </c>
      <c r="G30" s="80">
        <v>1967</v>
      </c>
      <c r="H30" s="80">
        <v>2695</v>
      </c>
      <c r="I30" s="80">
        <v>2924</v>
      </c>
      <c r="J30" s="969">
        <v>2337</v>
      </c>
      <c r="K30" s="969">
        <v>1677</v>
      </c>
      <c r="L30" s="969">
        <v>2518</v>
      </c>
    </row>
    <row r="31" spans="1:12">
      <c r="A31" s="80" t="s">
        <v>590</v>
      </c>
      <c r="B31" s="80">
        <v>315</v>
      </c>
      <c r="C31" s="80">
        <v>326</v>
      </c>
      <c r="D31" s="80">
        <v>407</v>
      </c>
      <c r="E31" s="80">
        <v>584</v>
      </c>
      <c r="F31" s="80">
        <v>737</v>
      </c>
      <c r="G31" s="80">
        <v>653</v>
      </c>
      <c r="H31" s="80">
        <v>725</v>
      </c>
      <c r="I31" s="80">
        <v>828</v>
      </c>
      <c r="J31" s="969">
        <v>701</v>
      </c>
      <c r="K31" s="969">
        <v>646</v>
      </c>
      <c r="L31" s="969">
        <v>697</v>
      </c>
    </row>
    <row r="32" spans="1:12">
      <c r="A32" s="80" t="s">
        <v>133</v>
      </c>
      <c r="B32" s="80">
        <v>1710</v>
      </c>
      <c r="C32" s="80">
        <v>1700</v>
      </c>
      <c r="D32" s="80">
        <v>1744</v>
      </c>
      <c r="E32" s="80">
        <v>2531</v>
      </c>
      <c r="F32" s="80">
        <v>2923</v>
      </c>
      <c r="G32" s="80">
        <v>2945</v>
      </c>
      <c r="H32" s="80">
        <v>3212</v>
      </c>
      <c r="I32" s="80">
        <v>3271</v>
      </c>
      <c r="J32" s="969">
        <v>3653</v>
      </c>
      <c r="K32" s="969">
        <v>3862</v>
      </c>
      <c r="L32" s="969">
        <v>4023</v>
      </c>
    </row>
    <row r="33" spans="1:16">
      <c r="A33" s="80" t="s">
        <v>591</v>
      </c>
      <c r="B33" s="80">
        <v>512</v>
      </c>
      <c r="C33" s="80">
        <v>426</v>
      </c>
      <c r="D33" s="80">
        <v>308</v>
      </c>
      <c r="E33" s="80">
        <v>301</v>
      </c>
      <c r="F33" s="80">
        <v>178</v>
      </c>
      <c r="G33" s="80">
        <v>121</v>
      </c>
      <c r="H33" s="80">
        <v>168</v>
      </c>
      <c r="I33" s="80">
        <v>150</v>
      </c>
      <c r="J33" s="969">
        <v>403</v>
      </c>
      <c r="K33" s="969">
        <v>346</v>
      </c>
      <c r="L33" s="969">
        <v>701</v>
      </c>
    </row>
    <row r="34" spans="1:16">
      <c r="A34" s="80" t="s">
        <v>61</v>
      </c>
      <c r="B34" s="80">
        <v>3472</v>
      </c>
      <c r="C34" s="80">
        <v>3673</v>
      </c>
      <c r="D34" s="80">
        <v>3915</v>
      </c>
      <c r="E34" s="80">
        <v>5678</v>
      </c>
      <c r="F34" s="80">
        <v>6437</v>
      </c>
      <c r="G34" s="80">
        <v>6508</v>
      </c>
      <c r="H34" s="80">
        <v>7581</v>
      </c>
      <c r="I34" s="80">
        <v>8096</v>
      </c>
      <c r="J34" s="969">
        <v>8108</v>
      </c>
      <c r="K34" s="969">
        <v>7484</v>
      </c>
      <c r="L34" s="969">
        <v>8855</v>
      </c>
    </row>
    <row r="35" spans="1:16">
      <c r="A35" s="80" t="s">
        <v>592</v>
      </c>
      <c r="B35" s="80">
        <v>390</v>
      </c>
      <c r="C35" s="80">
        <v>376</v>
      </c>
      <c r="D35" s="80">
        <v>440</v>
      </c>
      <c r="E35" s="80">
        <v>736</v>
      </c>
      <c r="F35" s="80">
        <v>827</v>
      </c>
      <c r="G35" s="80">
        <v>822</v>
      </c>
      <c r="H35" s="80">
        <v>781</v>
      </c>
      <c r="I35" s="80">
        <v>923</v>
      </c>
      <c r="J35" s="479">
        <v>927</v>
      </c>
      <c r="K35" s="969">
        <v>953</v>
      </c>
      <c r="L35" s="969">
        <v>916</v>
      </c>
    </row>
    <row r="36" spans="1:16">
      <c r="A36" s="80" t="s">
        <v>593</v>
      </c>
      <c r="B36" s="80">
        <v>705</v>
      </c>
      <c r="C36" s="80">
        <v>702</v>
      </c>
      <c r="D36" s="80">
        <v>847</v>
      </c>
      <c r="E36" s="80">
        <v>1320</v>
      </c>
      <c r="F36" s="80">
        <v>1564</v>
      </c>
      <c r="G36" s="80">
        <v>1475</v>
      </c>
      <c r="H36" s="80">
        <v>1506</v>
      </c>
      <c r="I36" s="80">
        <v>1751</v>
      </c>
      <c r="J36" s="969">
        <v>1628</v>
      </c>
      <c r="K36" s="969">
        <v>1599</v>
      </c>
      <c r="L36" s="969">
        <v>1613</v>
      </c>
    </row>
    <row r="37" spans="1:16">
      <c r="A37" s="80" t="s">
        <v>594</v>
      </c>
      <c r="B37" s="519">
        <v>0.57770270270270274</v>
      </c>
      <c r="C37" s="519">
        <v>0.52356020942408377</v>
      </c>
      <c r="D37" s="519">
        <v>0.48350429719988908</v>
      </c>
      <c r="E37" s="519">
        <v>0.4707085735540264</v>
      </c>
      <c r="F37" s="519">
        <v>0.46700750918677103</v>
      </c>
      <c r="G37" s="519">
        <v>0.46109284484108343</v>
      </c>
      <c r="H37" s="519">
        <v>0.43329286388776472</v>
      </c>
      <c r="I37" s="519">
        <v>0.41165366221998489</v>
      </c>
      <c r="J37" s="728">
        <v>0.47</v>
      </c>
      <c r="K37" s="728">
        <v>0.54</v>
      </c>
      <c r="L37" s="728">
        <v>0.49</v>
      </c>
      <c r="M37" s="82"/>
      <c r="N37" s="82"/>
      <c r="O37" s="82"/>
      <c r="P37" s="82"/>
    </row>
    <row r="38" spans="1:16">
      <c r="A38" s="80" t="s">
        <v>595</v>
      </c>
      <c r="B38" s="523">
        <v>0.18412162162162163</v>
      </c>
      <c r="C38" s="523">
        <v>0.26024022174314754</v>
      </c>
      <c r="D38" s="523">
        <v>0.28167452176323815</v>
      </c>
      <c r="E38" s="523">
        <v>0.28380137623209967</v>
      </c>
      <c r="F38" s="523">
        <v>0.28311231826170313</v>
      </c>
      <c r="G38" s="523">
        <v>0.30796931266635352</v>
      </c>
      <c r="H38" s="523">
        <v>0.36355051935788479</v>
      </c>
      <c r="I38" s="523">
        <v>0.3679838912660458</v>
      </c>
      <c r="J38" s="728">
        <v>0.3</v>
      </c>
      <c r="K38" s="728">
        <v>0.23</v>
      </c>
      <c r="L38" s="728">
        <v>0.31</v>
      </c>
      <c r="M38" s="82"/>
      <c r="N38" s="82"/>
      <c r="O38" s="82"/>
      <c r="P38" s="82"/>
    </row>
    <row r="39" spans="1:16">
      <c r="A39" s="80" t="s">
        <v>1002</v>
      </c>
      <c r="B39" s="523">
        <v>0.23817567567567563</v>
      </c>
      <c r="C39" s="523">
        <v>0.2161995688327687</v>
      </c>
      <c r="D39" s="523">
        <v>0.23482118103687277</v>
      </c>
      <c r="E39" s="523">
        <v>0.24549005021387393</v>
      </c>
      <c r="F39" s="523">
        <v>0.24988017255152584</v>
      </c>
      <c r="G39" s="523">
        <v>0.23093784249256311</v>
      </c>
      <c r="H39" s="523">
        <v>0.20315661675435054</v>
      </c>
      <c r="I39" s="523">
        <v>0.2203624465139693</v>
      </c>
      <c r="J39" s="728">
        <v>0.21</v>
      </c>
      <c r="K39" s="728">
        <v>0.22</v>
      </c>
      <c r="L39" s="523">
        <v>0.20315661675435054</v>
      </c>
      <c r="M39" s="82"/>
      <c r="N39" s="82"/>
      <c r="O39" s="82"/>
      <c r="P39" s="82"/>
    </row>
    <row r="40" spans="1:16" s="2118" customFormat="1">
      <c r="A40" s="80"/>
      <c r="B40" s="523"/>
      <c r="C40" s="523"/>
      <c r="D40" s="523"/>
      <c r="E40" s="523"/>
      <c r="F40" s="523"/>
      <c r="G40" s="523"/>
      <c r="H40" s="523"/>
      <c r="I40" s="523"/>
      <c r="J40" s="728"/>
      <c r="K40" s="728"/>
      <c r="L40" s="523"/>
      <c r="M40" s="82"/>
      <c r="N40" s="82"/>
      <c r="O40" s="82"/>
      <c r="P40" s="82"/>
    </row>
    <row r="41" spans="1:16" s="2118" customFormat="1">
      <c r="A41" s="80"/>
      <c r="B41" s="523"/>
      <c r="C41" s="523"/>
      <c r="D41" s="523"/>
      <c r="E41" s="523"/>
      <c r="F41" s="523"/>
      <c r="G41" s="523"/>
      <c r="H41" s="523"/>
      <c r="I41" s="523"/>
      <c r="J41" s="728"/>
      <c r="K41" s="728"/>
      <c r="L41" s="523"/>
      <c r="M41" s="82"/>
      <c r="N41" s="82"/>
      <c r="O41" s="82"/>
      <c r="P41" s="82"/>
    </row>
    <row r="42" spans="1:16" s="2118" customFormat="1">
      <c r="A42" s="80"/>
      <c r="B42" s="523"/>
      <c r="C42" s="523"/>
      <c r="D42" s="523"/>
      <c r="E42" s="523"/>
      <c r="F42" s="523"/>
      <c r="G42" s="523"/>
      <c r="H42" s="523"/>
      <c r="I42" s="523"/>
      <c r="J42" s="728"/>
      <c r="K42" s="728"/>
      <c r="L42" s="523"/>
      <c r="M42" s="82"/>
      <c r="N42" s="82"/>
      <c r="O42" s="82"/>
      <c r="P42" s="82"/>
    </row>
    <row r="43" spans="1:16" s="2118" customFormat="1">
      <c r="A43" s="80"/>
      <c r="B43" s="523"/>
      <c r="C43" s="523"/>
      <c r="D43" s="523"/>
      <c r="E43" s="523"/>
      <c r="F43" s="523"/>
      <c r="G43" s="523"/>
      <c r="H43" s="523"/>
      <c r="I43" s="523"/>
      <c r="J43" s="728"/>
      <c r="K43" s="728"/>
      <c r="L43" s="523"/>
      <c r="M43" s="82"/>
      <c r="N43" s="82"/>
      <c r="O43" s="82"/>
      <c r="P43" s="82"/>
    </row>
    <row r="44" spans="1:16">
      <c r="J44" s="88"/>
      <c r="L44" s="82"/>
      <c r="M44" s="82"/>
      <c r="N44" s="82"/>
      <c r="O44" s="82"/>
      <c r="P44" s="82"/>
    </row>
    <row r="45" spans="1:16">
      <c r="A45" s="80"/>
      <c r="B45" s="80" t="s">
        <v>586</v>
      </c>
      <c r="C45" s="80" t="s">
        <v>587</v>
      </c>
      <c r="D45" s="80" t="s">
        <v>588</v>
      </c>
      <c r="E45" s="80" t="s">
        <v>589</v>
      </c>
      <c r="F45" s="80" t="s">
        <v>590</v>
      </c>
      <c r="G45" s="80" t="s">
        <v>133</v>
      </c>
      <c r="H45" s="80" t="s">
        <v>591</v>
      </c>
      <c r="I45" s="80" t="s">
        <v>61</v>
      </c>
      <c r="J45" s="80" t="s">
        <v>592</v>
      </c>
      <c r="K45" s="80" t="s">
        <v>593</v>
      </c>
      <c r="L45" s="80" t="s">
        <v>594</v>
      </c>
      <c r="M45" s="80" t="s">
        <v>595</v>
      </c>
      <c r="N45" s="80" t="s">
        <v>1002</v>
      </c>
      <c r="O45" s="80"/>
      <c r="P45" s="80"/>
    </row>
    <row r="46" spans="1:16">
      <c r="A46" s="80" t="s">
        <v>216</v>
      </c>
      <c r="B46" s="80">
        <v>248</v>
      </c>
      <c r="C46" s="80">
        <v>42</v>
      </c>
      <c r="D46" s="80">
        <v>100</v>
      </c>
      <c r="E46" s="80">
        <v>545</v>
      </c>
      <c r="F46" s="80">
        <v>315</v>
      </c>
      <c r="G46" s="80">
        <v>1710</v>
      </c>
      <c r="H46" s="80">
        <v>512</v>
      </c>
      <c r="I46" s="80">
        <v>3472</v>
      </c>
      <c r="J46" s="80">
        <v>390</v>
      </c>
      <c r="K46" s="80">
        <v>705</v>
      </c>
      <c r="L46" s="519">
        <v>0.57770270270270274</v>
      </c>
      <c r="M46" s="523">
        <v>0.18412162162162163</v>
      </c>
      <c r="N46" s="523">
        <v>0.23817567567567563</v>
      </c>
      <c r="O46" s="523"/>
      <c r="P46" s="523"/>
    </row>
    <row r="47" spans="1:16">
      <c r="A47" s="80" t="s">
        <v>161</v>
      </c>
      <c r="B47" s="80">
        <v>212</v>
      </c>
      <c r="C47" s="80">
        <v>50</v>
      </c>
      <c r="D47" s="80">
        <v>114</v>
      </c>
      <c r="E47" s="80">
        <v>845</v>
      </c>
      <c r="F47" s="80">
        <v>326</v>
      </c>
      <c r="G47" s="80">
        <v>1700</v>
      </c>
      <c r="H47" s="80">
        <v>426</v>
      </c>
      <c r="I47" s="80">
        <v>3673</v>
      </c>
      <c r="J47" s="80">
        <v>376</v>
      </c>
      <c r="K47" s="80">
        <v>702</v>
      </c>
      <c r="L47" s="519">
        <v>0.52356020942408377</v>
      </c>
      <c r="M47" s="523">
        <v>0.26024022174314754</v>
      </c>
      <c r="N47" s="523">
        <v>0.2161995688327687</v>
      </c>
      <c r="O47" s="523"/>
      <c r="P47" s="523"/>
    </row>
    <row r="48" spans="1:16">
      <c r="A48" s="80" t="s">
        <v>160</v>
      </c>
      <c r="B48" s="80">
        <v>219</v>
      </c>
      <c r="C48" s="80">
        <v>36</v>
      </c>
      <c r="D48" s="80">
        <v>185</v>
      </c>
      <c r="E48" s="80">
        <v>1016</v>
      </c>
      <c r="F48" s="80">
        <v>407</v>
      </c>
      <c r="G48" s="80">
        <v>1744</v>
      </c>
      <c r="H48" s="80">
        <v>308</v>
      </c>
      <c r="I48" s="80">
        <v>3915</v>
      </c>
      <c r="J48" s="80">
        <v>440</v>
      </c>
      <c r="K48" s="80">
        <v>847</v>
      </c>
      <c r="L48" s="519">
        <v>0.48350429719988908</v>
      </c>
      <c r="M48" s="523">
        <v>0.28167452176323815</v>
      </c>
      <c r="N48" s="523">
        <v>0.23482118103687277</v>
      </c>
      <c r="O48" s="523"/>
      <c r="P48" s="523"/>
    </row>
    <row r="49" spans="1:16">
      <c r="A49" s="80" t="s">
        <v>159</v>
      </c>
      <c r="B49" s="80">
        <v>327</v>
      </c>
      <c r="C49" s="80">
        <v>93</v>
      </c>
      <c r="D49" s="80">
        <v>316</v>
      </c>
      <c r="E49" s="80">
        <v>1526</v>
      </c>
      <c r="F49" s="80">
        <v>584</v>
      </c>
      <c r="G49" s="80">
        <v>2531</v>
      </c>
      <c r="H49" s="80">
        <v>301</v>
      </c>
      <c r="I49" s="80">
        <v>5678</v>
      </c>
      <c r="J49" s="80">
        <v>736</v>
      </c>
      <c r="K49" s="80">
        <v>1320</v>
      </c>
      <c r="L49" s="519">
        <v>0.4707085735540264</v>
      </c>
      <c r="M49" s="523">
        <v>0.28380137623209967</v>
      </c>
      <c r="N49" s="523">
        <v>0.24549005021387393</v>
      </c>
      <c r="O49" s="523"/>
      <c r="P49" s="523"/>
    </row>
    <row r="50" spans="1:16">
      <c r="A50" s="80" t="s">
        <v>130</v>
      </c>
      <c r="B50" s="80">
        <v>370</v>
      </c>
      <c r="C50" s="80">
        <v>97</v>
      </c>
      <c r="D50" s="80">
        <v>360</v>
      </c>
      <c r="E50" s="80">
        <v>1772</v>
      </c>
      <c r="F50" s="80">
        <v>737</v>
      </c>
      <c r="G50" s="80">
        <v>2923</v>
      </c>
      <c r="H50" s="80">
        <v>178</v>
      </c>
      <c r="I50" s="80">
        <v>6437</v>
      </c>
      <c r="J50" s="80">
        <v>827</v>
      </c>
      <c r="K50" s="80">
        <v>1564</v>
      </c>
      <c r="L50" s="519">
        <v>0.46700750918677103</v>
      </c>
      <c r="M50" s="523">
        <v>0.28311231826170313</v>
      </c>
      <c r="N50" s="523">
        <v>0.24988017255152584</v>
      </c>
      <c r="O50" s="523"/>
      <c r="P50" s="523"/>
    </row>
    <row r="51" spans="1:16">
      <c r="A51" s="80" t="s">
        <v>129</v>
      </c>
      <c r="B51" s="80">
        <v>413</v>
      </c>
      <c r="C51" s="80">
        <v>79</v>
      </c>
      <c r="D51" s="80">
        <v>330</v>
      </c>
      <c r="E51" s="80">
        <v>1967</v>
      </c>
      <c r="F51" s="80">
        <v>653</v>
      </c>
      <c r="G51" s="80">
        <v>2945</v>
      </c>
      <c r="H51" s="80">
        <v>121</v>
      </c>
      <c r="I51" s="80">
        <v>6508</v>
      </c>
      <c r="J51" s="80">
        <v>822</v>
      </c>
      <c r="K51" s="80">
        <v>1475</v>
      </c>
      <c r="L51" s="519">
        <v>0.46109284484108343</v>
      </c>
      <c r="M51" s="523">
        <v>0.30796931266635352</v>
      </c>
      <c r="N51" s="523">
        <v>0.23093784249256311</v>
      </c>
      <c r="O51" s="523"/>
      <c r="P51" s="523"/>
    </row>
    <row r="52" spans="1:16">
      <c r="A52" s="80" t="s">
        <v>128</v>
      </c>
      <c r="B52" s="80">
        <v>393</v>
      </c>
      <c r="C52" s="80">
        <v>79</v>
      </c>
      <c r="D52" s="80">
        <v>309</v>
      </c>
      <c r="E52" s="80">
        <v>2695</v>
      </c>
      <c r="F52" s="80">
        <v>725</v>
      </c>
      <c r="G52" s="80">
        <v>3212</v>
      </c>
      <c r="H52" s="80">
        <v>168</v>
      </c>
      <c r="I52" s="80">
        <v>7581</v>
      </c>
      <c r="J52" s="80">
        <v>781</v>
      </c>
      <c r="K52" s="80">
        <v>1506</v>
      </c>
      <c r="L52" s="519">
        <v>0.43329286388776472</v>
      </c>
      <c r="M52" s="523">
        <v>0.36355051935788479</v>
      </c>
      <c r="N52" s="523">
        <v>0.20315661675435054</v>
      </c>
      <c r="O52" s="523"/>
      <c r="P52" s="523"/>
    </row>
    <row r="53" spans="1:16">
      <c r="A53" s="80" t="s">
        <v>127</v>
      </c>
      <c r="B53" s="80">
        <v>434</v>
      </c>
      <c r="C53" s="80">
        <v>103</v>
      </c>
      <c r="D53" s="80">
        <v>386</v>
      </c>
      <c r="E53" s="80">
        <v>2924</v>
      </c>
      <c r="F53" s="80">
        <v>828</v>
      </c>
      <c r="G53" s="80">
        <v>3271</v>
      </c>
      <c r="H53" s="80">
        <v>150</v>
      </c>
      <c r="I53" s="80">
        <v>8096</v>
      </c>
      <c r="J53" s="80">
        <v>923</v>
      </c>
      <c r="K53" s="80">
        <v>1751</v>
      </c>
      <c r="L53" s="519">
        <v>0.41165366221998489</v>
      </c>
      <c r="M53" s="523">
        <v>0.3679838912660458</v>
      </c>
      <c r="N53" s="523">
        <v>0.2203624465139693</v>
      </c>
      <c r="O53" s="523"/>
      <c r="P53" s="523"/>
    </row>
    <row r="54" spans="1:16">
      <c r="A54" s="969" t="s">
        <v>393</v>
      </c>
      <c r="B54" s="969">
        <v>470</v>
      </c>
      <c r="C54" s="969">
        <v>82</v>
      </c>
      <c r="D54" s="969">
        <v>375</v>
      </c>
      <c r="E54" s="969">
        <v>2337</v>
      </c>
      <c r="F54" s="969">
        <v>701</v>
      </c>
      <c r="G54" s="969">
        <v>3653</v>
      </c>
      <c r="H54" s="969">
        <v>403</v>
      </c>
      <c r="I54" s="969">
        <v>8108</v>
      </c>
      <c r="J54" s="2081">
        <v>927</v>
      </c>
      <c r="K54" s="969">
        <v>1628</v>
      </c>
      <c r="L54" s="728">
        <v>0.47</v>
      </c>
      <c r="M54" s="728">
        <v>0.3</v>
      </c>
      <c r="N54" s="728">
        <v>0.21</v>
      </c>
      <c r="O54" s="728"/>
      <c r="P54" s="728"/>
    </row>
    <row r="55" spans="1:16">
      <c r="A55" s="969" t="s">
        <v>1001</v>
      </c>
      <c r="B55" s="969">
        <v>458</v>
      </c>
      <c r="C55" s="969">
        <v>79</v>
      </c>
      <c r="D55" s="969">
        <v>416</v>
      </c>
      <c r="E55" s="969">
        <v>1677</v>
      </c>
      <c r="F55" s="969">
        <v>646</v>
      </c>
      <c r="G55" s="969">
        <v>3862</v>
      </c>
      <c r="H55" s="969">
        <v>346</v>
      </c>
      <c r="I55" s="969">
        <v>7484</v>
      </c>
      <c r="J55" s="969">
        <v>953</v>
      </c>
      <c r="K55" s="969">
        <v>1599</v>
      </c>
      <c r="L55" s="728">
        <v>0.54</v>
      </c>
      <c r="M55" s="728">
        <v>0.23</v>
      </c>
      <c r="N55" s="728">
        <v>0.22</v>
      </c>
      <c r="O55" s="728"/>
      <c r="P55" s="728"/>
    </row>
    <row r="56" spans="1:16">
      <c r="A56" s="969" t="s">
        <v>1330</v>
      </c>
      <c r="B56" s="969">
        <v>459</v>
      </c>
      <c r="C56" s="969">
        <v>99</v>
      </c>
      <c r="D56" s="969">
        <v>358</v>
      </c>
      <c r="E56" s="969">
        <v>2518</v>
      </c>
      <c r="F56" s="969">
        <v>697</v>
      </c>
      <c r="G56" s="969">
        <v>4023</v>
      </c>
      <c r="H56" s="969">
        <v>701</v>
      </c>
      <c r="I56" s="969">
        <v>8855</v>
      </c>
      <c r="J56" s="969">
        <v>916</v>
      </c>
      <c r="K56" s="969">
        <v>1613</v>
      </c>
      <c r="L56" s="728">
        <v>0.49</v>
      </c>
      <c r="M56" s="728">
        <v>0.31</v>
      </c>
      <c r="N56" s="523">
        <v>0.20315661675435054</v>
      </c>
      <c r="O56" s="523"/>
      <c r="P56" s="523"/>
    </row>
    <row r="62" spans="1:16">
      <c r="A62" s="84" t="s">
        <v>602</v>
      </c>
      <c r="C62" s="80"/>
    </row>
    <row r="63" spans="1:16">
      <c r="A63" s="525" t="s">
        <v>569</v>
      </c>
      <c r="B63" s="526" t="s">
        <v>603</v>
      </c>
      <c r="C63" s="80"/>
    </row>
    <row r="64" spans="1:16">
      <c r="A64" s="80"/>
      <c r="B64" s="2723" t="s">
        <v>127</v>
      </c>
      <c r="C64" s="2723"/>
      <c r="D64" s="2414" t="s">
        <v>1330</v>
      </c>
      <c r="E64" s="2414"/>
    </row>
    <row r="65" spans="1:12">
      <c r="B65" s="479" t="s">
        <v>1331</v>
      </c>
      <c r="C65" s="479" t="s">
        <v>170</v>
      </c>
      <c r="D65" s="2081" t="s">
        <v>1331</v>
      </c>
      <c r="E65" s="2081" t="s">
        <v>170</v>
      </c>
    </row>
    <row r="66" spans="1:12">
      <c r="A66" s="80" t="s">
        <v>604</v>
      </c>
      <c r="B66" s="80">
        <v>632</v>
      </c>
      <c r="C66" s="529">
        <v>0.12</v>
      </c>
      <c r="D66" s="80">
        <v>642</v>
      </c>
      <c r="E66" s="529">
        <v>0.12</v>
      </c>
    </row>
    <row r="67" spans="1:12">
      <c r="A67" s="80" t="s">
        <v>605</v>
      </c>
      <c r="B67" s="80">
        <v>438</v>
      </c>
      <c r="C67" s="529">
        <v>0.08</v>
      </c>
      <c r="D67" s="80">
        <v>466</v>
      </c>
      <c r="E67" s="529">
        <v>0.09</v>
      </c>
    </row>
    <row r="68" spans="1:12">
      <c r="A68" s="80" t="s">
        <v>606</v>
      </c>
      <c r="B68" s="80">
        <v>830</v>
      </c>
      <c r="C68" s="529">
        <v>0.16</v>
      </c>
      <c r="D68" s="80">
        <v>769</v>
      </c>
      <c r="E68" s="529">
        <v>0.14000000000000001</v>
      </c>
    </row>
    <row r="69" spans="1:12">
      <c r="A69" s="80" t="s">
        <v>607</v>
      </c>
      <c r="B69" s="80">
        <v>367</v>
      </c>
      <c r="C69" s="529">
        <v>7.0000000000000007E-2</v>
      </c>
      <c r="D69" s="80">
        <v>323</v>
      </c>
      <c r="E69" s="529">
        <v>0.06</v>
      </c>
    </row>
    <row r="70" spans="1:12">
      <c r="A70" s="80" t="s">
        <v>608</v>
      </c>
      <c r="B70" s="80">
        <v>460</v>
      </c>
      <c r="C70" s="529">
        <v>0.09</v>
      </c>
      <c r="D70" s="80">
        <v>466</v>
      </c>
      <c r="E70" s="529">
        <v>0.09</v>
      </c>
    </row>
    <row r="71" spans="1:12">
      <c r="A71" s="80" t="s">
        <v>609</v>
      </c>
      <c r="B71" s="80">
        <v>529</v>
      </c>
      <c r="C71" s="529">
        <v>0.1</v>
      </c>
      <c r="D71" s="80">
        <v>577</v>
      </c>
      <c r="E71" s="529">
        <v>0.11</v>
      </c>
    </row>
    <row r="72" spans="1:12">
      <c r="A72" s="80" t="s">
        <v>610</v>
      </c>
      <c r="B72" s="80">
        <v>818</v>
      </c>
      <c r="C72" s="529">
        <v>0.15</v>
      </c>
      <c r="D72" s="80">
        <v>840</v>
      </c>
      <c r="E72" s="529">
        <v>0.16</v>
      </c>
      <c r="F72" s="967"/>
      <c r="G72" s="967"/>
      <c r="H72" s="967"/>
      <c r="I72" s="967"/>
      <c r="J72" s="967"/>
      <c r="K72" s="967"/>
      <c r="L72" s="967"/>
    </row>
    <row r="73" spans="1:12">
      <c r="A73" s="80" t="s">
        <v>611</v>
      </c>
      <c r="B73" s="80">
        <v>1087</v>
      </c>
      <c r="C73" s="529">
        <v>0.2</v>
      </c>
      <c r="D73" s="80">
        <v>1085</v>
      </c>
      <c r="E73" s="529">
        <v>0.2</v>
      </c>
      <c r="F73" s="967"/>
      <c r="G73" s="967"/>
      <c r="H73" s="967"/>
      <c r="I73" s="967"/>
      <c r="J73" s="967"/>
      <c r="K73" s="967"/>
      <c r="L73" s="967"/>
    </row>
    <row r="74" spans="1:12">
      <c r="A74" s="80" t="s">
        <v>612</v>
      </c>
      <c r="B74" s="80">
        <v>159</v>
      </c>
      <c r="C74" s="529">
        <v>0.03</v>
      </c>
      <c r="D74" s="80">
        <v>184</v>
      </c>
      <c r="E74" s="529">
        <v>0.03</v>
      </c>
      <c r="F74" s="967"/>
      <c r="G74" s="967"/>
      <c r="H74" s="967"/>
      <c r="I74" s="967"/>
      <c r="J74" s="967"/>
      <c r="K74" s="967"/>
      <c r="L74" s="967"/>
    </row>
    <row r="75" spans="1:12">
      <c r="A75" s="80" t="s">
        <v>613</v>
      </c>
      <c r="B75" s="80">
        <v>2164</v>
      </c>
      <c r="C75" s="529"/>
      <c r="D75" s="80">
        <v>3503</v>
      </c>
      <c r="E75" s="529"/>
      <c r="F75" s="967"/>
      <c r="G75" s="967"/>
      <c r="H75" s="967"/>
      <c r="I75" s="967"/>
      <c r="J75" s="967"/>
      <c r="K75" s="967"/>
      <c r="L75" s="967"/>
    </row>
    <row r="76" spans="1:12">
      <c r="A76" s="80" t="s">
        <v>61</v>
      </c>
      <c r="B76" s="80">
        <v>7484</v>
      </c>
      <c r="C76" s="80"/>
      <c r="D76" s="80">
        <v>8855</v>
      </c>
      <c r="E76" s="80"/>
      <c r="F76" s="967"/>
      <c r="G76" s="967"/>
      <c r="H76" s="967"/>
      <c r="I76" s="967"/>
      <c r="J76" s="967"/>
      <c r="K76" s="967"/>
      <c r="L76" s="967"/>
    </row>
    <row r="77" spans="1:12">
      <c r="A77" s="80" t="s">
        <v>614</v>
      </c>
      <c r="B77" s="80">
        <v>5320</v>
      </c>
      <c r="C77" s="80"/>
      <c r="D77" s="80">
        <v>5352</v>
      </c>
      <c r="E77" s="80"/>
      <c r="F77" s="967"/>
      <c r="G77" s="967"/>
      <c r="H77" s="967"/>
      <c r="I77" s="967"/>
      <c r="J77" s="967"/>
      <c r="K77" s="967"/>
      <c r="L77" s="967"/>
    </row>
    <row r="78" spans="1:12">
      <c r="D78" s="967"/>
      <c r="E78" s="967"/>
      <c r="F78" s="967"/>
      <c r="G78" s="967"/>
      <c r="H78" s="967"/>
      <c r="I78" s="967"/>
      <c r="J78" s="967"/>
      <c r="K78" s="967"/>
      <c r="L78" s="967"/>
    </row>
    <row r="79" spans="1:12">
      <c r="D79" s="967"/>
      <c r="E79" s="967"/>
      <c r="F79" s="967"/>
      <c r="G79" s="967"/>
      <c r="H79" s="967"/>
      <c r="I79" s="967"/>
      <c r="J79" s="967"/>
      <c r="K79" s="967"/>
      <c r="L79" s="967"/>
    </row>
    <row r="80" spans="1:12">
      <c r="D80" s="967"/>
      <c r="E80" s="967"/>
      <c r="F80" s="967"/>
      <c r="G80" s="967"/>
      <c r="H80" s="967"/>
      <c r="I80" s="967"/>
      <c r="J80" s="967"/>
      <c r="K80" s="967"/>
      <c r="L80" s="967"/>
    </row>
    <row r="81" spans="1:12">
      <c r="D81" s="967"/>
      <c r="E81" s="967"/>
      <c r="F81" s="967"/>
      <c r="G81" s="967"/>
      <c r="H81" s="967"/>
      <c r="I81" s="967"/>
      <c r="J81" s="967"/>
      <c r="K81" s="967"/>
      <c r="L81" s="967"/>
    </row>
    <row r="82" spans="1:12">
      <c r="D82" s="967"/>
      <c r="E82" s="967"/>
      <c r="F82" s="967"/>
      <c r="G82" s="967"/>
      <c r="H82" s="967"/>
      <c r="I82" s="967"/>
      <c r="J82" s="967"/>
      <c r="K82" s="967"/>
      <c r="L82" s="967"/>
    </row>
    <row r="83" spans="1:12">
      <c r="D83" s="967"/>
      <c r="E83" s="967"/>
      <c r="F83" s="967"/>
      <c r="G83" s="967"/>
      <c r="H83" s="967"/>
      <c r="I83" s="967"/>
      <c r="J83" s="967"/>
      <c r="K83" s="967"/>
      <c r="L83" s="967"/>
    </row>
    <row r="84" spans="1:12">
      <c r="D84" s="967"/>
      <c r="E84" s="967"/>
      <c r="F84" s="967"/>
      <c r="G84" s="967"/>
      <c r="H84" s="967"/>
      <c r="I84" s="967"/>
      <c r="J84" s="967"/>
      <c r="K84" s="967"/>
      <c r="L84" s="967"/>
    </row>
    <row r="85" spans="1:12">
      <c r="D85" s="967"/>
      <c r="E85" s="967"/>
      <c r="F85" s="967"/>
      <c r="G85" s="967"/>
      <c r="H85" s="967"/>
      <c r="I85" s="967"/>
      <c r="J85" s="967"/>
      <c r="K85" s="967"/>
      <c r="L85" s="967"/>
    </row>
    <row r="86" spans="1:12">
      <c r="D86" s="967"/>
      <c r="E86" s="967"/>
      <c r="F86" s="967"/>
      <c r="G86" s="967"/>
      <c r="H86" s="967"/>
      <c r="I86" s="967"/>
      <c r="J86" s="967"/>
      <c r="K86" s="967"/>
      <c r="L86" s="967"/>
    </row>
    <row r="87" spans="1:12">
      <c r="A87" s="967"/>
      <c r="B87" s="967"/>
      <c r="C87" s="967"/>
      <c r="D87" s="967"/>
      <c r="E87" s="967"/>
      <c r="F87" s="967"/>
      <c r="G87" s="967"/>
      <c r="H87" s="967"/>
      <c r="I87" s="967"/>
      <c r="J87" s="967"/>
      <c r="K87" s="967"/>
      <c r="L87" s="967"/>
    </row>
    <row r="88" spans="1:12">
      <c r="A88" s="967"/>
      <c r="B88" s="967"/>
      <c r="C88" s="967"/>
      <c r="D88" s="967"/>
      <c r="E88" s="967"/>
      <c r="F88" s="967"/>
      <c r="G88" s="967"/>
      <c r="H88" s="967"/>
      <c r="I88" s="967"/>
      <c r="J88" s="967"/>
      <c r="K88" s="967"/>
      <c r="L88" s="967"/>
    </row>
    <row r="89" spans="1:12">
      <c r="A89" s="967"/>
      <c r="B89" s="967"/>
      <c r="C89" s="967"/>
      <c r="D89" s="967"/>
      <c r="E89" s="967"/>
      <c r="F89" s="967"/>
      <c r="G89" s="967"/>
      <c r="H89" s="967"/>
      <c r="I89" s="967"/>
      <c r="J89" s="967"/>
      <c r="K89" s="967"/>
      <c r="L89" s="967"/>
    </row>
    <row r="90" spans="1:12">
      <c r="A90" s="967"/>
      <c r="B90" s="967"/>
      <c r="C90" s="967"/>
      <c r="D90" s="967"/>
      <c r="E90" s="967"/>
      <c r="F90" s="967"/>
      <c r="G90" s="967"/>
      <c r="H90" s="967"/>
      <c r="I90" s="967"/>
      <c r="J90" s="967"/>
      <c r="K90" s="967"/>
      <c r="L90" s="967"/>
    </row>
    <row r="91" spans="1:12">
      <c r="A91" s="967"/>
      <c r="B91" s="967"/>
      <c r="C91" s="967"/>
      <c r="D91" s="967"/>
      <c r="E91" s="967"/>
      <c r="F91" s="967"/>
      <c r="G91" s="967"/>
      <c r="H91" s="967"/>
      <c r="I91" s="967"/>
      <c r="J91" s="967"/>
      <c r="K91" s="967"/>
      <c r="L91" s="967"/>
    </row>
    <row r="92" spans="1:12">
      <c r="A92" s="967"/>
      <c r="B92" s="967"/>
      <c r="C92" s="967"/>
      <c r="D92" s="967"/>
      <c r="E92" s="967"/>
      <c r="F92" s="967"/>
      <c r="G92" s="967"/>
      <c r="H92" s="967"/>
      <c r="I92" s="967"/>
      <c r="J92" s="967"/>
      <c r="K92" s="967"/>
      <c r="L92" s="967"/>
    </row>
    <row r="93" spans="1:12">
      <c r="A93" s="967"/>
      <c r="B93" s="967"/>
      <c r="C93" s="967"/>
      <c r="D93" s="967"/>
      <c r="E93" s="967"/>
      <c r="F93" s="967"/>
      <c r="G93" s="967"/>
      <c r="H93" s="967"/>
      <c r="I93" s="967"/>
      <c r="J93" s="967"/>
      <c r="K93" s="967"/>
      <c r="L93" s="967"/>
    </row>
    <row r="94" spans="1:12">
      <c r="A94" s="967"/>
      <c r="B94" s="967"/>
      <c r="C94" s="967"/>
      <c r="D94" s="967"/>
      <c r="E94" s="967"/>
      <c r="F94" s="967"/>
      <c r="G94" s="967"/>
      <c r="H94" s="967"/>
      <c r="I94" s="967"/>
      <c r="J94" s="967"/>
      <c r="K94" s="967"/>
      <c r="L94" s="967"/>
    </row>
    <row r="95" spans="1:12">
      <c r="A95" s="967"/>
      <c r="B95" s="967"/>
      <c r="C95" s="967"/>
      <c r="D95" s="967"/>
      <c r="E95" s="967"/>
      <c r="F95" s="967"/>
      <c r="G95" s="967"/>
      <c r="H95" s="967"/>
      <c r="I95" s="967"/>
      <c r="J95" s="967"/>
      <c r="K95" s="967"/>
      <c r="L95" s="967"/>
    </row>
    <row r="96" spans="1:12">
      <c r="A96" s="967"/>
      <c r="B96" s="967"/>
      <c r="C96" s="967"/>
      <c r="D96" s="967"/>
      <c r="E96" s="967"/>
      <c r="F96" s="967"/>
      <c r="G96" s="967"/>
      <c r="H96" s="967"/>
      <c r="I96" s="967"/>
      <c r="J96" s="967"/>
      <c r="K96" s="967"/>
      <c r="L96" s="967"/>
    </row>
  </sheetData>
  <mergeCells count="4">
    <mergeCell ref="B3:E3"/>
    <mergeCell ref="G3:I3"/>
    <mergeCell ref="B64:C64"/>
    <mergeCell ref="D64:E6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selection activeCell="F40" sqref="F40"/>
    </sheetView>
  </sheetViews>
  <sheetFormatPr defaultColWidth="9.140625" defaultRowHeight="15"/>
  <cols>
    <col min="1" max="1" width="9.140625" style="2131"/>
    <col min="2" max="2" width="13.5703125" style="2131" customWidth="1"/>
    <col min="3" max="3" width="13.28515625" style="2131" customWidth="1"/>
    <col min="4" max="4" width="13.7109375" style="2131" customWidth="1"/>
    <col min="5" max="5" width="14.28515625" style="2131" customWidth="1"/>
    <col min="6" max="6" width="12.7109375" style="2131" customWidth="1"/>
    <col min="7" max="16" width="9.140625" style="2131"/>
    <col min="17" max="17" width="17.7109375" style="2131" customWidth="1"/>
    <col min="18" max="18" width="8" style="2131" customWidth="1"/>
    <col min="19" max="25" width="9.140625" style="2131"/>
    <col min="26" max="26" width="17.7109375" style="2131" customWidth="1"/>
    <col min="27" max="16384" width="9.140625" style="2131"/>
  </cols>
  <sheetData>
    <row r="1" spans="1:26">
      <c r="A1" s="2131" t="s">
        <v>1398</v>
      </c>
    </row>
    <row r="2" spans="1:26">
      <c r="I2" s="2131" t="s">
        <v>2</v>
      </c>
      <c r="S2" s="2131" t="s">
        <v>199</v>
      </c>
    </row>
    <row r="3" spans="1:26" ht="15" customHeight="1">
      <c r="A3" s="1124" t="s">
        <v>196</v>
      </c>
      <c r="C3" s="1124"/>
      <c r="I3" s="1124" t="s">
        <v>1393</v>
      </c>
    </row>
    <row r="4" spans="1:26" ht="77.25" customHeight="1">
      <c r="A4" s="80"/>
      <c r="B4" s="80" t="s">
        <v>200</v>
      </c>
      <c r="C4" s="2130" t="s">
        <v>1003</v>
      </c>
      <c r="D4" s="80" t="s">
        <v>199</v>
      </c>
      <c r="E4" s="2130" t="s">
        <v>1003</v>
      </c>
      <c r="F4" s="2131" t="s">
        <v>583</v>
      </c>
      <c r="I4" s="2129" t="s">
        <v>1385</v>
      </c>
      <c r="J4" s="2126" t="s">
        <v>1386</v>
      </c>
      <c r="K4" s="2129" t="s">
        <v>1387</v>
      </c>
      <c r="L4" s="2129" t="s">
        <v>1388</v>
      </c>
      <c r="M4" s="2129"/>
      <c r="N4" s="2129" t="s">
        <v>1389</v>
      </c>
      <c r="O4" s="2128" t="s">
        <v>1390</v>
      </c>
      <c r="P4" s="2128" t="s">
        <v>1391</v>
      </c>
      <c r="Q4" s="2124" t="s">
        <v>1392</v>
      </c>
      <c r="R4" s="2128"/>
      <c r="S4" s="2129" t="s">
        <v>1385</v>
      </c>
      <c r="T4" s="2126" t="s">
        <v>1386</v>
      </c>
      <c r="U4" s="2129" t="s">
        <v>1387</v>
      </c>
      <c r="V4" s="2129" t="s">
        <v>1388</v>
      </c>
      <c r="W4" s="2129" t="s">
        <v>1389</v>
      </c>
      <c r="X4" s="2128" t="s">
        <v>1390</v>
      </c>
      <c r="Y4" s="2127" t="s">
        <v>1391</v>
      </c>
      <c r="Z4" s="2124" t="s">
        <v>1392</v>
      </c>
    </row>
    <row r="5" spans="1:26">
      <c r="A5" s="84">
        <v>1990</v>
      </c>
      <c r="B5" s="85">
        <v>36480</v>
      </c>
      <c r="D5" s="85">
        <v>140350</v>
      </c>
      <c r="F5" s="523">
        <v>0.25992162451015322</v>
      </c>
      <c r="H5" s="84">
        <v>1990</v>
      </c>
      <c r="Q5" s="2123"/>
      <c r="Z5" s="2123"/>
    </row>
    <row r="6" spans="1:26">
      <c r="A6" s="84">
        <v>1991</v>
      </c>
      <c r="B6" s="85">
        <v>36310</v>
      </c>
      <c r="D6" s="85">
        <v>137250</v>
      </c>
      <c r="F6" s="523">
        <v>0.26455373406193078</v>
      </c>
      <c r="H6" s="84">
        <v>1991</v>
      </c>
      <c r="Q6" s="2123"/>
      <c r="Z6" s="2123"/>
    </row>
    <row r="7" spans="1:26">
      <c r="A7" s="84">
        <v>1992</v>
      </c>
      <c r="B7" s="85">
        <v>37550</v>
      </c>
      <c r="D7" s="85">
        <v>138740</v>
      </c>
      <c r="F7" s="523">
        <v>0.27065013694680695</v>
      </c>
      <c r="H7" s="84">
        <v>1992</v>
      </c>
      <c r="Q7" s="2123"/>
      <c r="Z7" s="2123"/>
    </row>
    <row r="8" spans="1:26">
      <c r="A8" s="84">
        <v>1993</v>
      </c>
      <c r="B8" s="85">
        <v>31570</v>
      </c>
      <c r="D8" s="85">
        <v>127630</v>
      </c>
      <c r="F8" s="523">
        <v>0.24735563738932853</v>
      </c>
      <c r="H8" s="84">
        <v>1993</v>
      </c>
      <c r="Q8" s="2123"/>
      <c r="Z8" s="2123"/>
    </row>
    <row r="9" spans="1:26">
      <c r="A9" s="84">
        <v>1994</v>
      </c>
      <c r="B9" s="85">
        <v>28690</v>
      </c>
      <c r="D9" s="85">
        <v>118490</v>
      </c>
      <c r="F9" s="523">
        <v>0.24213013756435142</v>
      </c>
      <c r="H9" s="84">
        <v>1994</v>
      </c>
      <c r="Q9" s="2123"/>
      <c r="Z9" s="2123"/>
    </row>
    <row r="10" spans="1:26">
      <c r="A10" s="84">
        <v>1995</v>
      </c>
      <c r="B10" s="85">
        <v>26690</v>
      </c>
      <c r="D10" s="85">
        <v>117490</v>
      </c>
      <c r="F10" s="523">
        <v>0.22716826963996936</v>
      </c>
      <c r="H10" s="84">
        <v>1995</v>
      </c>
      <c r="Q10" s="2123"/>
      <c r="Z10" s="2123"/>
    </row>
    <row r="11" spans="1:26">
      <c r="A11" s="84">
        <v>1996</v>
      </c>
      <c r="B11" s="85">
        <v>25730</v>
      </c>
      <c r="D11" s="85">
        <v>113590</v>
      </c>
      <c r="F11" s="523">
        <v>0.22651641869882913</v>
      </c>
      <c r="H11" s="84">
        <v>1996</v>
      </c>
      <c r="Q11" s="2123"/>
      <c r="Z11" s="2123"/>
    </row>
    <row r="12" spans="1:26">
      <c r="A12" s="84">
        <v>1997</v>
      </c>
      <c r="B12" s="85">
        <v>24850</v>
      </c>
      <c r="D12" s="85">
        <v>102410</v>
      </c>
      <c r="F12" s="523">
        <v>0.24265208475734792</v>
      </c>
      <c r="H12" s="84">
        <v>1997</v>
      </c>
      <c r="Q12" s="2123"/>
      <c r="Z12" s="2123"/>
    </row>
    <row r="13" spans="1:26">
      <c r="A13" s="84">
        <v>1998</v>
      </c>
      <c r="B13" s="85">
        <v>26320</v>
      </c>
      <c r="D13" s="85">
        <v>104630</v>
      </c>
      <c r="F13" s="523">
        <v>0.2515530918474625</v>
      </c>
      <c r="H13" s="84">
        <v>1998</v>
      </c>
      <c r="Q13" s="2123"/>
      <c r="Z13" s="2123"/>
    </row>
    <row r="14" spans="1:26">
      <c r="A14" s="80" t="s">
        <v>207</v>
      </c>
      <c r="B14" s="85">
        <v>27950</v>
      </c>
      <c r="D14" s="85">
        <v>105590</v>
      </c>
      <c r="F14" s="523">
        <v>0.26470309688417465</v>
      </c>
      <c r="H14" s="80" t="s">
        <v>207</v>
      </c>
      <c r="Q14" s="2123"/>
      <c r="Z14" s="2123"/>
    </row>
    <row r="15" spans="1:26">
      <c r="A15" s="80" t="s">
        <v>208</v>
      </c>
      <c r="B15" s="85">
        <v>29710</v>
      </c>
      <c r="D15" s="85">
        <v>114670</v>
      </c>
      <c r="F15" s="523">
        <v>0.25909130548530568</v>
      </c>
      <c r="H15" s="80" t="s">
        <v>208</v>
      </c>
      <c r="Q15" s="2123"/>
      <c r="Z15" s="2123"/>
    </row>
    <row r="16" spans="1:26">
      <c r="A16" s="80" t="s">
        <v>209</v>
      </c>
      <c r="B16" s="85">
        <v>29310</v>
      </c>
      <c r="D16" s="85">
        <v>116660</v>
      </c>
      <c r="F16" s="523">
        <v>0.25124292816732385</v>
      </c>
      <c r="H16" s="80" t="s">
        <v>209</v>
      </c>
      <c r="Q16" s="2123"/>
      <c r="Z16" s="2123"/>
    </row>
    <row r="17" spans="1:26" ht="15" customHeight="1">
      <c r="A17" s="80" t="s">
        <v>210</v>
      </c>
      <c r="B17" s="85">
        <v>29790</v>
      </c>
      <c r="D17" s="85">
        <v>128540</v>
      </c>
      <c r="F17" s="523">
        <v>0.23175665162595302</v>
      </c>
      <c r="H17" s="80" t="s">
        <v>210</v>
      </c>
      <c r="Q17" s="2123"/>
      <c r="Z17" s="2123"/>
    </row>
    <row r="18" spans="1:26">
      <c r="A18" s="80" t="s">
        <v>211</v>
      </c>
      <c r="B18" s="85">
        <v>30080</v>
      </c>
      <c r="D18" s="85">
        <v>135420</v>
      </c>
      <c r="F18" s="523">
        <v>0.22212376310736967</v>
      </c>
      <c r="H18" s="80" t="s">
        <v>211</v>
      </c>
      <c r="Q18" s="2123"/>
      <c r="Z18" s="2123"/>
    </row>
    <row r="19" spans="1:26">
      <c r="A19" s="80" t="s">
        <v>212</v>
      </c>
      <c r="B19" s="85">
        <v>26720</v>
      </c>
      <c r="C19" s="450">
        <v>8.2627511591962914</v>
      </c>
      <c r="D19" s="85">
        <v>120860</v>
      </c>
      <c r="E19" s="450">
        <v>5.7255199204130935</v>
      </c>
      <c r="F19" s="523">
        <v>0.2210822439185835</v>
      </c>
      <c r="H19" s="80" t="s">
        <v>212</v>
      </c>
      <c r="I19" s="2125">
        <v>3150</v>
      </c>
      <c r="J19" s="2125">
        <v>4340</v>
      </c>
      <c r="K19" s="2125">
        <v>9850</v>
      </c>
      <c r="L19" s="2125">
        <v>37650</v>
      </c>
      <c r="M19" s="2125"/>
      <c r="N19" s="2125">
        <v>7000</v>
      </c>
      <c r="O19" s="2125">
        <v>61990</v>
      </c>
      <c r="P19" s="2121">
        <v>19.16228748068006</v>
      </c>
      <c r="Q19" s="2120">
        <v>4670</v>
      </c>
      <c r="S19" s="2125">
        <v>6780</v>
      </c>
      <c r="T19" s="2125">
        <v>10280</v>
      </c>
      <c r="U19" s="2125">
        <v>26630</v>
      </c>
      <c r="V19" s="2125">
        <v>46530</v>
      </c>
      <c r="W19" s="2125">
        <v>10860</v>
      </c>
      <c r="X19" s="2125">
        <v>101070</v>
      </c>
      <c r="Y19" s="2121">
        <v>4.7880051163011039</v>
      </c>
      <c r="Z19" s="2120">
        <v>20910</v>
      </c>
    </row>
    <row r="20" spans="1:26">
      <c r="A20" s="80" t="s">
        <v>213</v>
      </c>
      <c r="B20" s="85">
        <v>21130</v>
      </c>
      <c r="C20" s="450">
        <v>6.5</v>
      </c>
      <c r="D20" s="85">
        <v>93980</v>
      </c>
      <c r="E20" s="450">
        <v>4.5</v>
      </c>
      <c r="F20" s="523">
        <v>0.22483507129176419</v>
      </c>
      <c r="H20" s="80" t="s">
        <v>213</v>
      </c>
      <c r="I20" s="2125">
        <v>2380</v>
      </c>
      <c r="J20" s="2125">
        <v>4150</v>
      </c>
      <c r="K20" s="2125">
        <v>8870</v>
      </c>
      <c r="L20" s="2125">
        <v>40770</v>
      </c>
      <c r="M20" s="2125"/>
      <c r="N20" s="2125">
        <v>6580</v>
      </c>
      <c r="O20" s="2125">
        <v>62750</v>
      </c>
      <c r="P20" s="2121">
        <v>19.397217928902627</v>
      </c>
      <c r="Q20" s="2120">
        <v>3000</v>
      </c>
      <c r="S20" s="2125">
        <v>5150</v>
      </c>
      <c r="T20" s="2125">
        <v>9010</v>
      </c>
      <c r="U20" s="2125">
        <v>22350</v>
      </c>
      <c r="V20" s="2125">
        <v>49670</v>
      </c>
      <c r="W20" s="2125">
        <v>10200</v>
      </c>
      <c r="X20" s="2125">
        <v>96370</v>
      </c>
      <c r="Y20" s="2121">
        <v>4.5653512719693019</v>
      </c>
      <c r="Z20" s="2120">
        <v>11010</v>
      </c>
    </row>
    <row r="21" spans="1:26">
      <c r="A21" s="80" t="s">
        <v>214</v>
      </c>
      <c r="B21" s="85">
        <v>15390</v>
      </c>
      <c r="C21" s="450">
        <v>4.9453727506426732</v>
      </c>
      <c r="D21" s="85">
        <v>73360</v>
      </c>
      <c r="E21" s="450">
        <v>3.4830500427309845</v>
      </c>
      <c r="F21" s="523">
        <v>0.20978735005452562</v>
      </c>
      <c r="H21" s="80" t="s">
        <v>214</v>
      </c>
      <c r="I21" s="2125">
        <v>2180</v>
      </c>
      <c r="J21" s="2125">
        <v>3670</v>
      </c>
      <c r="K21" s="2125">
        <v>7380</v>
      </c>
      <c r="L21" s="2125">
        <v>37840</v>
      </c>
      <c r="M21" s="2125"/>
      <c r="N21" s="2125">
        <v>8730</v>
      </c>
      <c r="O21" s="2125">
        <v>59810</v>
      </c>
      <c r="P21" s="2121">
        <v>19.219151670951156</v>
      </c>
      <c r="Q21" s="2120">
        <v>2350</v>
      </c>
      <c r="S21" s="2125">
        <v>4310</v>
      </c>
      <c r="T21" s="2125">
        <v>7640</v>
      </c>
      <c r="U21" s="2125">
        <v>18040</v>
      </c>
      <c r="V21" s="2125">
        <v>45600</v>
      </c>
      <c r="W21" s="2125">
        <v>11540</v>
      </c>
      <c r="X21" s="2125">
        <v>87120</v>
      </c>
      <c r="Y21" s="2121">
        <v>4.1363593201025548</v>
      </c>
      <c r="Z21" s="2120">
        <v>8780</v>
      </c>
    </row>
    <row r="22" spans="1:26">
      <c r="A22" s="80" t="s">
        <v>215</v>
      </c>
      <c r="B22" s="85">
        <v>13800</v>
      </c>
      <c r="C22" s="450">
        <v>4.4506538591039089</v>
      </c>
      <c r="D22" s="85">
        <v>63170</v>
      </c>
      <c r="E22" s="450">
        <v>2.9991640132983037</v>
      </c>
      <c r="F22" s="523">
        <v>0.21845812885863544</v>
      </c>
      <c r="H22" s="80" t="s">
        <v>215</v>
      </c>
      <c r="I22" s="2125">
        <v>1890</v>
      </c>
      <c r="J22" s="2125">
        <v>3150</v>
      </c>
      <c r="K22" s="2125">
        <v>6520</v>
      </c>
      <c r="L22" s="2125">
        <v>34260</v>
      </c>
      <c r="M22" s="2125"/>
      <c r="N22" s="2125">
        <v>9680</v>
      </c>
      <c r="O22" s="2125">
        <v>55500</v>
      </c>
      <c r="P22" s="2121">
        <v>17.899368781178765</v>
      </c>
      <c r="Q22" s="2120">
        <v>2060</v>
      </c>
      <c r="S22" s="2125">
        <v>3840</v>
      </c>
      <c r="T22" s="2125">
        <v>6450</v>
      </c>
      <c r="U22" s="2125">
        <v>14740</v>
      </c>
      <c r="V22" s="2125">
        <v>40480</v>
      </c>
      <c r="W22" s="2125">
        <v>12000</v>
      </c>
      <c r="X22" s="2125">
        <v>77510</v>
      </c>
      <c r="Y22" s="2121">
        <v>3.6799937101591187</v>
      </c>
      <c r="Z22" s="2120">
        <v>7470</v>
      </c>
    </row>
    <row r="23" spans="1:26">
      <c r="A23" s="80" t="s">
        <v>216</v>
      </c>
      <c r="B23" s="85">
        <v>12780</v>
      </c>
      <c r="C23" s="450">
        <v>4.021151635173938</v>
      </c>
      <c r="D23" s="85">
        <v>53430</v>
      </c>
      <c r="E23" s="450">
        <v>2.4834138122707414</v>
      </c>
      <c r="F23" s="523">
        <v>0.23919146546883774</v>
      </c>
      <c r="H23" s="80" t="s">
        <v>216</v>
      </c>
      <c r="I23" s="2125">
        <v>1160</v>
      </c>
      <c r="J23" s="2125">
        <v>2490</v>
      </c>
      <c r="K23" s="2125">
        <v>4690</v>
      </c>
      <c r="L23" s="2125">
        <v>32670</v>
      </c>
      <c r="M23" s="2125"/>
      <c r="N23" s="2125">
        <v>6760</v>
      </c>
      <c r="O23" s="2125">
        <v>47780</v>
      </c>
      <c r="P23" s="2121">
        <v>15.033695236980499</v>
      </c>
      <c r="Q23" s="2120">
        <v>1570</v>
      </c>
      <c r="S23" s="2125">
        <v>2450</v>
      </c>
      <c r="T23" s="2125">
        <v>5170</v>
      </c>
      <c r="U23" s="2125">
        <v>10480</v>
      </c>
      <c r="V23" s="2125">
        <v>37450</v>
      </c>
      <c r="W23" s="2125">
        <v>8460</v>
      </c>
      <c r="X23" s="2125">
        <v>64000</v>
      </c>
      <c r="Y23" s="2121">
        <v>2.9747049220536672</v>
      </c>
      <c r="Z23" s="2120">
        <v>5560</v>
      </c>
    </row>
    <row r="24" spans="1:26">
      <c r="A24" s="80" t="s">
        <v>161</v>
      </c>
      <c r="B24" s="85">
        <v>9460</v>
      </c>
      <c r="C24" s="450">
        <v>2.976714915040906</v>
      </c>
      <c r="D24" s="85">
        <v>40020</v>
      </c>
      <c r="E24" s="450">
        <v>1.8600976063211714</v>
      </c>
      <c r="F24" s="523">
        <v>0.23638180909545228</v>
      </c>
      <c r="H24" s="80" t="s">
        <v>161</v>
      </c>
      <c r="I24" s="2125">
        <v>890</v>
      </c>
      <c r="J24" s="2125">
        <v>2210</v>
      </c>
      <c r="K24" s="2125">
        <v>3620</v>
      </c>
      <c r="L24" s="2125">
        <v>27160</v>
      </c>
      <c r="M24" s="2125"/>
      <c r="N24" s="2125">
        <v>5170</v>
      </c>
      <c r="O24" s="2125">
        <v>39030</v>
      </c>
      <c r="P24" s="2121">
        <v>12.281308999370673</v>
      </c>
      <c r="Q24" s="2120">
        <v>1060</v>
      </c>
      <c r="S24" s="2125">
        <v>2050</v>
      </c>
      <c r="T24" s="2125">
        <v>4240</v>
      </c>
      <c r="U24" s="2125">
        <v>7790</v>
      </c>
      <c r="V24" s="2125">
        <v>30920</v>
      </c>
      <c r="W24" s="2125">
        <v>6320</v>
      </c>
      <c r="X24" s="2125">
        <v>51310</v>
      </c>
      <c r="Y24" s="2121">
        <v>2.3848477806181734</v>
      </c>
      <c r="Z24" s="2120">
        <v>3710</v>
      </c>
    </row>
    <row r="25" spans="1:26">
      <c r="A25" s="80" t="s">
        <v>160</v>
      </c>
      <c r="B25" s="85">
        <v>10180</v>
      </c>
      <c r="C25" s="450">
        <v>3.1381011097410605</v>
      </c>
      <c r="D25" s="85">
        <v>44160</v>
      </c>
      <c r="E25" s="450">
        <v>2.0321200128848189</v>
      </c>
      <c r="F25" s="523">
        <v>0.23052536231884058</v>
      </c>
      <c r="H25" s="80" t="s">
        <v>160</v>
      </c>
      <c r="I25" s="2125">
        <v>1330</v>
      </c>
      <c r="J25" s="2125">
        <v>2120</v>
      </c>
      <c r="K25" s="2125">
        <v>3240</v>
      </c>
      <c r="L25" s="2125">
        <v>23530</v>
      </c>
      <c r="M25" s="2125"/>
      <c r="N25" s="2125">
        <v>5630</v>
      </c>
      <c r="O25" s="2125">
        <v>35850</v>
      </c>
      <c r="P25" s="2121">
        <v>11.051171393341553</v>
      </c>
      <c r="Q25" s="2120">
        <v>1280</v>
      </c>
      <c r="S25" s="2125">
        <v>2750</v>
      </c>
      <c r="T25" s="2125">
        <v>4250</v>
      </c>
      <c r="U25" s="2125">
        <v>7490</v>
      </c>
      <c r="V25" s="2125">
        <v>26960</v>
      </c>
      <c r="W25" s="2125">
        <v>6790</v>
      </c>
      <c r="X25" s="2125">
        <v>48240</v>
      </c>
      <c r="Y25" s="2121">
        <v>2.2199723884031295</v>
      </c>
      <c r="Z25" s="2120">
        <v>4770</v>
      </c>
    </row>
    <row r="26" spans="1:26">
      <c r="A26" s="80" t="s">
        <v>159</v>
      </c>
      <c r="B26" s="85">
        <v>12720</v>
      </c>
      <c r="C26" s="450">
        <v>3.92</v>
      </c>
      <c r="D26" s="85">
        <v>50290</v>
      </c>
      <c r="E26" s="450">
        <v>2.31</v>
      </c>
      <c r="F26" s="523">
        <v>0.25293298866573871</v>
      </c>
      <c r="H26" s="80" t="s">
        <v>159</v>
      </c>
      <c r="I26" s="2125">
        <v>1880</v>
      </c>
      <c r="J26" s="2125">
        <v>2190</v>
      </c>
      <c r="K26" s="2125">
        <v>3910</v>
      </c>
      <c r="L26" s="2125">
        <v>22420</v>
      </c>
      <c r="M26" s="2125"/>
      <c r="N26" s="2125">
        <v>6350</v>
      </c>
      <c r="O26" s="2125">
        <v>36740</v>
      </c>
      <c r="P26" s="2121">
        <v>11.33</v>
      </c>
      <c r="Q26" s="2120">
        <v>1150</v>
      </c>
      <c r="S26" s="2125">
        <v>3960</v>
      </c>
      <c r="T26" s="2125">
        <v>4360</v>
      </c>
      <c r="U26" s="2125">
        <v>8270</v>
      </c>
      <c r="V26" s="2125">
        <v>26040</v>
      </c>
      <c r="W26" s="2125">
        <v>7810</v>
      </c>
      <c r="X26" s="2125">
        <v>50430</v>
      </c>
      <c r="Y26" s="2121">
        <v>2.3199999999999998</v>
      </c>
      <c r="Z26" s="2120">
        <v>5400</v>
      </c>
    </row>
    <row r="27" spans="1:26">
      <c r="A27" s="80" t="s">
        <v>130</v>
      </c>
      <c r="B27" s="85">
        <v>15660</v>
      </c>
      <c r="C27" s="450">
        <v>4.7</v>
      </c>
      <c r="D27" s="85">
        <v>53770</v>
      </c>
      <c r="E27" s="450">
        <v>2.41</v>
      </c>
      <c r="F27" s="523">
        <v>0.29124046866282316</v>
      </c>
      <c r="H27" s="80" t="s">
        <v>130</v>
      </c>
      <c r="I27" s="2125">
        <v>2290</v>
      </c>
      <c r="J27" s="2125">
        <v>2250</v>
      </c>
      <c r="K27" s="2125">
        <v>4530</v>
      </c>
      <c r="L27" s="2125">
        <v>22410</v>
      </c>
      <c r="M27" s="2125"/>
      <c r="N27" s="2125">
        <v>8760</v>
      </c>
      <c r="O27" s="2125">
        <v>40230</v>
      </c>
      <c r="P27" s="2121">
        <v>12.08</v>
      </c>
      <c r="Q27" s="2120">
        <v>1030</v>
      </c>
      <c r="S27" s="2125">
        <v>4510</v>
      </c>
      <c r="T27" s="2125">
        <v>4480</v>
      </c>
      <c r="U27" s="2125">
        <v>9270</v>
      </c>
      <c r="V27" s="2125">
        <v>26260</v>
      </c>
      <c r="W27" s="2125">
        <v>10810</v>
      </c>
      <c r="X27" s="2125">
        <v>55320</v>
      </c>
      <c r="Y27" s="2121">
        <v>2.48</v>
      </c>
      <c r="Z27" s="2120">
        <v>5930</v>
      </c>
    </row>
    <row r="28" spans="1:26">
      <c r="A28" s="80" t="s">
        <v>129</v>
      </c>
      <c r="B28" s="85">
        <v>17030</v>
      </c>
      <c r="C28" s="450">
        <v>5.0369966367769372</v>
      </c>
      <c r="D28" s="85">
        <v>52290</v>
      </c>
      <c r="E28" s="450">
        <v>2.32387014558878</v>
      </c>
      <c r="F28" s="523">
        <v>0.32568368712947027</v>
      </c>
      <c r="H28" s="80" t="s">
        <v>129</v>
      </c>
      <c r="I28" s="2125">
        <v>2240</v>
      </c>
      <c r="J28" s="2125">
        <v>2660</v>
      </c>
      <c r="K28" s="2125">
        <v>4920</v>
      </c>
      <c r="L28" s="2125">
        <v>21460</v>
      </c>
      <c r="M28" s="2125"/>
      <c r="N28" s="2125">
        <v>12030</v>
      </c>
      <c r="O28" s="2125">
        <v>43310</v>
      </c>
      <c r="P28" s="2121">
        <v>12.80988398936049</v>
      </c>
      <c r="Q28" s="2120">
        <v>890</v>
      </c>
      <c r="S28" s="2125">
        <v>4370</v>
      </c>
      <c r="T28" s="2125">
        <v>4880</v>
      </c>
      <c r="U28" s="2125">
        <v>9880</v>
      </c>
      <c r="V28" s="2125">
        <v>25270</v>
      </c>
      <c r="W28" s="2125">
        <v>14010</v>
      </c>
      <c r="X28" s="2125">
        <v>58410</v>
      </c>
      <c r="Y28" s="2121">
        <v>2.5962313178369545</v>
      </c>
      <c r="Z28" s="2120">
        <v>5620</v>
      </c>
    </row>
    <row r="29" spans="1:26">
      <c r="A29" s="80" t="s">
        <v>128</v>
      </c>
      <c r="B29" s="85">
        <v>17530</v>
      </c>
      <c r="C29" s="450">
        <v>5.0999999999999996</v>
      </c>
      <c r="D29" s="85">
        <v>54430</v>
      </c>
      <c r="E29" s="450">
        <v>2.4</v>
      </c>
      <c r="F29" s="523">
        <v>0.32206503766305344</v>
      </c>
      <c r="H29" s="80" t="s">
        <v>128</v>
      </c>
      <c r="I29" s="2125">
        <v>2950</v>
      </c>
      <c r="J29" s="2125">
        <v>2620</v>
      </c>
      <c r="K29" s="2125">
        <v>5430</v>
      </c>
      <c r="L29" s="2125">
        <v>20180</v>
      </c>
      <c r="M29" s="2125"/>
      <c r="N29" s="2125">
        <v>17050</v>
      </c>
      <c r="O29" s="2125">
        <v>48240</v>
      </c>
      <c r="P29" s="2121">
        <v>14.04</v>
      </c>
      <c r="Q29" s="2120">
        <v>800</v>
      </c>
      <c r="S29" s="2125">
        <v>5270</v>
      </c>
      <c r="T29" s="2125">
        <v>5040</v>
      </c>
      <c r="U29" s="2125">
        <v>10920</v>
      </c>
      <c r="V29" s="2125">
        <v>23990</v>
      </c>
      <c r="W29" s="2125">
        <v>19480</v>
      </c>
      <c r="X29" s="2125">
        <v>64710</v>
      </c>
      <c r="Y29" s="2121">
        <v>2.85</v>
      </c>
      <c r="Z29" s="2120">
        <v>6900</v>
      </c>
    </row>
    <row r="30" spans="1:26">
      <c r="A30" s="80" t="s">
        <v>127</v>
      </c>
      <c r="B30" s="85">
        <v>19170</v>
      </c>
      <c r="C30" s="450">
        <v>5.49</v>
      </c>
      <c r="D30" s="85">
        <v>57730</v>
      </c>
      <c r="E30" s="450">
        <v>2.52</v>
      </c>
      <c r="F30" s="523">
        <v>0.33206305213926901</v>
      </c>
      <c r="H30" s="80" t="s">
        <v>127</v>
      </c>
      <c r="I30" s="2125">
        <v>2970</v>
      </c>
      <c r="J30" s="2125">
        <v>3160</v>
      </c>
      <c r="K30" s="2125">
        <v>6290</v>
      </c>
      <c r="L30" s="2125">
        <v>20920</v>
      </c>
      <c r="M30" s="2125"/>
      <c r="N30" s="2125">
        <v>18720</v>
      </c>
      <c r="O30" s="2125">
        <v>52060</v>
      </c>
      <c r="P30" s="2121">
        <v>14.91</v>
      </c>
      <c r="Q30" s="2120">
        <v>1020</v>
      </c>
      <c r="S30" s="2125">
        <v>5960</v>
      </c>
      <c r="T30" s="2125">
        <v>5570</v>
      </c>
      <c r="U30" s="2125">
        <v>13130</v>
      </c>
      <c r="V30" s="2125">
        <v>24420</v>
      </c>
      <c r="W30" s="2125">
        <v>22590</v>
      </c>
      <c r="X30" s="2125">
        <v>71670</v>
      </c>
      <c r="Y30" s="2121">
        <v>3.12</v>
      </c>
      <c r="Z30" s="2120">
        <v>6790</v>
      </c>
    </row>
    <row r="31" spans="1:26">
      <c r="A31" s="80" t="s">
        <v>393</v>
      </c>
      <c r="B31" s="85">
        <v>18060</v>
      </c>
      <c r="C31" s="450">
        <v>5.03</v>
      </c>
      <c r="D31" s="85">
        <v>59110</v>
      </c>
      <c r="E31" s="450">
        <v>2.54</v>
      </c>
      <c r="F31" s="523">
        <v>0.3055320588732871</v>
      </c>
      <c r="H31" s="80" t="s">
        <v>393</v>
      </c>
      <c r="I31" s="2125">
        <v>3020</v>
      </c>
      <c r="J31" s="2125">
        <v>3260</v>
      </c>
      <c r="K31" s="2125">
        <v>7000</v>
      </c>
      <c r="L31" s="2125">
        <v>20100</v>
      </c>
      <c r="M31" s="2125"/>
      <c r="N31" s="2125">
        <v>20910</v>
      </c>
      <c r="O31" s="2125">
        <v>54280</v>
      </c>
      <c r="P31" s="2121">
        <v>15.12</v>
      </c>
      <c r="Q31" s="2120">
        <v>870</v>
      </c>
      <c r="S31" s="2125">
        <v>6580</v>
      </c>
      <c r="T31" s="2125">
        <v>5740</v>
      </c>
      <c r="U31" s="2125">
        <v>14370</v>
      </c>
      <c r="V31" s="2125">
        <v>24510</v>
      </c>
      <c r="W31" s="2125">
        <v>26020</v>
      </c>
      <c r="X31" s="2125">
        <v>77220</v>
      </c>
      <c r="Y31" s="2121">
        <v>3.32</v>
      </c>
      <c r="Z31" s="2120">
        <v>8230</v>
      </c>
    </row>
    <row r="32" spans="1:26">
      <c r="A32" s="80" t="s">
        <v>1001</v>
      </c>
      <c r="B32" s="85">
        <v>15470</v>
      </c>
      <c r="C32" s="450">
        <v>4.24</v>
      </c>
      <c r="D32" s="85">
        <v>56600</v>
      </c>
      <c r="E32" s="450">
        <v>2.41</v>
      </c>
      <c r="F32" s="523">
        <v>0.273321554770318</v>
      </c>
      <c r="H32" s="80" t="s">
        <v>1001</v>
      </c>
      <c r="I32" s="2125">
        <v>2590</v>
      </c>
      <c r="J32" s="2125">
        <v>3160</v>
      </c>
      <c r="K32" s="2125">
        <v>7720</v>
      </c>
      <c r="L32" s="2125">
        <v>20620</v>
      </c>
      <c r="M32" s="2125"/>
      <c r="N32" s="2125">
        <v>21360</v>
      </c>
      <c r="O32" s="2125">
        <v>55440</v>
      </c>
      <c r="P32" s="2121">
        <v>15.18</v>
      </c>
      <c r="Q32" s="2120">
        <v>1250</v>
      </c>
      <c r="S32" s="2125">
        <v>6130</v>
      </c>
      <c r="T32" s="2125">
        <v>5690</v>
      </c>
      <c r="U32" s="2125">
        <v>15650</v>
      </c>
      <c r="V32" s="2125">
        <v>25320</v>
      </c>
      <c r="W32" s="2125">
        <v>27940</v>
      </c>
      <c r="X32" s="2125">
        <v>80720</v>
      </c>
      <c r="Y32" s="2121">
        <v>3.44</v>
      </c>
      <c r="Z32" s="2120">
        <v>9560</v>
      </c>
    </row>
    <row r="33" spans="1:6">
      <c r="A33" s="80"/>
      <c r="B33" s="85"/>
      <c r="C33" s="85"/>
      <c r="D33" s="523"/>
      <c r="E33" s="450"/>
      <c r="F33" s="971"/>
    </row>
    <row r="34" spans="1:6">
      <c r="E34" s="450"/>
    </row>
    <row r="35" spans="1:6">
      <c r="C35" s="524"/>
    </row>
    <row r="38" spans="1:6">
      <c r="A38" s="524" t="s">
        <v>1394</v>
      </c>
      <c r="C38" s="514"/>
      <c r="D38" s="514"/>
      <c r="E38" s="514"/>
      <c r="F38" s="514"/>
    </row>
    <row r="39" spans="1:6">
      <c r="C39" s="514"/>
      <c r="D39" s="514"/>
      <c r="E39" s="514"/>
      <c r="F39" s="514"/>
    </row>
    <row r="40" spans="1:6">
      <c r="A40" s="514" t="s">
        <v>570</v>
      </c>
      <c r="B40" s="513" t="s">
        <v>596</v>
      </c>
      <c r="C40" s="514"/>
      <c r="D40" s="514"/>
      <c r="E40" s="514"/>
      <c r="F40" s="514"/>
    </row>
    <row r="41" spans="1:6">
      <c r="A41" s="527" t="s">
        <v>569</v>
      </c>
      <c r="B41" s="528" t="s">
        <v>597</v>
      </c>
      <c r="C41" s="514"/>
      <c r="D41" s="514"/>
      <c r="E41" s="514"/>
      <c r="F41" s="514"/>
    </row>
    <row r="42" spans="1:6">
      <c r="A42" s="527"/>
      <c r="B42" s="528"/>
      <c r="C42" s="514"/>
      <c r="D42" s="514"/>
      <c r="E42" s="514"/>
      <c r="F42" s="514"/>
    </row>
    <row r="43" spans="1:6">
      <c r="A43" s="527"/>
      <c r="B43" s="528"/>
      <c r="C43" s="514"/>
      <c r="D43" s="514"/>
      <c r="E43" s="514"/>
      <c r="F43" s="514"/>
    </row>
    <row r="45" spans="1:6" ht="75">
      <c r="A45" s="514" t="s">
        <v>41</v>
      </c>
      <c r="B45" s="2122" t="s">
        <v>598</v>
      </c>
      <c r="C45" s="2122" t="s">
        <v>599</v>
      </c>
      <c r="D45" s="2122" t="s">
        <v>600</v>
      </c>
      <c r="E45" s="2122" t="s">
        <v>601</v>
      </c>
      <c r="F45" s="2122" t="s">
        <v>398</v>
      </c>
    </row>
    <row r="46" spans="1:6">
      <c r="A46" s="973" t="s">
        <v>1004</v>
      </c>
      <c r="B46" s="972">
        <v>9450</v>
      </c>
      <c r="C46" s="972">
        <v>3520</v>
      </c>
      <c r="D46" s="972">
        <v>3650</v>
      </c>
      <c r="E46" s="972">
        <v>1960</v>
      </c>
      <c r="F46" s="972">
        <v>8010</v>
      </c>
    </row>
    <row r="47" spans="1:6">
      <c r="A47" s="973" t="s">
        <v>207</v>
      </c>
      <c r="B47" s="972">
        <v>10490</v>
      </c>
      <c r="C47" s="972">
        <v>3250</v>
      </c>
      <c r="D47" s="972">
        <v>3180</v>
      </c>
      <c r="E47" s="972">
        <v>2120</v>
      </c>
      <c r="F47" s="972">
        <v>8920</v>
      </c>
    </row>
    <row r="48" spans="1:6">
      <c r="A48" s="973" t="s">
        <v>208</v>
      </c>
      <c r="B48" s="972">
        <v>12300</v>
      </c>
      <c r="C48" s="972">
        <v>3340</v>
      </c>
      <c r="D48" s="972">
        <v>3570</v>
      </c>
      <c r="E48" s="972">
        <v>2570</v>
      </c>
      <c r="F48" s="972">
        <v>7930</v>
      </c>
    </row>
    <row r="49" spans="1:6">
      <c r="A49" s="973" t="s">
        <v>209</v>
      </c>
      <c r="B49" s="972">
        <v>13160</v>
      </c>
      <c r="C49" s="972">
        <v>2900</v>
      </c>
      <c r="D49" s="972">
        <v>3670</v>
      </c>
      <c r="E49" s="972">
        <v>1970</v>
      </c>
      <c r="F49" s="972">
        <v>7620</v>
      </c>
    </row>
    <row r="50" spans="1:6">
      <c r="A50" s="973" t="s">
        <v>210</v>
      </c>
      <c r="B50" s="972">
        <v>14630</v>
      </c>
      <c r="C50" s="972">
        <v>2940</v>
      </c>
      <c r="D50" s="972">
        <v>3160</v>
      </c>
      <c r="E50" s="972">
        <v>1960</v>
      </c>
      <c r="F50" s="972">
        <v>7100</v>
      </c>
    </row>
    <row r="51" spans="1:6">
      <c r="A51" s="973" t="s">
        <v>211</v>
      </c>
      <c r="B51" s="972">
        <v>15260</v>
      </c>
      <c r="C51" s="972">
        <v>2930</v>
      </c>
      <c r="D51" s="972">
        <v>2800</v>
      </c>
      <c r="E51" s="972">
        <v>1690</v>
      </c>
      <c r="F51" s="972">
        <v>7410</v>
      </c>
    </row>
    <row r="52" spans="1:6">
      <c r="A52" s="973" t="s">
        <v>212</v>
      </c>
      <c r="B52" s="972">
        <v>13490</v>
      </c>
      <c r="C52" s="972">
        <v>2690</v>
      </c>
      <c r="D52" s="972">
        <v>2310</v>
      </c>
      <c r="E52" s="972">
        <v>1690</v>
      </c>
      <c r="F52" s="972">
        <v>6560</v>
      </c>
    </row>
    <row r="53" spans="1:6">
      <c r="A53" s="973" t="s">
        <v>213</v>
      </c>
      <c r="B53" s="972">
        <v>10740</v>
      </c>
      <c r="C53" s="972">
        <v>2080</v>
      </c>
      <c r="D53" s="972">
        <v>2060</v>
      </c>
      <c r="E53" s="972">
        <v>1390</v>
      </c>
      <c r="F53" s="972">
        <v>4860</v>
      </c>
    </row>
    <row r="54" spans="1:6">
      <c r="A54" s="973" t="s">
        <v>214</v>
      </c>
      <c r="B54" s="972">
        <v>7600</v>
      </c>
      <c r="C54" s="972">
        <v>1500</v>
      </c>
      <c r="D54" s="972">
        <v>1790</v>
      </c>
      <c r="E54" s="972">
        <v>890</v>
      </c>
      <c r="F54" s="972">
        <v>3600</v>
      </c>
    </row>
    <row r="55" spans="1:6">
      <c r="A55" s="973" t="s">
        <v>215</v>
      </c>
      <c r="B55" s="972">
        <v>6410</v>
      </c>
      <c r="C55" s="972">
        <v>1180</v>
      </c>
      <c r="D55" s="972">
        <v>2030</v>
      </c>
      <c r="E55" s="972">
        <v>740</v>
      </c>
      <c r="F55" s="972">
        <v>3450</v>
      </c>
    </row>
    <row r="56" spans="1:6">
      <c r="A56" s="973" t="s">
        <v>216</v>
      </c>
      <c r="B56" s="972">
        <v>5760</v>
      </c>
      <c r="C56" s="972">
        <v>1070</v>
      </c>
      <c r="D56" s="972">
        <v>1710</v>
      </c>
      <c r="E56" s="972">
        <v>710</v>
      </c>
      <c r="F56" s="972">
        <v>3530</v>
      </c>
    </row>
    <row r="57" spans="1:6">
      <c r="A57" s="975" t="s">
        <v>161</v>
      </c>
      <c r="B57" s="972">
        <v>4200</v>
      </c>
      <c r="C57" s="972">
        <v>990</v>
      </c>
      <c r="D57" s="972">
        <v>930</v>
      </c>
      <c r="E57" s="972">
        <v>550</v>
      </c>
      <c r="F57" s="972">
        <v>2810</v>
      </c>
    </row>
    <row r="58" spans="1:6">
      <c r="A58" s="975" t="s">
        <v>160</v>
      </c>
      <c r="B58" s="972">
        <v>4490</v>
      </c>
      <c r="C58" s="972">
        <v>1070</v>
      </c>
      <c r="D58" s="972">
        <v>1190</v>
      </c>
      <c r="E58" s="972">
        <v>570</v>
      </c>
      <c r="F58" s="972">
        <v>2860</v>
      </c>
    </row>
    <row r="59" spans="1:6">
      <c r="A59" s="975" t="s">
        <v>159</v>
      </c>
      <c r="B59" s="972">
        <v>5150</v>
      </c>
      <c r="C59" s="972">
        <v>1270</v>
      </c>
      <c r="D59" s="972">
        <v>2370</v>
      </c>
      <c r="E59" s="972">
        <v>880</v>
      </c>
      <c r="F59" s="972">
        <v>3070</v>
      </c>
    </row>
    <row r="60" spans="1:6">
      <c r="A60" s="974" t="s">
        <v>130</v>
      </c>
      <c r="B60" s="972">
        <v>5650</v>
      </c>
      <c r="C60" s="972">
        <v>1350</v>
      </c>
      <c r="D60" s="972">
        <v>4310</v>
      </c>
      <c r="E60" s="972">
        <v>1140</v>
      </c>
      <c r="F60" s="972">
        <v>3230</v>
      </c>
    </row>
    <row r="61" spans="1:6">
      <c r="A61" s="974" t="s">
        <v>129</v>
      </c>
      <c r="B61" s="972">
        <v>5480</v>
      </c>
      <c r="C61" s="972">
        <v>1280</v>
      </c>
      <c r="D61" s="972">
        <v>5960</v>
      </c>
      <c r="E61" s="972">
        <v>1000</v>
      </c>
      <c r="F61" s="972">
        <v>3300</v>
      </c>
    </row>
    <row r="62" spans="1:6">
      <c r="A62" s="974" t="s">
        <v>128</v>
      </c>
      <c r="B62" s="972">
        <v>5130</v>
      </c>
      <c r="C62" s="972">
        <v>1280</v>
      </c>
      <c r="D62" s="972">
        <v>6790</v>
      </c>
      <c r="E62" s="972">
        <v>1130</v>
      </c>
      <c r="F62" s="972">
        <v>3210</v>
      </c>
    </row>
    <row r="63" spans="1:6">
      <c r="A63" s="974" t="s">
        <v>127</v>
      </c>
      <c r="B63" s="972">
        <v>5690</v>
      </c>
      <c r="C63" s="972">
        <v>1290</v>
      </c>
      <c r="D63" s="972">
        <v>7760</v>
      </c>
      <c r="E63" s="972">
        <v>1340</v>
      </c>
      <c r="F63" s="972">
        <v>3100</v>
      </c>
    </row>
    <row r="64" spans="1:6">
      <c r="A64" s="974" t="s">
        <v>393</v>
      </c>
      <c r="B64" s="972">
        <v>5370</v>
      </c>
      <c r="C64" s="972">
        <v>1250</v>
      </c>
      <c r="D64" s="972">
        <v>6990</v>
      </c>
      <c r="E64" s="972">
        <v>1430</v>
      </c>
      <c r="F64" s="972">
        <v>3020</v>
      </c>
    </row>
    <row r="65" spans="1:6">
      <c r="A65" s="974" t="s">
        <v>1001</v>
      </c>
      <c r="B65" s="972">
        <v>4710</v>
      </c>
      <c r="C65" s="972">
        <v>1290</v>
      </c>
      <c r="D65" s="972">
        <v>4860</v>
      </c>
      <c r="E65" s="972">
        <v>1080</v>
      </c>
      <c r="F65" s="972">
        <v>3540</v>
      </c>
    </row>
    <row r="66" spans="1:6">
      <c r="A66" s="514"/>
      <c r="B66" s="514"/>
      <c r="C66" s="514"/>
      <c r="D66" s="514"/>
      <c r="E66" s="514"/>
      <c r="F66" s="514"/>
    </row>
    <row r="67" spans="1:6">
      <c r="A67" s="514"/>
      <c r="B67" s="514"/>
      <c r="C67" s="514"/>
      <c r="D67" s="514"/>
      <c r="E67" s="514"/>
      <c r="F67" s="514"/>
    </row>
    <row r="68" spans="1:6">
      <c r="A68" s="514"/>
      <c r="B68" s="514"/>
      <c r="C68" s="514"/>
      <c r="D68" s="514"/>
      <c r="E68" s="514"/>
      <c r="F68" s="514"/>
    </row>
    <row r="69" spans="1:6">
      <c r="A69" s="514"/>
      <c r="B69" s="514"/>
      <c r="C69" s="514"/>
      <c r="D69" s="514"/>
      <c r="E69" s="514"/>
      <c r="F69" s="514"/>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S26" sqref="S26"/>
    </sheetView>
  </sheetViews>
  <sheetFormatPr defaultColWidth="9.140625" defaultRowHeight="15"/>
  <cols>
    <col min="1" max="1" width="54" style="2133" customWidth="1"/>
    <col min="2" max="5" width="10.5703125" style="2133" bestFit="1" customWidth="1"/>
    <col min="6" max="6" width="9.140625" style="2133"/>
    <col min="7" max="7" width="11.5703125" style="2133" bestFit="1" customWidth="1"/>
    <col min="8" max="8" width="12" style="2133" bestFit="1" customWidth="1"/>
    <col min="9" max="16384" width="9.140625" style="2133"/>
  </cols>
  <sheetData>
    <row r="1" spans="1:8">
      <c r="A1" s="2133" t="s">
        <v>1400</v>
      </c>
    </row>
    <row r="3" spans="1:8">
      <c r="A3" s="2133" t="s">
        <v>199</v>
      </c>
      <c r="B3" s="2414" t="s">
        <v>1401</v>
      </c>
      <c r="C3" s="2414"/>
      <c r="D3" s="2414"/>
      <c r="E3" s="2414"/>
      <c r="F3" s="2414"/>
      <c r="G3" s="2133" t="s">
        <v>1428</v>
      </c>
      <c r="H3" s="2133" t="s">
        <v>1429</v>
      </c>
    </row>
    <row r="4" spans="1:8">
      <c r="B4" s="2133" t="s">
        <v>1402</v>
      </c>
      <c r="C4" s="2133" t="s">
        <v>1403</v>
      </c>
      <c r="D4" s="2133" t="s">
        <v>1404</v>
      </c>
      <c r="E4" s="2133" t="s">
        <v>1405</v>
      </c>
      <c r="F4" s="2133" t="s">
        <v>1406</v>
      </c>
    </row>
    <row r="5" spans="1:8">
      <c r="A5" s="2133" t="s">
        <v>1407</v>
      </c>
      <c r="B5" s="2079">
        <v>61630</v>
      </c>
      <c r="C5" s="2079">
        <v>68040</v>
      </c>
      <c r="D5" s="2079">
        <v>63620</v>
      </c>
      <c r="E5" s="2079">
        <v>70430</v>
      </c>
      <c r="F5" s="2135">
        <f>SUM(B5:E5)</f>
        <v>263720</v>
      </c>
      <c r="G5" s="2135">
        <v>23223000</v>
      </c>
      <c r="H5" s="2147">
        <f>F5/(G5/1000)</f>
        <v>11.355983292425613</v>
      </c>
    </row>
    <row r="6" spans="1:8">
      <c r="A6" s="2133" t="s">
        <v>1408</v>
      </c>
      <c r="B6" s="2079">
        <v>35150</v>
      </c>
      <c r="C6" s="2079">
        <v>37990</v>
      </c>
      <c r="D6" s="2079">
        <v>34190</v>
      </c>
      <c r="E6" s="2079">
        <v>37690</v>
      </c>
      <c r="F6" s="2135">
        <f>SUM(B6:E6)</f>
        <v>145020</v>
      </c>
    </row>
    <row r="7" spans="1:8">
      <c r="A7" s="94" t="s">
        <v>1409</v>
      </c>
      <c r="B7" s="2136">
        <v>11030</v>
      </c>
      <c r="C7" s="2136">
        <v>26410</v>
      </c>
      <c r="D7" s="2136">
        <v>31470</v>
      </c>
      <c r="E7" s="2136">
        <v>31930</v>
      </c>
      <c r="F7" s="2136">
        <f t="shared" ref="F7:F10" si="0">SUM(B7:E7)</f>
        <v>100840</v>
      </c>
    </row>
    <row r="8" spans="1:8">
      <c r="A8" s="2133" t="s">
        <v>1410</v>
      </c>
      <c r="B8" s="2079">
        <v>26480</v>
      </c>
      <c r="C8" s="2079">
        <v>30050</v>
      </c>
      <c r="D8" s="2079">
        <v>29430</v>
      </c>
      <c r="E8" s="2079">
        <v>32740</v>
      </c>
      <c r="F8" s="2135">
        <f t="shared" si="0"/>
        <v>118700</v>
      </c>
    </row>
    <row r="9" spans="1:8">
      <c r="A9" s="94" t="s">
        <v>1411</v>
      </c>
      <c r="B9" s="2136">
        <v>7920</v>
      </c>
      <c r="C9" s="2136">
        <v>23010</v>
      </c>
      <c r="D9" s="2136">
        <v>30020</v>
      </c>
      <c r="E9" s="2136">
        <v>32270</v>
      </c>
      <c r="F9" s="2136">
        <f t="shared" si="0"/>
        <v>93220</v>
      </c>
    </row>
    <row r="10" spans="1:8">
      <c r="A10" s="2133" t="s">
        <v>1412</v>
      </c>
      <c r="B10" s="2137">
        <v>12570</v>
      </c>
      <c r="C10" s="2137">
        <v>12280</v>
      </c>
      <c r="D10" s="2137">
        <v>12840</v>
      </c>
      <c r="E10" s="2137">
        <v>13020</v>
      </c>
      <c r="F10" s="2137">
        <f t="shared" si="0"/>
        <v>50710</v>
      </c>
      <c r="H10" s="2147">
        <f>F10/(G5/1000)</f>
        <v>2.1836110752271454</v>
      </c>
    </row>
    <row r="11" spans="1:8">
      <c r="A11" s="94" t="s">
        <v>1413</v>
      </c>
      <c r="B11" s="2137">
        <v>82430</v>
      </c>
      <c r="C11" s="2137">
        <v>83490</v>
      </c>
      <c r="D11" s="2137">
        <v>83610</v>
      </c>
      <c r="E11" s="2137">
        <v>84740</v>
      </c>
      <c r="H11" s="2147">
        <f>E11/(G5/1000)</f>
        <v>3.6489686948284028</v>
      </c>
    </row>
    <row r="12" spans="1:8">
      <c r="A12" s="94" t="s">
        <v>1414</v>
      </c>
      <c r="B12" s="2137">
        <v>61590</v>
      </c>
      <c r="C12" s="2137">
        <v>61750</v>
      </c>
      <c r="D12" s="2137">
        <v>61640</v>
      </c>
      <c r="E12" s="2137">
        <v>62010</v>
      </c>
    </row>
    <row r="14" spans="1:8">
      <c r="A14" s="2133" t="s">
        <v>2</v>
      </c>
      <c r="B14" s="2414" t="s">
        <v>1401</v>
      </c>
      <c r="C14" s="2414"/>
      <c r="D14" s="2414"/>
      <c r="E14" s="2414"/>
      <c r="F14" s="2414"/>
    </row>
    <row r="15" spans="1:8">
      <c r="B15" s="2133" t="s">
        <v>1402</v>
      </c>
      <c r="C15" s="2133" t="s">
        <v>1403</v>
      </c>
      <c r="D15" s="2133" t="s">
        <v>1404</v>
      </c>
      <c r="E15" s="2133" t="s">
        <v>1405</v>
      </c>
      <c r="F15" s="2133" t="s">
        <v>1406</v>
      </c>
    </row>
    <row r="16" spans="1:8">
      <c r="A16" s="2133" t="s">
        <v>1407</v>
      </c>
      <c r="B16" s="2079">
        <v>12680</v>
      </c>
      <c r="C16" s="2079">
        <v>13940</v>
      </c>
      <c r="D16" s="2079">
        <v>12800</v>
      </c>
      <c r="E16" s="2079">
        <v>12870</v>
      </c>
      <c r="F16" s="2135">
        <f>SUM(B16:E16)</f>
        <v>52290</v>
      </c>
      <c r="G16" s="2135">
        <v>3514000</v>
      </c>
      <c r="H16" s="2147">
        <f>F16/(G16/1000)</f>
        <v>14.880478087649402</v>
      </c>
    </row>
    <row r="17" spans="1:8">
      <c r="A17" s="2133" t="s">
        <v>1408</v>
      </c>
      <c r="B17" s="2079">
        <v>7630</v>
      </c>
      <c r="C17" s="2079">
        <v>8160</v>
      </c>
      <c r="D17" s="2079">
        <v>7320</v>
      </c>
      <c r="E17" s="2079">
        <v>7130</v>
      </c>
      <c r="F17" s="2135">
        <f>SUM(B17:E17)</f>
        <v>30240</v>
      </c>
    </row>
    <row r="18" spans="1:8">
      <c r="A18" s="94" t="s">
        <v>1409</v>
      </c>
      <c r="B18" s="2136">
        <v>1920</v>
      </c>
      <c r="C18" s="2136">
        <v>3940</v>
      </c>
      <c r="D18" s="2136">
        <v>5070</v>
      </c>
      <c r="E18" s="2136">
        <v>5660</v>
      </c>
      <c r="F18" s="2136">
        <f t="shared" ref="F18:F21" si="1">SUM(B18:E18)</f>
        <v>16590</v>
      </c>
    </row>
    <row r="19" spans="1:8">
      <c r="A19" s="2133" t="s">
        <v>1410</v>
      </c>
      <c r="B19" s="2079">
        <v>5050</v>
      </c>
      <c r="C19" s="2079">
        <v>5780</v>
      </c>
      <c r="D19" s="2079">
        <v>5470</v>
      </c>
      <c r="E19" s="2079">
        <v>5740</v>
      </c>
      <c r="F19" s="2135">
        <f t="shared" si="1"/>
        <v>22040</v>
      </c>
    </row>
    <row r="20" spans="1:8">
      <c r="A20" s="94" t="s">
        <v>1411</v>
      </c>
      <c r="B20" s="2136">
        <v>730</v>
      </c>
      <c r="C20" s="2136">
        <v>2640</v>
      </c>
      <c r="D20" s="2136">
        <v>4080</v>
      </c>
      <c r="E20" s="2136">
        <v>5270</v>
      </c>
      <c r="F20" s="2136">
        <f t="shared" si="1"/>
        <v>12720</v>
      </c>
    </row>
    <row r="21" spans="1:8">
      <c r="A21" s="2133" t="s">
        <v>1412</v>
      </c>
      <c r="B21" s="2137">
        <v>1880</v>
      </c>
      <c r="C21" s="2137">
        <v>2010</v>
      </c>
      <c r="D21" s="2137">
        <v>2210</v>
      </c>
      <c r="E21" s="2137">
        <v>2190</v>
      </c>
      <c r="F21" s="2137">
        <f t="shared" si="1"/>
        <v>8290</v>
      </c>
      <c r="H21" s="2147">
        <f>F21/(G16/1000)</f>
        <v>2.3591348890153672</v>
      </c>
    </row>
    <row r="22" spans="1:8">
      <c r="A22" s="94" t="s">
        <v>1413</v>
      </c>
      <c r="B22" s="2137">
        <v>56330</v>
      </c>
      <c r="C22" s="2137">
        <v>56190</v>
      </c>
      <c r="D22" s="2137">
        <v>56550</v>
      </c>
      <c r="E22" s="2137">
        <v>56280</v>
      </c>
      <c r="H22" s="2147">
        <f>E22/(G16/1000)</f>
        <v>16.01593625498008</v>
      </c>
    </row>
    <row r="23" spans="1:8">
      <c r="A23" s="94" t="s">
        <v>1414</v>
      </c>
      <c r="B23" s="2137">
        <v>43990</v>
      </c>
      <c r="C23" s="2137">
        <v>43840</v>
      </c>
      <c r="D23" s="2137">
        <v>43970</v>
      </c>
      <c r="E23" s="2137">
        <v>43700</v>
      </c>
    </row>
    <row r="24" spans="1:8">
      <c r="B24" s="2138"/>
      <c r="C24" s="2138"/>
      <c r="D24" s="2138"/>
      <c r="E24" s="2138"/>
    </row>
    <row r="25" spans="1:8">
      <c r="A25" s="2133" t="s">
        <v>1415</v>
      </c>
      <c r="B25" s="2414" t="s">
        <v>1401</v>
      </c>
      <c r="C25" s="2414"/>
      <c r="D25" s="2414"/>
      <c r="E25" s="2414"/>
      <c r="F25" s="2414"/>
    </row>
    <row r="26" spans="1:8">
      <c r="B26" s="2133" t="s">
        <v>1402</v>
      </c>
      <c r="C26" s="2133" t="s">
        <v>1403</v>
      </c>
      <c r="D26" s="2133" t="s">
        <v>1404</v>
      </c>
      <c r="E26" s="2133" t="s">
        <v>1405</v>
      </c>
      <c r="F26" s="2133" t="s">
        <v>1406</v>
      </c>
    </row>
    <row r="27" spans="1:8">
      <c r="A27" s="2133" t="s">
        <v>1407</v>
      </c>
      <c r="B27" s="2079">
        <v>48940</v>
      </c>
      <c r="C27" s="2079">
        <v>54100</v>
      </c>
      <c r="D27" s="2079">
        <v>50830</v>
      </c>
      <c r="E27" s="2079">
        <v>57560</v>
      </c>
      <c r="F27" s="2135">
        <f>SUM(B27:E27)</f>
        <v>211430</v>
      </c>
      <c r="G27" s="2135">
        <v>19709000</v>
      </c>
      <c r="H27" s="2147">
        <f>F27/(G27/1000)</f>
        <v>10.727586381856005</v>
      </c>
    </row>
    <row r="28" spans="1:8">
      <c r="A28" s="2133" t="s">
        <v>1408</v>
      </c>
      <c r="B28" s="2079">
        <v>27520</v>
      </c>
      <c r="C28" s="2079">
        <v>29830</v>
      </c>
      <c r="D28" s="2079">
        <v>26870</v>
      </c>
      <c r="E28" s="2079">
        <v>30560</v>
      </c>
      <c r="F28" s="2135">
        <f>SUM(B28:E28)</f>
        <v>114780</v>
      </c>
    </row>
    <row r="29" spans="1:8">
      <c r="A29" s="94" t="s">
        <v>1409</v>
      </c>
      <c r="B29" s="2136">
        <v>9100</v>
      </c>
      <c r="C29" s="2136">
        <v>22460</v>
      </c>
      <c r="D29" s="2136">
        <v>26410</v>
      </c>
      <c r="E29" s="2136">
        <v>26270</v>
      </c>
      <c r="F29" s="2136">
        <f t="shared" ref="F29:F32" si="2">SUM(B29:E29)</f>
        <v>84240</v>
      </c>
    </row>
    <row r="30" spans="1:8">
      <c r="A30" s="2133" t="s">
        <v>1410</v>
      </c>
      <c r="B30" s="2079">
        <v>21430</v>
      </c>
      <c r="C30" s="2079">
        <v>24270</v>
      </c>
      <c r="D30" s="2079">
        <v>23960</v>
      </c>
      <c r="E30" s="2079">
        <v>26990</v>
      </c>
      <c r="F30" s="2135">
        <f t="shared" si="2"/>
        <v>96650</v>
      </c>
    </row>
    <row r="31" spans="1:8">
      <c r="A31" s="94" t="s">
        <v>1411</v>
      </c>
      <c r="B31" s="2136">
        <v>7190</v>
      </c>
      <c r="C31" s="2136">
        <v>20370</v>
      </c>
      <c r="D31" s="2136">
        <v>25940</v>
      </c>
      <c r="E31" s="2136">
        <v>27000</v>
      </c>
      <c r="F31" s="2136">
        <f t="shared" si="2"/>
        <v>80500</v>
      </c>
    </row>
    <row r="32" spans="1:8">
      <c r="A32" s="2133" t="s">
        <v>1412</v>
      </c>
      <c r="B32" s="2137">
        <v>9660</v>
      </c>
      <c r="C32" s="2137">
        <v>9280</v>
      </c>
      <c r="D32" s="2137">
        <v>9650</v>
      </c>
      <c r="E32" s="2137">
        <v>9980</v>
      </c>
      <c r="F32" s="2137">
        <f t="shared" si="2"/>
        <v>38570</v>
      </c>
      <c r="H32" s="2147">
        <f>F32/(G27/1000)</f>
        <v>1.9569739712821554</v>
      </c>
    </row>
    <row r="33" spans="1:8">
      <c r="A33" s="94" t="s">
        <v>1413</v>
      </c>
      <c r="B33" s="2137">
        <v>26110</v>
      </c>
      <c r="C33" s="2137">
        <v>27300</v>
      </c>
      <c r="D33" s="2137">
        <v>27060</v>
      </c>
      <c r="E33" s="2137">
        <v>28470</v>
      </c>
      <c r="H33" s="2147">
        <f>E33/(G27/1000)</f>
        <v>1.4445177330153738</v>
      </c>
    </row>
    <row r="34" spans="1:8">
      <c r="A34" s="94" t="s">
        <v>1414</v>
      </c>
      <c r="B34" s="2137">
        <v>17600</v>
      </c>
      <c r="C34" s="2137">
        <v>17910</v>
      </c>
      <c r="D34" s="2137">
        <v>17660</v>
      </c>
      <c r="E34" s="2137">
        <v>18300</v>
      </c>
    </row>
    <row r="36" spans="1:8">
      <c r="A36" s="2133" t="s">
        <v>1416</v>
      </c>
    </row>
    <row r="37" spans="1:8">
      <c r="A37" s="2133" t="s">
        <v>1417</v>
      </c>
    </row>
    <row r="38" spans="1:8">
      <c r="A38" s="2133" t="s">
        <v>1418</v>
      </c>
    </row>
    <row r="39" spans="1:8">
      <c r="A39" s="2133" t="s">
        <v>1419</v>
      </c>
    </row>
    <row r="40" spans="1:8">
      <c r="A40" s="2133" t="s">
        <v>1420</v>
      </c>
    </row>
    <row r="41" spans="1:8">
      <c r="A41" s="2133" t="s">
        <v>1421</v>
      </c>
    </row>
    <row r="42" spans="1:8">
      <c r="A42" s="2133" t="s">
        <v>1431</v>
      </c>
    </row>
    <row r="43" spans="1:8">
      <c r="A43" s="2133" t="s">
        <v>1433</v>
      </c>
      <c r="B43" s="2132" t="s">
        <v>1432</v>
      </c>
    </row>
    <row r="44" spans="1:8">
      <c r="A44" s="2133" t="s">
        <v>1430</v>
      </c>
    </row>
    <row r="46" spans="1:8">
      <c r="A46" s="2133" t="s">
        <v>2</v>
      </c>
      <c r="B46" s="2414" t="s">
        <v>1401</v>
      </c>
      <c r="C46" s="2414"/>
      <c r="D46" s="2414"/>
      <c r="E46" s="2414"/>
      <c r="F46" s="2414"/>
    </row>
    <row r="47" spans="1:8" ht="19.5" thickBot="1">
      <c r="A47" s="2139" t="s">
        <v>1422</v>
      </c>
      <c r="B47" s="2140" t="s">
        <v>1402</v>
      </c>
      <c r="C47" s="2140" t="s">
        <v>1403</v>
      </c>
      <c r="D47" s="2140" t="s">
        <v>1404</v>
      </c>
      <c r="E47" s="2140" t="s">
        <v>1405</v>
      </c>
    </row>
    <row r="48" spans="1:8" ht="15.75">
      <c r="A48" s="2141"/>
      <c r="B48" s="2142"/>
      <c r="C48" s="2142"/>
      <c r="D48" s="2142"/>
      <c r="E48" s="2142"/>
    </row>
    <row r="49" spans="1:5">
      <c r="A49" s="2143" t="s">
        <v>223</v>
      </c>
      <c r="B49" s="2144">
        <v>3950</v>
      </c>
      <c r="C49" s="2144">
        <v>4240</v>
      </c>
      <c r="D49" s="2144">
        <v>3870</v>
      </c>
      <c r="E49" s="2144">
        <v>4180</v>
      </c>
    </row>
    <row r="50" spans="1:5">
      <c r="A50" s="2143" t="s">
        <v>1423</v>
      </c>
      <c r="B50" s="2144">
        <v>3860</v>
      </c>
      <c r="C50" s="2144">
        <v>4400</v>
      </c>
      <c r="D50" s="2144">
        <v>4190</v>
      </c>
      <c r="E50" s="2144">
        <v>3980</v>
      </c>
    </row>
    <row r="51" spans="1:5">
      <c r="A51" s="2145" t="s">
        <v>1424</v>
      </c>
      <c r="B51" s="2144">
        <v>1530</v>
      </c>
      <c r="C51" s="2144">
        <v>1730</v>
      </c>
      <c r="D51" s="2144">
        <v>1580</v>
      </c>
      <c r="E51" s="2144">
        <v>1610</v>
      </c>
    </row>
    <row r="52" spans="1:5">
      <c r="A52" s="2143" t="s">
        <v>1425</v>
      </c>
      <c r="B52" s="2144">
        <v>610</v>
      </c>
      <c r="C52" s="2144">
        <v>660</v>
      </c>
      <c r="D52" s="2144">
        <v>680</v>
      </c>
      <c r="E52" s="2144">
        <v>680</v>
      </c>
    </row>
    <row r="53" spans="1:5">
      <c r="A53" s="2145" t="s">
        <v>1426</v>
      </c>
      <c r="B53" s="2144">
        <v>1100</v>
      </c>
      <c r="C53" s="2144">
        <v>1280</v>
      </c>
      <c r="D53" s="2144">
        <v>1140</v>
      </c>
      <c r="E53" s="2144">
        <v>1130</v>
      </c>
    </row>
    <row r="54" spans="1:5">
      <c r="A54" s="2146" t="s">
        <v>1427</v>
      </c>
      <c r="B54" s="2144">
        <v>1640</v>
      </c>
      <c r="C54" s="2144">
        <v>1630</v>
      </c>
      <c r="D54" s="2144">
        <v>1350</v>
      </c>
      <c r="E54" s="2144">
        <v>1290</v>
      </c>
    </row>
  </sheetData>
  <mergeCells count="4">
    <mergeCell ref="B3:F3"/>
    <mergeCell ref="B14:F14"/>
    <mergeCell ref="B25:F25"/>
    <mergeCell ref="B46:F46"/>
  </mergeCells>
  <hyperlinks>
    <hyperlink ref="B43" r:id="rId1"/>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heetViews>
  <sheetFormatPr defaultRowHeight="15"/>
  <cols>
    <col min="1" max="1" width="23.85546875" style="744" customWidth="1"/>
    <col min="2" max="2" width="13.5703125" style="744" bestFit="1" customWidth="1"/>
    <col min="3" max="3" width="12.42578125" bestFit="1" customWidth="1"/>
  </cols>
  <sheetData>
    <row r="1" spans="1:4" ht="18.75">
      <c r="A1" s="451" t="s">
        <v>918</v>
      </c>
    </row>
    <row r="2" spans="1:4">
      <c r="C2" s="759"/>
    </row>
    <row r="3" spans="1:4" ht="37.5" customHeight="1" thickBot="1">
      <c r="A3" s="744" t="s">
        <v>1244</v>
      </c>
      <c r="B3" s="765"/>
    </row>
    <row r="4" spans="1:4" ht="37.5" thickBot="1">
      <c r="A4" s="764" t="s">
        <v>916</v>
      </c>
      <c r="B4" s="761" t="s">
        <v>917</v>
      </c>
      <c r="C4" s="753" t="s">
        <v>923</v>
      </c>
      <c r="D4" t="s">
        <v>919</v>
      </c>
    </row>
    <row r="5" spans="1:4" ht="15.75" thickBot="1">
      <c r="A5" s="751" t="s">
        <v>236</v>
      </c>
      <c r="B5" s="1120">
        <v>1430000</v>
      </c>
      <c r="C5" s="1120">
        <v>100000</v>
      </c>
      <c r="D5" s="77">
        <v>6.6914627897593126</v>
      </c>
    </row>
    <row r="6" spans="1:4" ht="15.75" thickBot="1">
      <c r="A6" s="752" t="s">
        <v>238</v>
      </c>
      <c r="B6" s="1120">
        <v>3870000</v>
      </c>
      <c r="C6" s="1120">
        <v>280000</v>
      </c>
      <c r="D6" s="77">
        <v>7.3476520429845174</v>
      </c>
    </row>
    <row r="7" spans="1:4" ht="15.75" thickBot="1">
      <c r="A7" s="752" t="s">
        <v>903</v>
      </c>
      <c r="B7" s="1120">
        <v>2840000</v>
      </c>
      <c r="C7" s="1120">
        <v>190000</v>
      </c>
      <c r="D7" s="77">
        <v>6.823738381258134</v>
      </c>
    </row>
    <row r="8" spans="1:4" ht="15.75" thickBot="1">
      <c r="A8" s="752" t="s">
        <v>242</v>
      </c>
      <c r="B8" s="1120">
        <v>2430000</v>
      </c>
      <c r="C8" s="1120">
        <v>140000</v>
      </c>
      <c r="D8" s="77">
        <v>5.7442795390174259</v>
      </c>
    </row>
    <row r="9" spans="1:4" ht="15.75" thickBot="1">
      <c r="A9" s="752" t="s">
        <v>243</v>
      </c>
      <c r="B9" s="1120">
        <v>3040000</v>
      </c>
      <c r="C9" s="1120">
        <v>170000</v>
      </c>
      <c r="D9" s="77">
        <v>5.5419291100341503</v>
      </c>
    </row>
    <row r="10" spans="1:4" ht="15.75" thickBot="1">
      <c r="A10" s="752" t="s">
        <v>904</v>
      </c>
      <c r="B10" s="1120">
        <v>3120000</v>
      </c>
      <c r="C10" s="1120">
        <v>130000</v>
      </c>
      <c r="D10" s="77">
        <v>4.2847832822527039</v>
      </c>
    </row>
    <row r="11" spans="1:4" ht="15.75" thickBot="1">
      <c r="A11" s="752" t="s">
        <v>2</v>
      </c>
      <c r="B11" s="1120">
        <v>4750000</v>
      </c>
      <c r="C11" s="1120">
        <v>320000</v>
      </c>
      <c r="D11" s="77">
        <v>6.6719673734104026</v>
      </c>
    </row>
    <row r="12" spans="1:4" ht="15.75" thickBot="1">
      <c r="A12" s="752" t="s">
        <v>278</v>
      </c>
      <c r="B12" s="1120">
        <v>4620000</v>
      </c>
      <c r="C12" s="1120">
        <v>220000</v>
      </c>
      <c r="D12" s="77">
        <v>4.7351227715160187</v>
      </c>
    </row>
    <row r="13" spans="1:4" ht="15.75" thickBot="1">
      <c r="A13" s="752" t="s">
        <v>279</v>
      </c>
      <c r="B13" s="1120">
        <v>2820000</v>
      </c>
      <c r="C13" s="1120">
        <v>150000</v>
      </c>
      <c r="D13" s="77">
        <v>5.2942342013396972</v>
      </c>
    </row>
    <row r="14" spans="1:4" ht="15.75" thickBot="1">
      <c r="A14" s="752" t="s">
        <v>526</v>
      </c>
      <c r="B14" s="1120">
        <v>1660000</v>
      </c>
      <c r="C14" s="1120">
        <v>100000</v>
      </c>
      <c r="D14" s="77">
        <v>6.0597532355170358</v>
      </c>
    </row>
    <row r="15" spans="1:4" ht="15.75" thickBot="1">
      <c r="A15" s="752" t="s">
        <v>905</v>
      </c>
      <c r="B15" s="1120">
        <v>2960000</v>
      </c>
      <c r="C15" s="1120">
        <v>180000</v>
      </c>
      <c r="D15" s="77">
        <v>6.0300928000562779</v>
      </c>
    </row>
    <row r="16" spans="1:4" ht="15.75" thickBot="1">
      <c r="A16" s="752" t="s">
        <v>906</v>
      </c>
      <c r="B16" s="1120">
        <v>940000</v>
      </c>
      <c r="C16" s="1120">
        <v>30000</v>
      </c>
      <c r="D16" s="77">
        <v>3.1498445253433576</v>
      </c>
    </row>
    <row r="17" spans="1:5" ht="15.75" thickBot="1">
      <c r="A17" s="762" t="s">
        <v>61</v>
      </c>
      <c r="B17" s="1120">
        <v>34490000</v>
      </c>
      <c r="C17" s="1120">
        <v>2010000</v>
      </c>
      <c r="D17" s="77">
        <v>5.8268720761638253</v>
      </c>
    </row>
    <row r="19" spans="1:5">
      <c r="A19" s="766" t="s">
        <v>910</v>
      </c>
    </row>
    <row r="20" spans="1:5">
      <c r="A20" s="748" t="s">
        <v>1333</v>
      </c>
    </row>
    <row r="24" spans="1:5" ht="15.75" thickBot="1">
      <c r="A24" s="2088" t="s">
        <v>894</v>
      </c>
      <c r="B24" s="765"/>
      <c r="C24" s="2088"/>
      <c r="D24" s="2088"/>
      <c r="E24" s="2088"/>
    </row>
    <row r="25" spans="1:5" ht="37.5" thickBot="1">
      <c r="A25" s="764" t="s">
        <v>916</v>
      </c>
      <c r="B25" s="761" t="s">
        <v>917</v>
      </c>
      <c r="C25" s="753" t="s">
        <v>923</v>
      </c>
      <c r="D25" s="2088" t="s">
        <v>919</v>
      </c>
      <c r="E25" s="2088"/>
    </row>
    <row r="26" spans="1:5" ht="15.75" thickBot="1">
      <c r="A26" s="751" t="s">
        <v>236</v>
      </c>
      <c r="B26" s="1120">
        <v>1430000</v>
      </c>
      <c r="C26" s="1120">
        <v>110000</v>
      </c>
      <c r="D26" s="77">
        <v>8</v>
      </c>
      <c r="E26" s="2088"/>
    </row>
    <row r="27" spans="1:5" ht="15.75" thickBot="1">
      <c r="A27" s="752" t="s">
        <v>238</v>
      </c>
      <c r="B27" s="1120">
        <v>3850000</v>
      </c>
      <c r="C27" s="1120">
        <v>310000</v>
      </c>
      <c r="D27" s="77">
        <v>8</v>
      </c>
      <c r="E27" s="2088"/>
    </row>
    <row r="28" spans="1:5" ht="15.75" thickBot="1">
      <c r="A28" s="752" t="s">
        <v>903</v>
      </c>
      <c r="B28" s="1120">
        <v>2820000</v>
      </c>
      <c r="C28" s="1120">
        <v>200000</v>
      </c>
      <c r="D28" s="77">
        <v>7</v>
      </c>
      <c r="E28" s="2088"/>
    </row>
    <row r="29" spans="1:5" ht="15.75" thickBot="1">
      <c r="A29" s="752" t="s">
        <v>242</v>
      </c>
      <c r="B29" s="1120">
        <v>2410000</v>
      </c>
      <c r="C29" s="1120">
        <v>150000</v>
      </c>
      <c r="D29" s="77">
        <v>6</v>
      </c>
      <c r="E29" s="2088"/>
    </row>
    <row r="30" spans="1:5" ht="15.75" thickBot="1">
      <c r="A30" s="752" t="s">
        <v>243</v>
      </c>
      <c r="B30" s="1120">
        <v>3020000</v>
      </c>
      <c r="C30" s="1120">
        <v>180000</v>
      </c>
      <c r="D30" s="77">
        <v>6</v>
      </c>
      <c r="E30" s="2088"/>
    </row>
    <row r="31" spans="1:5" ht="15.75" thickBot="1">
      <c r="A31" s="752" t="s">
        <v>904</v>
      </c>
      <c r="B31" s="1120">
        <v>3110000</v>
      </c>
      <c r="C31" s="1120">
        <v>140000</v>
      </c>
      <c r="D31" s="77">
        <v>5</v>
      </c>
      <c r="E31" s="2088"/>
    </row>
    <row r="32" spans="1:5" ht="15.75" thickBot="1">
      <c r="A32" s="752" t="s">
        <v>2</v>
      </c>
      <c r="B32" s="1120">
        <v>4700000</v>
      </c>
      <c r="C32" s="1120">
        <v>340000</v>
      </c>
      <c r="D32" s="77">
        <v>7</v>
      </c>
      <c r="E32" s="2088"/>
    </row>
    <row r="33" spans="1:5" ht="15.75" thickBot="1">
      <c r="A33" s="752" t="s">
        <v>278</v>
      </c>
      <c r="B33" s="1120">
        <v>4570000</v>
      </c>
      <c r="C33" s="1120">
        <v>230000</v>
      </c>
      <c r="D33" s="77">
        <v>5</v>
      </c>
      <c r="E33" s="2088"/>
    </row>
    <row r="34" spans="1:5" ht="15.75" thickBot="1">
      <c r="A34" s="752" t="s">
        <v>279</v>
      </c>
      <c r="B34" s="1120">
        <v>2790000</v>
      </c>
      <c r="C34" s="1120">
        <v>160000</v>
      </c>
      <c r="D34" s="77">
        <v>6</v>
      </c>
      <c r="E34" s="2088"/>
    </row>
    <row r="35" spans="1:5" ht="15.75" thickBot="1">
      <c r="A35" s="752" t="s">
        <v>526</v>
      </c>
      <c r="B35" s="1120">
        <v>1650000</v>
      </c>
      <c r="C35" s="1120">
        <v>100000</v>
      </c>
      <c r="D35" s="77">
        <v>6</v>
      </c>
      <c r="E35" s="2088"/>
    </row>
    <row r="36" spans="1:5" ht="15.75" thickBot="1">
      <c r="A36" s="752" t="s">
        <v>905</v>
      </c>
      <c r="B36" s="1120">
        <v>2950000</v>
      </c>
      <c r="C36" s="1120">
        <v>200000</v>
      </c>
      <c r="D36" s="77">
        <v>7</v>
      </c>
      <c r="E36" s="2088"/>
    </row>
    <row r="37" spans="1:5" ht="15.75" thickBot="1">
      <c r="A37" s="752" t="s">
        <v>906</v>
      </c>
      <c r="B37" s="1120">
        <v>930000</v>
      </c>
      <c r="C37" s="1120">
        <v>30000</v>
      </c>
      <c r="D37" s="77">
        <v>3</v>
      </c>
      <c r="E37" s="2088"/>
    </row>
    <row r="38" spans="1:5" ht="15.75" thickBot="1">
      <c r="A38" s="762" t="s">
        <v>61</v>
      </c>
      <c r="B38" s="1120">
        <v>34240000</v>
      </c>
      <c r="C38" s="1120">
        <v>2150000</v>
      </c>
      <c r="D38" s="77">
        <v>6</v>
      </c>
      <c r="E38" s="2088"/>
    </row>
    <row r="39" spans="1:5">
      <c r="A39" s="2088"/>
      <c r="B39" s="2088"/>
      <c r="C39" s="2088"/>
      <c r="D39" s="2088"/>
      <c r="E39" s="2088"/>
    </row>
    <row r="40" spans="1:5">
      <c r="A40" s="766" t="s">
        <v>910</v>
      </c>
      <c r="B40" s="2088"/>
      <c r="C40" s="2088"/>
      <c r="D40" s="2088"/>
      <c r="E40" s="2088"/>
    </row>
    <row r="41" spans="1:5">
      <c r="A41" s="2088" t="s">
        <v>911</v>
      </c>
      <c r="B41" s="2088"/>
      <c r="C41" s="2088"/>
      <c r="D41" s="2088"/>
      <c r="E41" s="2088"/>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F11" sqref="F11"/>
    </sheetView>
  </sheetViews>
  <sheetFormatPr defaultRowHeight="15"/>
  <cols>
    <col min="2" max="2" width="23.140625" customWidth="1"/>
  </cols>
  <sheetData>
    <row r="1" spans="1:6" ht="18.75">
      <c r="A1" s="451" t="s">
        <v>915</v>
      </c>
    </row>
    <row r="3" spans="1:6" s="2088" customFormat="1"/>
    <row r="4" spans="1:6" s="2088" customFormat="1" ht="49.5" thickBot="1">
      <c r="C4" s="749" t="s">
        <v>907</v>
      </c>
      <c r="D4" s="750" t="s">
        <v>908</v>
      </c>
      <c r="E4" s="750" t="s">
        <v>909</v>
      </c>
      <c r="F4" s="763" t="s">
        <v>913</v>
      </c>
    </row>
    <row r="5" spans="1:6">
      <c r="A5" s="2088" t="s">
        <v>902</v>
      </c>
      <c r="B5" s="2088" t="s">
        <v>236</v>
      </c>
      <c r="C5" s="77">
        <v>49.275368394184689</v>
      </c>
      <c r="D5" s="77">
        <v>9.4087993542476251</v>
      </c>
      <c r="E5" s="77">
        <v>41.315832251567691</v>
      </c>
      <c r="F5" s="77">
        <f>C5+D5</f>
        <v>58.684167748432316</v>
      </c>
    </row>
    <row r="6" spans="1:6">
      <c r="A6" s="2088"/>
      <c r="B6" s="2088" t="s">
        <v>238</v>
      </c>
      <c r="C6" s="77">
        <v>47.405965881449227</v>
      </c>
      <c r="D6" s="77">
        <v>11.925448376242976</v>
      </c>
      <c r="E6" s="77">
        <v>40.668585742307783</v>
      </c>
      <c r="F6" s="77">
        <f t="shared" ref="F6:F17" si="0">C6+D6</f>
        <v>59.331414257692202</v>
      </c>
    </row>
    <row r="7" spans="1:6">
      <c r="A7" s="2088"/>
      <c r="B7" s="2088" t="s">
        <v>903</v>
      </c>
      <c r="C7" s="77">
        <v>38.607596573536483</v>
      </c>
      <c r="D7" s="77">
        <v>13.694180960251472</v>
      </c>
      <c r="E7" s="77">
        <v>47.698222466212052</v>
      </c>
      <c r="F7" s="77">
        <f t="shared" si="0"/>
        <v>52.301777533787956</v>
      </c>
    </row>
    <row r="8" spans="1:6">
      <c r="A8" s="2088"/>
      <c r="B8" s="2088" t="s">
        <v>242</v>
      </c>
      <c r="C8" s="77">
        <v>40.704001722992039</v>
      </c>
      <c r="D8" s="77">
        <v>13.453298846091299</v>
      </c>
      <c r="E8" s="77">
        <v>45.84269943091666</v>
      </c>
      <c r="F8" s="77">
        <f t="shared" si="0"/>
        <v>54.15730056908334</v>
      </c>
    </row>
    <row r="9" spans="1:6">
      <c r="A9" s="2088"/>
      <c r="B9" s="2088" t="s">
        <v>243</v>
      </c>
      <c r="C9" s="77">
        <v>47.627321209633706</v>
      </c>
      <c r="D9" s="77">
        <v>11.037892261845251</v>
      </c>
      <c r="E9" s="77">
        <v>41.334786528521036</v>
      </c>
      <c r="F9" s="77">
        <f t="shared" si="0"/>
        <v>58.665213471478957</v>
      </c>
    </row>
    <row r="10" spans="1:6">
      <c r="A10" s="2088"/>
      <c r="B10" s="2088" t="s">
        <v>904</v>
      </c>
      <c r="C10" s="77">
        <v>35.993702878711495</v>
      </c>
      <c r="D10" s="77">
        <v>12.558307569047468</v>
      </c>
      <c r="E10" s="77">
        <v>51.447989552241047</v>
      </c>
      <c r="F10" s="77">
        <f t="shared" si="0"/>
        <v>48.55201044775896</v>
      </c>
    </row>
    <row r="11" spans="1:6">
      <c r="A11" s="2088"/>
      <c r="B11" s="2088" t="s">
        <v>2</v>
      </c>
      <c r="C11" s="77">
        <v>51.027227255256705</v>
      </c>
      <c r="D11" s="77">
        <v>10.232812151781273</v>
      </c>
      <c r="E11" s="77">
        <v>38.739960592962035</v>
      </c>
      <c r="F11" s="77">
        <f t="shared" si="0"/>
        <v>61.260039407037979</v>
      </c>
    </row>
    <row r="12" spans="1:6">
      <c r="A12" s="2088"/>
      <c r="B12" s="2088" t="s">
        <v>278</v>
      </c>
      <c r="C12" s="77">
        <v>34.913206682206066</v>
      </c>
      <c r="D12" s="77">
        <v>12.237381118872793</v>
      </c>
      <c r="E12" s="77">
        <v>52.849412198921144</v>
      </c>
      <c r="F12" s="77">
        <f t="shared" si="0"/>
        <v>47.150587801078856</v>
      </c>
    </row>
    <row r="13" spans="1:6">
      <c r="A13" s="2088"/>
      <c r="B13" s="2088" t="s">
        <v>279</v>
      </c>
      <c r="C13" s="77">
        <v>32.368617756002351</v>
      </c>
      <c r="D13" s="77">
        <v>12.656816738386523</v>
      </c>
      <c r="E13" s="77">
        <v>54.974565505611118</v>
      </c>
      <c r="F13" s="77">
        <f t="shared" si="0"/>
        <v>45.025434494388875</v>
      </c>
    </row>
    <row r="14" spans="1:6">
      <c r="A14" s="2088"/>
      <c r="B14" s="2088" t="s">
        <v>526</v>
      </c>
      <c r="C14" s="77">
        <v>48.20555283363737</v>
      </c>
      <c r="D14" s="77">
        <v>11.942390953026925</v>
      </c>
      <c r="E14" s="77">
        <v>39.852056213335715</v>
      </c>
      <c r="F14" s="77">
        <f t="shared" si="0"/>
        <v>60.147943786664293</v>
      </c>
    </row>
    <row r="15" spans="1:6">
      <c r="A15" s="2088"/>
      <c r="B15" s="2088" t="s">
        <v>905</v>
      </c>
      <c r="C15" s="77">
        <v>42.342678286065059</v>
      </c>
      <c r="D15" s="77">
        <v>11.399760587831747</v>
      </c>
      <c r="E15" s="77">
        <v>46.257561126103184</v>
      </c>
      <c r="F15" s="77">
        <f t="shared" si="0"/>
        <v>53.742438873896802</v>
      </c>
    </row>
    <row r="16" spans="1:6">
      <c r="A16" s="2088"/>
      <c r="B16" s="2088" t="s">
        <v>906</v>
      </c>
      <c r="C16" s="77">
        <v>46.701858424202022</v>
      </c>
      <c r="D16" s="77">
        <v>12.933306311637359</v>
      </c>
      <c r="E16" s="77">
        <v>40.364835264160611</v>
      </c>
      <c r="F16" s="77">
        <f t="shared" si="0"/>
        <v>59.635164735839382</v>
      </c>
    </row>
    <row r="17" spans="1:6">
      <c r="A17" s="2088" t="s">
        <v>61</v>
      </c>
      <c r="B17" s="2088"/>
      <c r="C17" s="77">
        <v>42.453354487567417</v>
      </c>
      <c r="D17" s="77">
        <v>11.905214903222095</v>
      </c>
      <c r="E17" s="77">
        <v>45.641430609210488</v>
      </c>
      <c r="F17" s="77">
        <f t="shared" si="0"/>
        <v>54.358569390789512</v>
      </c>
    </row>
    <row r="18" spans="1:6">
      <c r="A18" s="2088"/>
      <c r="B18" s="2088"/>
      <c r="C18" s="2088"/>
      <c r="D18" s="2088"/>
      <c r="E18" s="2088"/>
      <c r="F18" s="2088"/>
    </row>
    <row r="19" spans="1:6">
      <c r="A19" s="2088" t="s">
        <v>910</v>
      </c>
      <c r="B19" s="2088"/>
      <c r="C19" s="2088"/>
      <c r="D19" s="2088"/>
      <c r="E19" s="2088"/>
      <c r="F19" s="2088"/>
    </row>
    <row r="20" spans="1:6">
      <c r="A20" s="2088" t="s">
        <v>1333</v>
      </c>
      <c r="B20" s="2088"/>
      <c r="C20" s="2088"/>
      <c r="D20" s="2088"/>
      <c r="E20" s="2088"/>
      <c r="F20" s="2088"/>
    </row>
    <row r="21" spans="1:6">
      <c r="A21" s="2088" t="s">
        <v>914</v>
      </c>
      <c r="B21" s="2088"/>
      <c r="C21" s="2088"/>
      <c r="D21" s="2088"/>
      <c r="E21" s="2088"/>
      <c r="F21" s="2088"/>
    </row>
    <row r="22" spans="1:6">
      <c r="A22" s="2088"/>
      <c r="B22" s="2088"/>
      <c r="C22" s="2088"/>
      <c r="D22" s="2088"/>
      <c r="E22" s="2088"/>
      <c r="F22" s="2088"/>
    </row>
    <row r="23" spans="1:6">
      <c r="A23" s="2088"/>
      <c r="B23" s="2088"/>
      <c r="C23" s="2088"/>
      <c r="D23" s="2088"/>
      <c r="E23" s="2088"/>
      <c r="F23" s="2088"/>
    </row>
    <row r="24" spans="1:6" ht="49.5" thickBot="1">
      <c r="C24" s="749" t="s">
        <v>907</v>
      </c>
      <c r="D24" s="750" t="s">
        <v>908</v>
      </c>
      <c r="E24" s="750" t="s">
        <v>909</v>
      </c>
      <c r="F24" s="763" t="s">
        <v>913</v>
      </c>
    </row>
    <row r="25" spans="1:6">
      <c r="A25" t="s">
        <v>902</v>
      </c>
      <c r="B25" t="s">
        <v>236</v>
      </c>
      <c r="C25" s="77">
        <v>48</v>
      </c>
      <c r="D25" s="77">
        <v>11</v>
      </c>
      <c r="E25" s="77">
        <v>41</v>
      </c>
      <c r="F25" s="77">
        <v>59</v>
      </c>
    </row>
    <row r="26" spans="1:6">
      <c r="B26" t="s">
        <v>238</v>
      </c>
      <c r="C26" s="77">
        <v>47</v>
      </c>
      <c r="D26" s="77">
        <v>12</v>
      </c>
      <c r="E26" s="77">
        <v>41</v>
      </c>
      <c r="F26" s="77">
        <v>59</v>
      </c>
    </row>
    <row r="27" spans="1:6">
      <c r="B27" t="s">
        <v>903</v>
      </c>
      <c r="C27" s="77">
        <v>38</v>
      </c>
      <c r="D27" s="77">
        <v>13</v>
      </c>
      <c r="E27" s="77">
        <v>48</v>
      </c>
      <c r="F27" s="77">
        <v>52</v>
      </c>
    </row>
    <row r="28" spans="1:6">
      <c r="B28" t="s">
        <v>242</v>
      </c>
      <c r="C28" s="77">
        <v>42</v>
      </c>
      <c r="D28" s="77">
        <v>13</v>
      </c>
      <c r="E28" s="77">
        <v>45</v>
      </c>
      <c r="F28" s="77">
        <v>55</v>
      </c>
    </row>
    <row r="29" spans="1:6">
      <c r="B29" t="s">
        <v>243</v>
      </c>
      <c r="C29" s="77">
        <v>48</v>
      </c>
      <c r="D29" s="77">
        <v>12</v>
      </c>
      <c r="E29" s="77">
        <v>40</v>
      </c>
      <c r="F29" s="77">
        <v>60</v>
      </c>
    </row>
    <row r="30" spans="1:6">
      <c r="B30" t="s">
        <v>904</v>
      </c>
      <c r="C30" s="77">
        <v>36</v>
      </c>
      <c r="D30" s="77">
        <v>13</v>
      </c>
      <c r="E30" s="77">
        <v>51</v>
      </c>
      <c r="F30" s="77">
        <v>49</v>
      </c>
    </row>
    <row r="31" spans="1:6">
      <c r="B31" t="s">
        <v>2</v>
      </c>
      <c r="C31" s="77">
        <v>50</v>
      </c>
      <c r="D31" s="77">
        <v>10</v>
      </c>
      <c r="E31" s="77">
        <v>40</v>
      </c>
      <c r="F31" s="77">
        <v>60</v>
      </c>
    </row>
    <row r="32" spans="1:6">
      <c r="B32" t="s">
        <v>278</v>
      </c>
      <c r="C32" s="77">
        <v>33</v>
      </c>
      <c r="D32" s="77">
        <v>13</v>
      </c>
      <c r="E32" s="77">
        <v>54</v>
      </c>
      <c r="F32" s="77">
        <v>46</v>
      </c>
    </row>
    <row r="33" spans="1:6">
      <c r="B33" t="s">
        <v>279</v>
      </c>
      <c r="C33" s="77">
        <v>33</v>
      </c>
      <c r="D33" s="77">
        <v>13</v>
      </c>
      <c r="E33" s="77">
        <v>54</v>
      </c>
      <c r="F33" s="77">
        <v>46</v>
      </c>
    </row>
    <row r="34" spans="1:6">
      <c r="B34" t="s">
        <v>526</v>
      </c>
      <c r="C34" s="77">
        <v>48</v>
      </c>
      <c r="D34" s="77">
        <v>12</v>
      </c>
      <c r="E34" s="77">
        <v>40</v>
      </c>
      <c r="F34" s="77">
        <v>60</v>
      </c>
    </row>
    <row r="35" spans="1:6">
      <c r="B35" t="s">
        <v>905</v>
      </c>
      <c r="C35" s="77">
        <v>43</v>
      </c>
      <c r="D35" s="77">
        <v>11</v>
      </c>
      <c r="E35" s="77">
        <v>46</v>
      </c>
      <c r="F35" s="77">
        <v>54</v>
      </c>
    </row>
    <row r="36" spans="1:6">
      <c r="B36" t="s">
        <v>906</v>
      </c>
      <c r="C36" s="77">
        <v>49</v>
      </c>
      <c r="D36" s="77">
        <v>12</v>
      </c>
      <c r="E36" s="77">
        <v>39</v>
      </c>
      <c r="F36" s="77">
        <v>61</v>
      </c>
    </row>
    <row r="37" spans="1:6">
      <c r="A37" t="s">
        <v>61</v>
      </c>
      <c r="C37" s="77">
        <v>42</v>
      </c>
      <c r="D37" s="77">
        <v>12</v>
      </c>
      <c r="E37" s="77">
        <v>46</v>
      </c>
      <c r="F37" s="77">
        <v>54</v>
      </c>
    </row>
    <row r="39" spans="1:6">
      <c r="A39" t="s">
        <v>910</v>
      </c>
    </row>
    <row r="40" spans="1:6">
      <c r="A40" t="s">
        <v>911</v>
      </c>
    </row>
    <row r="41" spans="1:6">
      <c r="A41" t="s">
        <v>914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topLeftCell="A10" zoomScale="70" zoomScaleNormal="70" workbookViewId="0">
      <selection activeCell="K78" sqref="K78"/>
    </sheetView>
  </sheetViews>
  <sheetFormatPr defaultColWidth="9.140625" defaultRowHeight="15"/>
  <cols>
    <col min="1" max="1" width="45" style="90" customWidth="1"/>
    <col min="2" max="2" width="11.5703125" style="90" customWidth="1"/>
    <col min="3" max="3" width="9.140625" style="90"/>
    <col min="4" max="4" width="11.140625" style="90" customWidth="1"/>
    <col min="5" max="16384" width="9.140625" style="90"/>
  </cols>
  <sheetData>
    <row r="1" spans="1:23" s="730" customFormat="1" ht="18.75">
      <c r="A1" s="451" t="s">
        <v>887</v>
      </c>
    </row>
    <row r="2" spans="1:23" s="730" customFormat="1">
      <c r="A2" s="730" t="s">
        <v>1474</v>
      </c>
    </row>
    <row r="3" spans="1:23" s="2205" customFormat="1"/>
    <row r="4" spans="1:23" s="730" customFormat="1">
      <c r="A4" s="730" t="s">
        <v>1454</v>
      </c>
    </row>
    <row r="5" spans="1:23" s="730" customFormat="1">
      <c r="B5" s="730" t="s">
        <v>2</v>
      </c>
      <c r="C5" s="730" t="s">
        <v>133</v>
      </c>
      <c r="D5" s="730" t="s">
        <v>109</v>
      </c>
      <c r="E5" s="730" t="s">
        <v>1455</v>
      </c>
      <c r="F5" s="730" t="s">
        <v>1456</v>
      </c>
    </row>
    <row r="6" spans="1:23" s="676" customFormat="1">
      <c r="A6" s="730">
        <v>2018</v>
      </c>
      <c r="B6" s="729">
        <v>26.6</v>
      </c>
      <c r="C6" s="729">
        <v>2.9</v>
      </c>
      <c r="D6" s="729">
        <v>3.1</v>
      </c>
      <c r="E6" s="2204">
        <v>9.3000000000000007</v>
      </c>
      <c r="F6" s="2204">
        <v>8.6999999999999993</v>
      </c>
      <c r="H6" s="946"/>
      <c r="I6" s="946"/>
      <c r="J6" s="946"/>
      <c r="K6" s="946"/>
      <c r="L6" s="15"/>
      <c r="M6" s="15"/>
      <c r="N6" s="15"/>
      <c r="O6" s="15"/>
      <c r="P6" s="15"/>
      <c r="Q6" s="15"/>
      <c r="R6" s="15"/>
      <c r="S6" s="15"/>
      <c r="T6" s="15"/>
      <c r="U6" s="15"/>
      <c r="V6" s="15"/>
      <c r="W6" s="15"/>
    </row>
    <row r="7" spans="1:23" s="450" customFormat="1">
      <c r="A7" s="77">
        <v>2017</v>
      </c>
      <c r="B7" s="2200">
        <v>28.3</v>
      </c>
      <c r="C7" s="2200">
        <v>4.8</v>
      </c>
      <c r="D7" s="2201">
        <v>5.2</v>
      </c>
      <c r="E7" s="2201">
        <v>8.4</v>
      </c>
      <c r="F7" s="2198">
        <v>8.3000000000000007</v>
      </c>
      <c r="H7" s="2200"/>
      <c r="I7" s="2200"/>
      <c r="J7" s="2201"/>
      <c r="K7" s="2201"/>
    </row>
    <row r="8" spans="1:23" s="2279" customFormat="1">
      <c r="A8" s="2277">
        <v>2016</v>
      </c>
      <c r="B8" s="2200">
        <v>27</v>
      </c>
      <c r="C8" s="2200">
        <v>3.6</v>
      </c>
      <c r="D8" s="2201">
        <v>4.3</v>
      </c>
      <c r="E8" s="2201">
        <v>9</v>
      </c>
      <c r="F8" s="2223">
        <v>8.5</v>
      </c>
      <c r="H8" s="2200"/>
      <c r="I8" s="2200"/>
      <c r="J8" s="2201"/>
      <c r="K8" s="2201"/>
    </row>
    <row r="9" spans="1:23" s="2279" customFormat="1">
      <c r="A9" s="77">
        <v>2015</v>
      </c>
      <c r="B9" s="2200">
        <v>30.1</v>
      </c>
      <c r="C9" s="2200">
        <v>7.5</v>
      </c>
      <c r="D9" s="2201">
        <v>7.8</v>
      </c>
      <c r="E9" s="2201">
        <v>11.3</v>
      </c>
      <c r="F9" s="2223">
        <v>11.1</v>
      </c>
      <c r="H9" s="2200"/>
      <c r="I9" s="2200"/>
      <c r="J9" s="2201"/>
      <c r="K9" s="2201"/>
    </row>
    <row r="10" spans="1:23" s="2279" customFormat="1">
      <c r="A10" s="2277">
        <v>2014</v>
      </c>
      <c r="B10" s="2200">
        <v>27.6</v>
      </c>
      <c r="C10" s="2200">
        <v>7.8</v>
      </c>
      <c r="D10" s="2201">
        <v>8.1</v>
      </c>
      <c r="E10" s="2201">
        <v>12.5</v>
      </c>
      <c r="F10" s="2223">
        <v>12.3</v>
      </c>
      <c r="H10" s="2200"/>
      <c r="I10" s="2200"/>
      <c r="J10" s="2201"/>
      <c r="K10" s="2201"/>
    </row>
    <row r="11" spans="1:23">
      <c r="A11" s="730"/>
      <c r="B11" s="949"/>
      <c r="C11" s="949"/>
      <c r="D11" s="950"/>
      <c r="E11" s="950"/>
      <c r="F11" s="91"/>
      <c r="H11" s="949"/>
      <c r="I11" s="949"/>
      <c r="J11" s="950"/>
      <c r="K11" s="950"/>
      <c r="L11" s="947"/>
      <c r="R11" s="947"/>
    </row>
    <row r="12" spans="1:23">
      <c r="A12" s="730" t="s">
        <v>1458</v>
      </c>
      <c r="B12" s="949"/>
      <c r="C12" s="949"/>
      <c r="D12" s="950"/>
      <c r="E12" s="950"/>
      <c r="F12" s="76"/>
      <c r="H12" s="949"/>
      <c r="I12" s="949"/>
      <c r="J12" s="950"/>
      <c r="K12" s="950"/>
      <c r="L12" s="947"/>
      <c r="R12" s="947"/>
    </row>
    <row r="13" spans="1:23">
      <c r="A13" s="2197" t="s">
        <v>1457</v>
      </c>
      <c r="B13" s="949"/>
      <c r="C13" s="949"/>
      <c r="D13" s="950"/>
      <c r="E13" s="950"/>
      <c r="F13" s="76"/>
      <c r="H13" s="949"/>
      <c r="I13" s="949"/>
      <c r="J13" s="950"/>
      <c r="K13" s="950"/>
      <c r="L13" s="947"/>
      <c r="R13" s="947"/>
    </row>
    <row r="14" spans="1:23">
      <c r="A14" s="730" t="s">
        <v>1475</v>
      </c>
      <c r="B14" s="949"/>
      <c r="C14" s="949"/>
      <c r="D14" s="950"/>
      <c r="E14" s="950"/>
      <c r="F14" s="76"/>
      <c r="H14" s="949"/>
      <c r="I14" s="949"/>
      <c r="J14" s="950"/>
      <c r="K14" s="950"/>
      <c r="L14" s="947"/>
      <c r="R14" s="947"/>
    </row>
    <row r="15" spans="1:23">
      <c r="A15" s="730" t="s">
        <v>1476</v>
      </c>
      <c r="B15" s="949"/>
      <c r="C15" s="949"/>
      <c r="D15" s="950"/>
      <c r="E15" s="950"/>
      <c r="F15" s="76"/>
      <c r="H15" s="949"/>
      <c r="I15" s="949"/>
      <c r="J15" s="950"/>
      <c r="K15" s="950"/>
      <c r="L15" s="947"/>
      <c r="R15" s="947"/>
    </row>
    <row r="16" spans="1:23" s="2205" customFormat="1">
      <c r="B16" s="949"/>
      <c r="C16" s="949"/>
      <c r="D16" s="950"/>
      <c r="E16" s="950"/>
      <c r="F16" s="76"/>
      <c r="H16" s="949"/>
      <c r="I16" s="949"/>
      <c r="J16" s="950"/>
      <c r="K16" s="950"/>
    </row>
    <row r="17" spans="1:11" s="2205" customFormat="1">
      <c r="B17" s="949"/>
      <c r="C17" s="949"/>
      <c r="D17" s="950"/>
      <c r="E17" s="950"/>
      <c r="F17" s="76"/>
      <c r="H17" s="949"/>
      <c r="I17" s="949"/>
      <c r="J17" s="950"/>
      <c r="K17" s="950"/>
    </row>
    <row r="18" spans="1:11" s="947" customFormat="1">
      <c r="A18" s="947" t="s">
        <v>2</v>
      </c>
      <c r="B18" s="2417">
        <v>2018</v>
      </c>
      <c r="C18" s="2417"/>
      <c r="D18" s="2415">
        <v>2017</v>
      </c>
      <c r="E18" s="2416"/>
      <c r="F18" s="2415">
        <v>2016</v>
      </c>
      <c r="G18" s="2416"/>
      <c r="H18" s="2415">
        <v>2015</v>
      </c>
      <c r="I18" s="2416"/>
      <c r="J18" s="2415">
        <v>2014</v>
      </c>
      <c r="K18" s="2416"/>
    </row>
    <row r="19" spans="1:11" ht="60">
      <c r="B19" s="2198" t="s">
        <v>1473</v>
      </c>
      <c r="C19" s="2198" t="s">
        <v>1459</v>
      </c>
      <c r="D19" s="2209" t="s">
        <v>1473</v>
      </c>
      <c r="E19" s="2210" t="s">
        <v>1459</v>
      </c>
      <c r="F19" s="2209" t="s">
        <v>1473</v>
      </c>
      <c r="G19" s="2210" t="s">
        <v>1459</v>
      </c>
      <c r="H19" s="2209" t="s">
        <v>1473</v>
      </c>
      <c r="I19" s="2210" t="s">
        <v>1459</v>
      </c>
      <c r="J19" s="2209" t="s">
        <v>1473</v>
      </c>
      <c r="K19" s="2210" t="s">
        <v>1459</v>
      </c>
    </row>
    <row r="20" spans="1:11" s="2199" customFormat="1">
      <c r="A20" s="2199" t="s">
        <v>223</v>
      </c>
      <c r="B20" s="2203">
        <v>17.8</v>
      </c>
      <c r="C20" s="2198"/>
      <c r="D20" s="2211">
        <v>17.3</v>
      </c>
      <c r="E20" s="2210"/>
      <c r="F20" s="2211">
        <v>16.489999999999998</v>
      </c>
      <c r="G20" s="2210"/>
      <c r="H20" s="2211">
        <v>16.350000000000001</v>
      </c>
      <c r="I20" s="2210"/>
      <c r="J20" s="2211">
        <v>16.059999999999999</v>
      </c>
      <c r="K20" s="2210"/>
    </row>
    <row r="21" spans="1:11" s="2199" customFormat="1">
      <c r="A21" s="2199" t="s">
        <v>1472</v>
      </c>
      <c r="B21" s="2203">
        <v>18.97</v>
      </c>
      <c r="C21" s="2198"/>
      <c r="D21" s="2211">
        <v>18.03</v>
      </c>
      <c r="E21" s="2210"/>
      <c r="F21" s="2211">
        <v>17.3</v>
      </c>
      <c r="G21" s="2210"/>
      <c r="H21" s="2211">
        <v>17.190000000000001</v>
      </c>
      <c r="I21" s="2210"/>
      <c r="J21" s="2211">
        <v>16.71</v>
      </c>
      <c r="K21" s="2210"/>
    </row>
    <row r="22" spans="1:11" s="2199" customFormat="1">
      <c r="A22" s="93" t="s">
        <v>1460</v>
      </c>
      <c r="B22" s="2203">
        <v>13.07</v>
      </c>
      <c r="C22" s="2206">
        <v>26.573033707865168</v>
      </c>
      <c r="D22" s="2211">
        <v>12.4</v>
      </c>
      <c r="E22" s="2212">
        <v>28.323699421965319</v>
      </c>
      <c r="F22" s="2211">
        <v>12.03</v>
      </c>
      <c r="G22" s="2212">
        <v>27</v>
      </c>
      <c r="H22" s="2211">
        <v>11.43</v>
      </c>
      <c r="I22" s="2212">
        <v>30.1</v>
      </c>
      <c r="J22" s="2211">
        <v>11.63</v>
      </c>
      <c r="K22" s="2212">
        <v>27.6</v>
      </c>
    </row>
    <row r="23" spans="1:11" ht="5.0999999999999996" customHeight="1">
      <c r="B23" s="2203"/>
      <c r="D23" s="2211"/>
      <c r="F23" s="2211"/>
      <c r="H23" s="2211"/>
      <c r="J23" s="2211"/>
    </row>
    <row r="24" spans="1:11">
      <c r="A24" s="730" t="s">
        <v>1461</v>
      </c>
      <c r="B24" s="2203">
        <v>16.37</v>
      </c>
      <c r="C24" s="2202">
        <v>13.705851344227717</v>
      </c>
      <c r="D24" s="2211">
        <v>17.09</v>
      </c>
      <c r="E24" s="2213">
        <v>5.2135330005546381</v>
      </c>
      <c r="F24" s="2211">
        <v>17.71</v>
      </c>
      <c r="G24" s="2213">
        <v>-2.4</v>
      </c>
      <c r="H24" s="2211">
        <v>16.670000000000002</v>
      </c>
      <c r="I24" s="2213">
        <v>3</v>
      </c>
      <c r="J24" s="2211">
        <v>15.88</v>
      </c>
      <c r="K24" s="2213">
        <v>5</v>
      </c>
    </row>
    <row r="25" spans="1:11">
      <c r="A25" s="730" t="s">
        <v>1468</v>
      </c>
      <c r="B25" s="2203">
        <v>15.18</v>
      </c>
      <c r="C25" s="2202">
        <v>19.97891407485503</v>
      </c>
      <c r="D25" s="2211">
        <v>14.43</v>
      </c>
      <c r="E25" s="2213">
        <v>19.966722129783701</v>
      </c>
      <c r="F25" s="2211">
        <v>13.290000000000001</v>
      </c>
      <c r="G25" s="2213">
        <v>23.2</v>
      </c>
      <c r="H25" s="2211">
        <v>12.66</v>
      </c>
      <c r="I25" s="2213">
        <v>26.4</v>
      </c>
      <c r="J25" s="2211">
        <v>13.36</v>
      </c>
      <c r="K25" s="2213">
        <v>20</v>
      </c>
    </row>
    <row r="26" spans="1:11">
      <c r="A26" s="2197" t="s">
        <v>1462</v>
      </c>
      <c r="B26" s="2203">
        <v>14.290000000000001</v>
      </c>
      <c r="C26" s="2202">
        <v>24.670532419609902</v>
      </c>
      <c r="D26" s="2211">
        <v>12.82</v>
      </c>
      <c r="E26" s="2213">
        <v>28.896283971159182</v>
      </c>
      <c r="F26" s="2211">
        <v>14.43</v>
      </c>
      <c r="G26" s="2213">
        <v>16.600000000000001</v>
      </c>
      <c r="H26" s="2211">
        <v>13.8</v>
      </c>
      <c r="I26" s="2213">
        <v>19.7</v>
      </c>
      <c r="J26" s="2211">
        <v>14.58</v>
      </c>
      <c r="K26" s="2213">
        <v>12.7</v>
      </c>
    </row>
    <row r="27" spans="1:11">
      <c r="A27" s="2197" t="s">
        <v>1463</v>
      </c>
      <c r="B27" s="2203">
        <v>18.28</v>
      </c>
      <c r="C27" s="2208">
        <v>3.6373220875065777</v>
      </c>
      <c r="D27" s="2211">
        <v>17.3</v>
      </c>
      <c r="E27" s="2213">
        <v>4.0488075429839174</v>
      </c>
      <c r="F27" s="2211">
        <v>16.670000000000002</v>
      </c>
      <c r="G27" s="2213">
        <v>3.6</v>
      </c>
      <c r="H27" s="2211">
        <v>16</v>
      </c>
      <c r="I27" s="2213">
        <v>6.9</v>
      </c>
      <c r="J27" s="2211">
        <v>15.68</v>
      </c>
      <c r="K27" s="2213">
        <v>6.2</v>
      </c>
    </row>
    <row r="28" spans="1:11">
      <c r="A28" s="2197" t="s">
        <v>1464</v>
      </c>
      <c r="B28" s="2203">
        <v>16.559999999999999</v>
      </c>
      <c r="C28" s="2202">
        <v>12.704269899841858</v>
      </c>
      <c r="D28" s="2211">
        <v>15.59</v>
      </c>
      <c r="E28" s="2213">
        <v>13.533000554631176</v>
      </c>
      <c r="F28" s="2211">
        <v>14.43</v>
      </c>
      <c r="G28" s="2213">
        <v>16.600000000000001</v>
      </c>
      <c r="H28" s="2211">
        <v>13.53</v>
      </c>
      <c r="I28" s="2213">
        <v>21.3</v>
      </c>
      <c r="J28" s="2211">
        <v>14.58</v>
      </c>
      <c r="K28" s="2213">
        <v>12.7</v>
      </c>
    </row>
    <row r="29" spans="1:11">
      <c r="A29" s="2197" t="s">
        <v>1465</v>
      </c>
      <c r="B29" s="2203">
        <v>13.05</v>
      </c>
      <c r="C29" s="2202">
        <v>31.207169214549282</v>
      </c>
      <c r="D29" s="2211">
        <v>11.13</v>
      </c>
      <c r="E29" s="2213">
        <v>38.269550748752081</v>
      </c>
      <c r="F29" s="2211">
        <v>12.55</v>
      </c>
      <c r="G29" s="2213">
        <v>27.5</v>
      </c>
      <c r="H29" s="2211">
        <v>10.58</v>
      </c>
      <c r="I29" s="2213">
        <v>38.5</v>
      </c>
      <c r="J29" s="2211">
        <v>9.61</v>
      </c>
      <c r="K29" s="2213">
        <v>42.5</v>
      </c>
    </row>
    <row r="30" spans="1:11">
      <c r="A30" s="2197" t="s">
        <v>1466</v>
      </c>
      <c r="B30" s="2203">
        <v>10.36</v>
      </c>
      <c r="C30" s="2202">
        <v>45.38745387453875</v>
      </c>
      <c r="D30" s="2211">
        <v>9.11</v>
      </c>
      <c r="E30" s="2213">
        <v>49.473100388241825</v>
      </c>
      <c r="F30" s="2211">
        <v>9.6300000000000008</v>
      </c>
      <c r="G30" s="2213">
        <v>44.3</v>
      </c>
      <c r="H30" s="2211">
        <v>9.6199999999999992</v>
      </c>
      <c r="I30" s="2213">
        <v>44</v>
      </c>
      <c r="J30" s="2211">
        <v>8.5</v>
      </c>
      <c r="K30" s="2213">
        <v>49.1</v>
      </c>
    </row>
    <row r="31" spans="1:11">
      <c r="A31" s="2197" t="s">
        <v>1467</v>
      </c>
      <c r="B31" s="2203">
        <v>13.040000000000001</v>
      </c>
      <c r="C31" s="2207">
        <v>31.259884027411694</v>
      </c>
      <c r="D31" s="2211">
        <v>11.13</v>
      </c>
      <c r="E31" s="2213">
        <v>38.269550748752081</v>
      </c>
      <c r="F31" s="2211">
        <v>11.53</v>
      </c>
      <c r="G31" s="2213">
        <v>33.4</v>
      </c>
      <c r="H31" s="2211">
        <v>9.89</v>
      </c>
      <c r="I31" s="2213">
        <v>42.5</v>
      </c>
      <c r="J31" s="2211">
        <v>10.31</v>
      </c>
      <c r="K31" s="2213">
        <v>38.299999999999997</v>
      </c>
    </row>
    <row r="32" spans="1:11">
      <c r="A32" s="2197" t="s">
        <v>1469</v>
      </c>
      <c r="B32" s="2203">
        <v>10.89</v>
      </c>
      <c r="C32" s="2207">
        <v>42.59356879283078</v>
      </c>
      <c r="D32" s="2211">
        <v>11.31</v>
      </c>
      <c r="E32" s="2213">
        <v>37.271214642262898</v>
      </c>
      <c r="F32" s="2211">
        <v>10.47</v>
      </c>
      <c r="G32" s="2213">
        <v>39.5</v>
      </c>
      <c r="H32" s="2211">
        <v>10.130000000000001</v>
      </c>
      <c r="I32" s="2213">
        <v>41.1</v>
      </c>
      <c r="J32" s="2211">
        <v>9.93</v>
      </c>
      <c r="K32" s="2213">
        <v>40.6</v>
      </c>
    </row>
    <row r="33" spans="1:11">
      <c r="A33" s="2197" t="s">
        <v>1470</v>
      </c>
      <c r="B33" s="2203">
        <v>12.66</v>
      </c>
      <c r="C33" s="959">
        <v>33.263046916183441</v>
      </c>
      <c r="D33" s="2211">
        <v>12.63</v>
      </c>
      <c r="E33" s="2213">
        <v>29.950083194675539</v>
      </c>
      <c r="F33" s="2211">
        <v>11.54</v>
      </c>
      <c r="G33" s="2213">
        <v>33.299999999999997</v>
      </c>
      <c r="H33" s="2211">
        <v>10.54</v>
      </c>
      <c r="I33" s="2213">
        <v>38.700000000000003</v>
      </c>
      <c r="J33" s="2211">
        <v>11.96</v>
      </c>
      <c r="K33" s="2213">
        <v>28.4</v>
      </c>
    </row>
    <row r="34" spans="1:11">
      <c r="A34" s="2197" t="s">
        <v>1471</v>
      </c>
      <c r="B34" s="2203">
        <v>12.59</v>
      </c>
      <c r="C34" s="2204">
        <v>33.632050606220346</v>
      </c>
      <c r="D34" s="2211">
        <v>12.030000000000001</v>
      </c>
      <c r="E34" s="2213">
        <v>33.277870216306155</v>
      </c>
      <c r="F34" s="2211">
        <v>11.41</v>
      </c>
      <c r="G34" s="2213">
        <v>34</v>
      </c>
      <c r="H34" s="2211">
        <v>11.23</v>
      </c>
      <c r="I34" s="2213">
        <v>34.700000000000003</v>
      </c>
      <c r="J34" s="2211">
        <v>10.92</v>
      </c>
      <c r="K34" s="2213">
        <v>34.6</v>
      </c>
    </row>
    <row r="35" spans="1:11">
      <c r="A35" s="947"/>
      <c r="B35" s="949"/>
      <c r="C35" s="949"/>
      <c r="D35" s="950"/>
      <c r="E35" s="950"/>
      <c r="F35" s="950"/>
      <c r="G35" s="950"/>
      <c r="H35" s="950"/>
      <c r="I35" s="950"/>
      <c r="J35" s="950"/>
      <c r="K35" s="950"/>
    </row>
    <row r="36" spans="1:11">
      <c r="A36" s="947"/>
      <c r="B36" s="949"/>
      <c r="C36" s="949"/>
      <c r="D36" s="950"/>
      <c r="E36" s="950"/>
      <c r="F36" s="950"/>
      <c r="G36" s="950"/>
      <c r="H36" s="950"/>
      <c r="I36" s="950"/>
      <c r="J36" s="950"/>
      <c r="K36" s="950"/>
    </row>
    <row r="37" spans="1:11">
      <c r="A37" s="947"/>
      <c r="B37" s="949"/>
      <c r="C37" s="949"/>
      <c r="D37" s="950"/>
      <c r="E37" s="950"/>
      <c r="F37" s="950"/>
      <c r="G37" s="950"/>
      <c r="H37" s="950"/>
      <c r="I37" s="950"/>
      <c r="J37" s="950"/>
      <c r="K37" s="950"/>
    </row>
    <row r="38" spans="1:11">
      <c r="A38" s="2197" t="s">
        <v>1453</v>
      </c>
      <c r="B38" s="2417">
        <v>2018</v>
      </c>
      <c r="C38" s="2417"/>
      <c r="D38" s="2417">
        <v>2017</v>
      </c>
      <c r="E38" s="2417"/>
      <c r="F38" s="2415">
        <v>2016</v>
      </c>
      <c r="G38" s="2416"/>
      <c r="H38" s="2415">
        <v>2015</v>
      </c>
      <c r="I38" s="2416"/>
      <c r="J38" s="2415">
        <v>2014</v>
      </c>
      <c r="K38" s="2416"/>
    </row>
    <row r="39" spans="1:11" ht="60">
      <c r="A39" s="2197"/>
      <c r="B39" s="2198" t="s">
        <v>1473</v>
      </c>
      <c r="C39" s="2198" t="s">
        <v>1459</v>
      </c>
      <c r="D39" s="2198" t="s">
        <v>1473</v>
      </c>
      <c r="E39" s="2198" t="s">
        <v>1459</v>
      </c>
      <c r="F39" s="2223" t="s">
        <v>1473</v>
      </c>
      <c r="G39" s="2223" t="s">
        <v>1459</v>
      </c>
      <c r="H39" s="2223" t="s">
        <v>1473</v>
      </c>
      <c r="I39" s="2223" t="s">
        <v>1459</v>
      </c>
      <c r="J39" s="2223" t="s">
        <v>1473</v>
      </c>
      <c r="K39" s="2223" t="s">
        <v>1459</v>
      </c>
    </row>
    <row r="40" spans="1:11">
      <c r="A40" s="2205" t="s">
        <v>223</v>
      </c>
      <c r="B40" s="2203">
        <v>11.3</v>
      </c>
      <c r="C40" s="2198"/>
      <c r="D40" s="2211">
        <v>10.9</v>
      </c>
      <c r="E40" s="2210"/>
      <c r="F40" s="2211">
        <v>10.53</v>
      </c>
      <c r="G40" s="2210"/>
      <c r="H40" s="2211">
        <v>10.41</v>
      </c>
      <c r="I40" s="2210"/>
      <c r="J40" s="2211">
        <v>10.26</v>
      </c>
      <c r="K40" s="2210"/>
    </row>
    <row r="41" spans="1:11">
      <c r="A41" s="2205" t="s">
        <v>1472</v>
      </c>
      <c r="B41" s="2203">
        <v>11.450000000000001</v>
      </c>
      <c r="C41" s="2198"/>
      <c r="D41" s="2211">
        <v>11</v>
      </c>
      <c r="E41" s="2210"/>
      <c r="F41" s="2211">
        <v>10.63</v>
      </c>
      <c r="G41" s="2210"/>
      <c r="H41" s="2211">
        <v>10.52</v>
      </c>
      <c r="I41" s="2210"/>
      <c r="J41" s="2211">
        <v>10.33</v>
      </c>
      <c r="K41" s="2210"/>
    </row>
    <row r="42" spans="1:11">
      <c r="A42" s="93" t="s">
        <v>1460</v>
      </c>
      <c r="B42" s="2203">
        <v>10.32</v>
      </c>
      <c r="C42" s="2206">
        <v>8.6725663716814196</v>
      </c>
      <c r="D42" s="2211">
        <v>10</v>
      </c>
      <c r="E42" s="2212">
        <v>8.256880733944957</v>
      </c>
      <c r="F42" s="2211">
        <v>9.6300000000000008</v>
      </c>
      <c r="G42" s="2212">
        <v>8.5</v>
      </c>
      <c r="H42" s="2211">
        <v>9.25</v>
      </c>
      <c r="I42" s="2212">
        <v>11.1</v>
      </c>
      <c r="J42" s="2211">
        <v>9</v>
      </c>
      <c r="K42" s="2212">
        <v>12.3</v>
      </c>
    </row>
    <row r="43" spans="1:11" ht="4.5" customHeight="1">
      <c r="B43" s="2203"/>
      <c r="D43" s="2211"/>
      <c r="F43" s="2211"/>
      <c r="H43" s="2211"/>
      <c r="J43" s="2211"/>
    </row>
    <row r="44" spans="1:11">
      <c r="A44" s="2197" t="s">
        <v>1461</v>
      </c>
      <c r="B44" s="2203">
        <v>15.38</v>
      </c>
      <c r="C44" s="2208">
        <v>-34.32314410480349</v>
      </c>
      <c r="D44" s="2211">
        <v>14.620000000000001</v>
      </c>
      <c r="E44" s="2213">
        <v>-32.909090909090921</v>
      </c>
      <c r="F44" s="2211">
        <v>13.31</v>
      </c>
      <c r="G44" s="2213">
        <v>-25.2</v>
      </c>
      <c r="H44" s="2211">
        <v>12.3</v>
      </c>
      <c r="I44" s="2213">
        <v>-16.899999999999999</v>
      </c>
      <c r="J44" s="2211">
        <v>14.43</v>
      </c>
      <c r="K44" s="2213">
        <v>-39.700000000000003</v>
      </c>
    </row>
    <row r="45" spans="1:11">
      <c r="A45" s="2197" t="s">
        <v>1468</v>
      </c>
      <c r="B45" s="2203">
        <v>9.66</v>
      </c>
      <c r="C45" s="2208">
        <v>15.633187772925771</v>
      </c>
      <c r="D45" s="2211">
        <v>9.4600000000000009</v>
      </c>
      <c r="E45" s="2213">
        <v>13.999999999999993</v>
      </c>
      <c r="F45" s="2211">
        <v>8.84</v>
      </c>
      <c r="G45" s="2213">
        <v>16.8</v>
      </c>
      <c r="H45" s="2211">
        <v>8.75</v>
      </c>
      <c r="I45" s="2213">
        <v>16.8</v>
      </c>
      <c r="J45" s="2211">
        <v>8.65</v>
      </c>
      <c r="K45" s="2213">
        <v>16.3</v>
      </c>
    </row>
    <row r="46" spans="1:11">
      <c r="A46" s="2197" t="s">
        <v>1462</v>
      </c>
      <c r="B46" s="2203">
        <v>10.36</v>
      </c>
      <c r="C46" s="2208">
        <v>9.5196506550218487</v>
      </c>
      <c r="D46" s="2211">
        <v>9.6300000000000008</v>
      </c>
      <c r="E46" s="2213">
        <v>12.454545454545448</v>
      </c>
      <c r="F46" s="2211">
        <v>10.07</v>
      </c>
      <c r="G46" s="2213">
        <v>5.3</v>
      </c>
      <c r="H46" s="2211">
        <v>9.35</v>
      </c>
      <c r="I46" s="2213">
        <v>11</v>
      </c>
      <c r="J46" s="2211">
        <v>9.3000000000000007</v>
      </c>
      <c r="K46" s="2213">
        <v>10</v>
      </c>
    </row>
    <row r="47" spans="1:11">
      <c r="A47" s="2197" t="s">
        <v>1463</v>
      </c>
      <c r="B47" s="2203">
        <v>14.07</v>
      </c>
      <c r="C47" s="2208">
        <v>-22.882096069868989</v>
      </c>
      <c r="D47" s="2211">
        <v>10.69</v>
      </c>
      <c r="E47" s="2213">
        <v>2.8181818181818228</v>
      </c>
      <c r="F47" s="2211">
        <v>12</v>
      </c>
      <c r="G47" s="2213">
        <v>-12.9</v>
      </c>
      <c r="H47" s="2211">
        <v>12</v>
      </c>
      <c r="I47" s="2213">
        <v>-14.2</v>
      </c>
      <c r="J47" s="2211">
        <v>10.9</v>
      </c>
      <c r="K47" s="2213">
        <v>-5.5</v>
      </c>
    </row>
    <row r="48" spans="1:11">
      <c r="A48" s="2197" t="s">
        <v>1464</v>
      </c>
      <c r="B48" s="2203">
        <v>12</v>
      </c>
      <c r="C48" s="2208">
        <v>-4.8034934497816497</v>
      </c>
      <c r="D48" s="2211">
        <v>11.53</v>
      </c>
      <c r="E48" s="2213">
        <v>-4.8181818181818121</v>
      </c>
      <c r="F48" s="2211">
        <v>11.45</v>
      </c>
      <c r="G48" s="2213">
        <v>-7.7</v>
      </c>
      <c r="H48" s="2211">
        <v>10.58</v>
      </c>
      <c r="I48" s="2213">
        <v>-0.7</v>
      </c>
      <c r="J48" s="2211">
        <v>10.43</v>
      </c>
      <c r="K48" s="2213">
        <v>-1</v>
      </c>
    </row>
    <row r="49" spans="1:11">
      <c r="A49" s="2197" t="s">
        <v>1465</v>
      </c>
      <c r="B49" s="2203">
        <v>9.34</v>
      </c>
      <c r="C49" s="2208">
        <v>18.427947598253287</v>
      </c>
      <c r="D49" s="2211">
        <v>9.34</v>
      </c>
      <c r="E49" s="2213">
        <v>15.090909090909092</v>
      </c>
      <c r="F49" s="2211">
        <v>8.84</v>
      </c>
      <c r="G49" s="2213">
        <v>16.8</v>
      </c>
      <c r="H49" s="2211">
        <v>8.6300000000000008</v>
      </c>
      <c r="I49" s="2213">
        <v>17.899999999999999</v>
      </c>
      <c r="J49" s="2211">
        <v>7.5</v>
      </c>
      <c r="K49" s="2213">
        <v>27.4</v>
      </c>
    </row>
    <row r="50" spans="1:11">
      <c r="A50" s="2197" t="s">
        <v>1466</v>
      </c>
      <c r="B50" s="2203">
        <v>8.4700000000000006</v>
      </c>
      <c r="C50" s="2208">
        <v>26.026200873362448</v>
      </c>
      <c r="D50" s="2211">
        <v>8.870000000000001</v>
      </c>
      <c r="E50" s="2213">
        <v>19.363636363636356</v>
      </c>
      <c r="F50" s="2211">
        <v>8.5</v>
      </c>
      <c r="G50" s="2213">
        <v>20</v>
      </c>
      <c r="H50" s="2211">
        <v>7.6</v>
      </c>
      <c r="I50" s="2213">
        <v>27.7</v>
      </c>
      <c r="J50" s="2211">
        <v>6.57</v>
      </c>
      <c r="K50" s="2213">
        <v>36.4</v>
      </c>
    </row>
    <row r="51" spans="1:11">
      <c r="A51" s="2197" t="s">
        <v>1467</v>
      </c>
      <c r="B51" s="2203">
        <v>10</v>
      </c>
      <c r="C51" s="2207">
        <v>12.663755458515293</v>
      </c>
      <c r="D51" s="2211">
        <v>9.58</v>
      </c>
      <c r="E51" s="2213">
        <v>12.909090909090908</v>
      </c>
      <c r="F51" s="2211">
        <v>9.1300000000000008</v>
      </c>
      <c r="G51" s="2213">
        <v>14.1</v>
      </c>
      <c r="H51" s="2211">
        <v>8.4700000000000006</v>
      </c>
      <c r="I51" s="2213">
        <v>19.399999999999999</v>
      </c>
      <c r="J51" s="2211">
        <v>7.94</v>
      </c>
      <c r="K51" s="2213">
        <v>23.1</v>
      </c>
    </row>
    <row r="52" spans="1:11">
      <c r="A52" s="2197" t="s">
        <v>1469</v>
      </c>
      <c r="B52" s="2203">
        <v>9.56</v>
      </c>
      <c r="C52" s="2207">
        <v>16.506550218340617</v>
      </c>
      <c r="D52" s="2211">
        <v>9.75</v>
      </c>
      <c r="E52" s="2213">
        <v>11.363636363636363</v>
      </c>
      <c r="F52" s="2211">
        <v>8.7899999999999991</v>
      </c>
      <c r="G52" s="2213">
        <v>17.3</v>
      </c>
      <c r="H52" s="2211">
        <v>8.75</v>
      </c>
      <c r="I52" s="2213">
        <v>16.7</v>
      </c>
      <c r="J52" s="2211">
        <v>8.7200000000000006</v>
      </c>
      <c r="K52" s="2213">
        <v>15.6</v>
      </c>
    </row>
    <row r="53" spans="1:11">
      <c r="A53" s="2197" t="s">
        <v>1470</v>
      </c>
      <c r="B53" s="2203">
        <v>11</v>
      </c>
      <c r="C53" s="959">
        <v>3.9301310043668214</v>
      </c>
      <c r="D53" s="2211">
        <v>10.36</v>
      </c>
      <c r="E53" s="2213">
        <v>5.8181818181818237</v>
      </c>
      <c r="F53" s="2211">
        <v>10.19</v>
      </c>
      <c r="G53" s="2213">
        <v>4.0999999999999996</v>
      </c>
      <c r="H53" s="2211">
        <v>10</v>
      </c>
      <c r="I53" s="2213">
        <v>4.9000000000000004</v>
      </c>
      <c r="J53" s="2211">
        <v>9.09</v>
      </c>
      <c r="K53" s="2213">
        <v>12</v>
      </c>
    </row>
    <row r="54" spans="1:11">
      <c r="A54" s="2197" t="s">
        <v>1471</v>
      </c>
      <c r="B54" s="2203">
        <v>9.73</v>
      </c>
      <c r="C54" s="2204">
        <v>15.021834061135376</v>
      </c>
      <c r="D54" s="2211">
        <v>9.58</v>
      </c>
      <c r="E54" s="2213">
        <v>12.909090909090908</v>
      </c>
      <c r="F54" s="2211">
        <v>9.09</v>
      </c>
      <c r="G54" s="2213">
        <v>14.5</v>
      </c>
      <c r="H54" s="2211">
        <v>9.07</v>
      </c>
      <c r="I54" s="2213">
        <v>13.7</v>
      </c>
      <c r="J54" s="2211">
        <v>8.56</v>
      </c>
      <c r="K54" s="2213">
        <v>17.100000000000001</v>
      </c>
    </row>
    <row r="56" spans="1:11" s="2277" customFormat="1"/>
    <row r="57" spans="1:11" s="2277" customFormat="1"/>
    <row r="58" spans="1:11" s="2277" customFormat="1">
      <c r="A58" s="2277" t="s">
        <v>1497</v>
      </c>
      <c r="B58" s="2417">
        <v>2018</v>
      </c>
      <c r="C58" s="2417"/>
      <c r="D58" s="2417">
        <v>2017</v>
      </c>
      <c r="E58" s="2417"/>
      <c r="F58" s="2415">
        <v>2016</v>
      </c>
      <c r="G58" s="2416"/>
      <c r="H58" s="2415">
        <v>2015</v>
      </c>
      <c r="I58" s="2416"/>
      <c r="J58" s="2415">
        <v>2014</v>
      </c>
      <c r="K58" s="2416"/>
    </row>
    <row r="59" spans="1:11" s="2277" customFormat="1" ht="60">
      <c r="B59" s="2223" t="s">
        <v>1473</v>
      </c>
      <c r="C59" s="2223" t="s">
        <v>1459</v>
      </c>
      <c r="D59" s="2223" t="s">
        <v>1473</v>
      </c>
      <c r="E59" s="2223" t="s">
        <v>1459</v>
      </c>
      <c r="F59" s="2223" t="s">
        <v>1473</v>
      </c>
      <c r="G59" s="2223" t="s">
        <v>1459</v>
      </c>
      <c r="H59" s="2223" t="s">
        <v>1473</v>
      </c>
      <c r="I59" s="2223" t="s">
        <v>1459</v>
      </c>
      <c r="J59" s="2223" t="s">
        <v>1473</v>
      </c>
      <c r="K59" s="2223" t="s">
        <v>1459</v>
      </c>
    </row>
    <row r="60" spans="1:11" s="2277" customFormat="1">
      <c r="A60" s="2277" t="s">
        <v>223</v>
      </c>
      <c r="B60" s="2203">
        <v>11.38</v>
      </c>
      <c r="C60" s="2223"/>
      <c r="D60" s="2211">
        <v>10.92</v>
      </c>
      <c r="E60" s="2210"/>
      <c r="F60" s="2211">
        <v>10.58</v>
      </c>
      <c r="G60" s="2210"/>
      <c r="H60" s="2211">
        <v>10.43</v>
      </c>
      <c r="I60" s="2210"/>
      <c r="J60" s="2211">
        <v>10.29</v>
      </c>
      <c r="K60" s="2210"/>
    </row>
    <row r="61" spans="1:11" s="2277" customFormat="1">
      <c r="A61" s="2277" t="s">
        <v>1472</v>
      </c>
      <c r="B61" s="2203">
        <v>11.53</v>
      </c>
      <c r="C61" s="2223"/>
      <c r="D61" s="2211">
        <v>11.05</v>
      </c>
      <c r="E61" s="2210"/>
      <c r="F61" s="2211">
        <v>10.69</v>
      </c>
      <c r="G61" s="2210"/>
      <c r="H61" s="2211">
        <v>10.58</v>
      </c>
      <c r="I61" s="2210"/>
      <c r="J61" s="2211">
        <v>10.38</v>
      </c>
      <c r="K61" s="2210"/>
    </row>
    <row r="62" spans="1:11" s="2277" customFormat="1">
      <c r="A62" s="93" t="s">
        <v>1460</v>
      </c>
      <c r="B62" s="2203">
        <v>10.32</v>
      </c>
      <c r="C62" s="2278">
        <v>9.3000000000000007</v>
      </c>
      <c r="D62" s="2211">
        <v>10</v>
      </c>
      <c r="E62" s="2212">
        <v>8.4</v>
      </c>
      <c r="F62" s="2211">
        <v>9.6300000000000008</v>
      </c>
      <c r="G62" s="2212">
        <v>9</v>
      </c>
      <c r="H62" s="2211">
        <v>9.25</v>
      </c>
      <c r="I62" s="2212">
        <v>11.3</v>
      </c>
      <c r="J62" s="2211">
        <v>9</v>
      </c>
      <c r="K62" s="2212">
        <v>12.5</v>
      </c>
    </row>
    <row r="63" spans="1:11" s="2277" customFormat="1"/>
    <row r="64" spans="1:11" s="2277" customFormat="1"/>
    <row r="65" spans="1:11" s="2277" customFormat="1"/>
    <row r="66" spans="1:11" s="2277" customFormat="1">
      <c r="A66" s="2277" t="s">
        <v>109</v>
      </c>
      <c r="B66" s="2417">
        <v>2018</v>
      </c>
      <c r="C66" s="2417"/>
      <c r="D66" s="2417">
        <v>2017</v>
      </c>
      <c r="E66" s="2417"/>
      <c r="F66" s="2415">
        <v>2016</v>
      </c>
      <c r="G66" s="2416"/>
      <c r="H66" s="2415">
        <v>2015</v>
      </c>
      <c r="I66" s="2416"/>
      <c r="J66" s="2415">
        <v>2014</v>
      </c>
      <c r="K66" s="2416"/>
    </row>
    <row r="67" spans="1:11" s="2277" customFormat="1" ht="60">
      <c r="B67" s="2223" t="s">
        <v>1473</v>
      </c>
      <c r="C67" s="2223" t="s">
        <v>1459</v>
      </c>
      <c r="D67" s="2223" t="s">
        <v>1473</v>
      </c>
      <c r="E67" s="2223" t="s">
        <v>1459</v>
      </c>
      <c r="F67" s="2223" t="s">
        <v>1473</v>
      </c>
      <c r="G67" s="2223" t="s">
        <v>1459</v>
      </c>
      <c r="H67" s="2223" t="s">
        <v>1473</v>
      </c>
      <c r="I67" s="2223" t="s">
        <v>1459</v>
      </c>
      <c r="J67" s="2223" t="s">
        <v>1473</v>
      </c>
      <c r="K67" s="2223" t="s">
        <v>1459</v>
      </c>
    </row>
    <row r="68" spans="1:11" s="2277" customFormat="1">
      <c r="A68" s="2277" t="s">
        <v>223</v>
      </c>
      <c r="B68" s="2203">
        <v>11.9</v>
      </c>
      <c r="C68" s="2223"/>
      <c r="D68" s="2211">
        <v>11.53</v>
      </c>
      <c r="E68" s="2210"/>
      <c r="F68" s="2211">
        <v>11.13</v>
      </c>
      <c r="G68" s="2210"/>
      <c r="H68" s="2211">
        <v>10.95</v>
      </c>
      <c r="I68" s="2210"/>
      <c r="J68" s="2211">
        <v>10.85</v>
      </c>
      <c r="K68" s="2210"/>
    </row>
    <row r="69" spans="1:11" s="2277" customFormat="1">
      <c r="A69" s="2277" t="s">
        <v>1472</v>
      </c>
      <c r="B69" s="2203">
        <v>11.96</v>
      </c>
      <c r="C69" s="2223"/>
      <c r="D69" s="2211">
        <v>11.54</v>
      </c>
      <c r="E69" s="2210"/>
      <c r="F69" s="2211">
        <v>11.21</v>
      </c>
      <c r="G69" s="2210"/>
      <c r="H69" s="2211">
        <v>11.01</v>
      </c>
      <c r="I69" s="2210"/>
      <c r="J69" s="2211">
        <v>10.89</v>
      </c>
      <c r="K69" s="2210"/>
    </row>
    <row r="70" spans="1:11" s="2277" customFormat="1">
      <c r="A70" s="93" t="s">
        <v>1460</v>
      </c>
      <c r="B70" s="2203">
        <v>11.53</v>
      </c>
      <c r="C70" s="2278">
        <v>3.1</v>
      </c>
      <c r="D70" s="2211">
        <v>10.93</v>
      </c>
      <c r="E70" s="2212">
        <v>5.2</v>
      </c>
      <c r="F70" s="2211">
        <v>10.65</v>
      </c>
      <c r="G70" s="2212">
        <v>4.3</v>
      </c>
      <c r="H70" s="2211">
        <v>10.1</v>
      </c>
      <c r="I70" s="2212">
        <v>7.8</v>
      </c>
      <c r="J70" s="2211">
        <v>9.9700000000000006</v>
      </c>
      <c r="K70" s="2212">
        <v>8.1</v>
      </c>
    </row>
    <row r="71" spans="1:11" s="2277" customFormat="1">
      <c r="A71" s="93"/>
      <c r="B71" s="2203"/>
      <c r="C71" s="2278"/>
      <c r="D71" s="2276"/>
      <c r="E71" s="2212"/>
      <c r="F71" s="2276"/>
      <c r="G71" s="2212"/>
      <c r="H71" s="2276"/>
      <c r="I71" s="2212"/>
      <c r="J71" s="2276"/>
      <c r="K71" s="2212"/>
    </row>
    <row r="72" spans="1:11" s="2277" customFormat="1">
      <c r="A72" s="93"/>
      <c r="B72" s="2203"/>
      <c r="C72" s="2278"/>
      <c r="D72" s="2276"/>
      <c r="E72" s="2212"/>
      <c r="F72" s="2276"/>
      <c r="G72" s="2212"/>
      <c r="H72" s="2276"/>
      <c r="I72" s="2212"/>
      <c r="J72" s="2276"/>
      <c r="K72" s="2212"/>
    </row>
    <row r="73" spans="1:11" s="2277" customFormat="1"/>
    <row r="74" spans="1:11" s="2277" customFormat="1">
      <c r="A74" s="2277" t="s">
        <v>133</v>
      </c>
      <c r="B74" s="2417">
        <v>2018</v>
      </c>
      <c r="C74" s="2417"/>
      <c r="D74" s="2417">
        <v>2017</v>
      </c>
      <c r="E74" s="2417"/>
      <c r="F74" s="2415">
        <v>2016</v>
      </c>
      <c r="G74" s="2416"/>
      <c r="H74" s="2415">
        <v>2015</v>
      </c>
      <c r="I74" s="2416"/>
      <c r="J74" s="2415">
        <v>2014</v>
      </c>
      <c r="K74" s="2416"/>
    </row>
    <row r="75" spans="1:11" s="2277" customFormat="1" ht="60">
      <c r="B75" s="2223" t="s">
        <v>1473</v>
      </c>
      <c r="C75" s="2223" t="s">
        <v>1459</v>
      </c>
      <c r="D75" s="2223" t="s">
        <v>1473</v>
      </c>
      <c r="E75" s="2223" t="s">
        <v>1459</v>
      </c>
      <c r="F75" s="2223" t="s">
        <v>1473</v>
      </c>
      <c r="G75" s="2223" t="s">
        <v>1459</v>
      </c>
      <c r="H75" s="2223" t="s">
        <v>1473</v>
      </c>
      <c r="I75" s="2223" t="s">
        <v>1459</v>
      </c>
      <c r="J75" s="2223" t="s">
        <v>1473</v>
      </c>
      <c r="K75" s="2223" t="s">
        <v>1459</v>
      </c>
    </row>
    <row r="76" spans="1:11" s="2277" customFormat="1">
      <c r="A76" s="2277" t="s">
        <v>223</v>
      </c>
      <c r="B76" s="2203">
        <v>11.88</v>
      </c>
      <c r="C76" s="2223"/>
      <c r="D76" s="2211">
        <v>11.47</v>
      </c>
      <c r="E76" s="2210"/>
      <c r="F76" s="2211">
        <v>11.05</v>
      </c>
      <c r="G76" s="2210"/>
      <c r="H76" s="2211">
        <v>10.92</v>
      </c>
      <c r="I76" s="2210"/>
      <c r="J76" s="2211">
        <v>10.81</v>
      </c>
      <c r="K76" s="2210"/>
    </row>
    <row r="77" spans="1:11">
      <c r="A77" s="93" t="s">
        <v>1460</v>
      </c>
      <c r="B77" s="2203">
        <v>11.53</v>
      </c>
      <c r="C77" s="2278">
        <v>2.9</v>
      </c>
      <c r="D77" s="2211">
        <v>10.92</v>
      </c>
      <c r="E77" s="2212">
        <v>4.8</v>
      </c>
      <c r="F77" s="2211">
        <v>10.65</v>
      </c>
      <c r="G77" s="2212">
        <v>3.6</v>
      </c>
      <c r="H77" s="2211">
        <v>10.1</v>
      </c>
      <c r="I77" s="2212">
        <v>7.5</v>
      </c>
      <c r="J77" s="2211">
        <v>9.9700000000000006</v>
      </c>
      <c r="K77" s="2212">
        <v>7.8</v>
      </c>
    </row>
    <row r="79" spans="1:11">
      <c r="A79" t="s">
        <v>1477</v>
      </c>
    </row>
    <row r="80" spans="1:11">
      <c r="A80" s="2205" t="s">
        <v>1479</v>
      </c>
    </row>
    <row r="81" spans="1:1">
      <c r="A81" s="2205" t="s">
        <v>1478</v>
      </c>
    </row>
    <row r="83" spans="1:1">
      <c r="A83" s="94"/>
    </row>
  </sheetData>
  <mergeCells count="25">
    <mergeCell ref="H66:I66"/>
    <mergeCell ref="J66:K66"/>
    <mergeCell ref="B74:C74"/>
    <mergeCell ref="D74:E74"/>
    <mergeCell ref="F74:G74"/>
    <mergeCell ref="H74:I74"/>
    <mergeCell ref="J74:K74"/>
    <mergeCell ref="B66:C66"/>
    <mergeCell ref="D66:E66"/>
    <mergeCell ref="F66:G66"/>
    <mergeCell ref="H18:I18"/>
    <mergeCell ref="H38:I38"/>
    <mergeCell ref="J18:K18"/>
    <mergeCell ref="J38:K38"/>
    <mergeCell ref="B58:C58"/>
    <mergeCell ref="D58:E58"/>
    <mergeCell ref="F58:G58"/>
    <mergeCell ref="H58:I58"/>
    <mergeCell ref="J58:K58"/>
    <mergeCell ref="B38:C38"/>
    <mergeCell ref="D38:E38"/>
    <mergeCell ref="B18:C18"/>
    <mergeCell ref="D18:E18"/>
    <mergeCell ref="F18:G18"/>
    <mergeCell ref="F38:G3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2" sqref="A2"/>
    </sheetView>
  </sheetViews>
  <sheetFormatPr defaultRowHeight="15"/>
  <cols>
    <col min="1" max="1" width="21" customWidth="1"/>
    <col min="2" max="2" width="13.5703125" bestFit="1" customWidth="1"/>
    <col min="3" max="3" width="10.85546875" customWidth="1"/>
  </cols>
  <sheetData>
    <row r="1" spans="1:4" ht="18.75">
      <c r="A1" s="451" t="s">
        <v>1334</v>
      </c>
    </row>
    <row r="2" spans="1:4">
      <c r="A2" s="744"/>
      <c r="B2" s="744"/>
      <c r="C2" s="759"/>
    </row>
    <row r="3" spans="1:4" ht="15" customHeight="1" thickBot="1">
      <c r="A3" s="744" t="s">
        <v>894</v>
      </c>
      <c r="B3" s="744"/>
      <c r="C3" s="759"/>
    </row>
    <row r="4" spans="1:4" ht="61.5" thickBot="1">
      <c r="A4" s="760"/>
      <c r="B4" s="761" t="s">
        <v>922</v>
      </c>
      <c r="C4" s="753" t="s">
        <v>924</v>
      </c>
      <c r="D4" t="s">
        <v>925</v>
      </c>
    </row>
    <row r="5" spans="1:4" ht="15.75" thickBot="1">
      <c r="A5" s="751" t="s">
        <v>236</v>
      </c>
      <c r="B5" s="1120">
        <v>1430000</v>
      </c>
      <c r="C5" s="1120">
        <v>530000</v>
      </c>
      <c r="D5" s="77">
        <v>37.27413849669864</v>
      </c>
    </row>
    <row r="6" spans="1:4" ht="15.75" thickBot="1">
      <c r="A6" s="752" t="s">
        <v>238</v>
      </c>
      <c r="B6" s="1120">
        <v>3850000</v>
      </c>
      <c r="C6" s="1120">
        <v>1330000</v>
      </c>
      <c r="D6" s="77">
        <v>34.53837925159808</v>
      </c>
    </row>
    <row r="7" spans="1:4" ht="15.75" thickBot="1">
      <c r="A7" s="752" t="s">
        <v>903</v>
      </c>
      <c r="B7" s="1120">
        <v>2820000</v>
      </c>
      <c r="C7" s="1120">
        <v>910000</v>
      </c>
      <c r="D7" s="77">
        <v>32.340045663884673</v>
      </c>
    </row>
    <row r="8" spans="1:4" ht="15.75" thickBot="1">
      <c r="A8" s="752" t="s">
        <v>242</v>
      </c>
      <c r="B8" s="1120">
        <v>2410000</v>
      </c>
      <c r="C8" s="1120">
        <v>690000</v>
      </c>
      <c r="D8" s="77">
        <v>28.54434842233702</v>
      </c>
    </row>
    <row r="9" spans="1:4" ht="15.75" thickBot="1">
      <c r="A9" s="752" t="s">
        <v>243</v>
      </c>
      <c r="B9" s="1120">
        <v>3020000</v>
      </c>
      <c r="C9" s="1120">
        <v>950000</v>
      </c>
      <c r="D9" s="77">
        <v>31.516747381039018</v>
      </c>
    </row>
    <row r="10" spans="1:4" ht="15.75" thickBot="1">
      <c r="A10" s="752" t="s">
        <v>904</v>
      </c>
      <c r="B10" s="1120">
        <v>3110000</v>
      </c>
      <c r="C10" s="1120">
        <v>800000</v>
      </c>
      <c r="D10" s="77">
        <v>25.777317435465093</v>
      </c>
    </row>
    <row r="11" spans="1:4" ht="15.75" thickBot="1">
      <c r="A11" s="752" t="s">
        <v>2</v>
      </c>
      <c r="B11" s="1120">
        <v>4700000</v>
      </c>
      <c r="C11" s="1120">
        <v>1380000</v>
      </c>
      <c r="D11" s="77">
        <v>29.426734047564803</v>
      </c>
    </row>
    <row r="12" spans="1:4" ht="15.75" thickBot="1">
      <c r="A12" s="752" t="s">
        <v>278</v>
      </c>
      <c r="B12" s="1120">
        <v>4570000</v>
      </c>
      <c r="C12" s="1120">
        <v>1070000</v>
      </c>
      <c r="D12" s="77">
        <v>23.339186636437816</v>
      </c>
    </row>
    <row r="13" spans="1:4" ht="15.75" thickBot="1">
      <c r="A13" s="752" t="s">
        <v>279</v>
      </c>
      <c r="B13" s="1120">
        <v>2790000</v>
      </c>
      <c r="C13" s="1120">
        <v>760000</v>
      </c>
      <c r="D13" s="77">
        <v>27.132915897480899</v>
      </c>
    </row>
    <row r="14" spans="1:4" ht="15.75" thickBot="1">
      <c r="A14" s="752" t="s">
        <v>526</v>
      </c>
      <c r="B14" s="1120">
        <v>1650000</v>
      </c>
      <c r="C14" s="1120">
        <v>540000</v>
      </c>
      <c r="D14" s="77">
        <v>32.88079134432234</v>
      </c>
    </row>
    <row r="15" spans="1:4" ht="15.75" thickBot="1">
      <c r="A15" s="752" t="s">
        <v>905</v>
      </c>
      <c r="B15" s="1120">
        <v>2950000</v>
      </c>
      <c r="C15" s="1120">
        <v>900000</v>
      </c>
      <c r="D15" s="77">
        <v>30.384396454138184</v>
      </c>
    </row>
    <row r="16" spans="1:4" ht="15.75" thickBot="1">
      <c r="A16" s="752" t="s">
        <v>906</v>
      </c>
      <c r="B16" s="1120">
        <v>930000</v>
      </c>
      <c r="C16" s="1120">
        <v>300000</v>
      </c>
      <c r="D16" s="77">
        <v>32.440611697642431</v>
      </c>
    </row>
    <row r="17" spans="1:4" ht="15.75" thickBot="1">
      <c r="A17" s="762" t="s">
        <v>61</v>
      </c>
      <c r="B17" s="1120">
        <v>34240000</v>
      </c>
      <c r="C17" s="1120">
        <v>10170000</v>
      </c>
      <c r="D17" s="77">
        <v>29.691845207576868</v>
      </c>
    </row>
    <row r="19" spans="1:4">
      <c r="A19" s="748" t="s">
        <v>910</v>
      </c>
    </row>
    <row r="20" spans="1:4">
      <c r="A20" s="748" t="s">
        <v>911</v>
      </c>
    </row>
    <row r="21" spans="1:4">
      <c r="A21" s="748" t="s">
        <v>1013</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5"/>
  <cols>
    <col min="2" max="2" width="11.140625" customWidth="1"/>
    <col min="3" max="3" width="12.42578125" bestFit="1" customWidth="1"/>
    <col min="4" max="4" width="13.5703125" style="748" bestFit="1" customWidth="1"/>
    <col min="5" max="5" width="10.7109375" customWidth="1"/>
    <col min="6" max="6" width="11.85546875" customWidth="1"/>
  </cols>
  <sheetData>
    <row r="1" spans="1:9" ht="18.75">
      <c r="A1" s="451" t="s">
        <v>920</v>
      </c>
      <c r="B1" s="744"/>
      <c r="C1" s="744"/>
    </row>
    <row r="2" spans="1:9" s="748" customFormat="1"/>
    <row r="3" spans="1:9" s="748" customFormat="1" ht="15.75" thickBot="1">
      <c r="A3" s="744" t="s">
        <v>921</v>
      </c>
    </row>
    <row r="4" spans="1:9" s="748" customFormat="1" ht="15.75" thickBot="1">
      <c r="C4" s="756" t="s">
        <v>2</v>
      </c>
      <c r="D4" s="755" t="s">
        <v>133</v>
      </c>
    </row>
    <row r="5" spans="1:9" s="748" customFormat="1">
      <c r="A5" s="2118" t="s">
        <v>894</v>
      </c>
      <c r="C5" s="77">
        <f>C27/SUM(C27:C29)%</f>
        <v>96.428571428571431</v>
      </c>
      <c r="D5" s="77">
        <f>D27/SUM(D27:D29)%</f>
        <v>96.98267074413863</v>
      </c>
    </row>
    <row r="6" spans="1:9" s="2118" customFormat="1">
      <c r="A6" s="2118" t="s">
        <v>1244</v>
      </c>
      <c r="C6" s="77">
        <f>C12/SUM(C12:C14)%</f>
        <v>96.579408309525547</v>
      </c>
      <c r="D6" s="77">
        <f>D12/SUM(D12:D14)%</f>
        <v>96.927129029778825</v>
      </c>
    </row>
    <row r="7" spans="1:9">
      <c r="A7" s="744"/>
      <c r="B7" s="744"/>
      <c r="C7" s="744"/>
    </row>
    <row r="8" spans="1:9" s="2088" customFormat="1">
      <c r="A8" s="2088" t="s">
        <v>1244</v>
      </c>
    </row>
    <row r="9" spans="1:9" s="2088" customFormat="1" ht="15.75" customHeight="1">
      <c r="A9" s="2724" t="s">
        <v>897</v>
      </c>
      <c r="B9" s="2725"/>
      <c r="C9" s="2725"/>
    </row>
    <row r="10" spans="1:9" s="2088" customFormat="1" ht="15.75" customHeight="1" thickBot="1">
      <c r="A10" s="2089"/>
      <c r="B10" s="2090"/>
      <c r="C10" s="2090" t="s">
        <v>1122</v>
      </c>
      <c r="D10" s="2090" t="s">
        <v>1122</v>
      </c>
      <c r="E10" s="2088" t="s">
        <v>583</v>
      </c>
      <c r="F10" s="2088" t="s">
        <v>583</v>
      </c>
    </row>
    <row r="11" spans="1:9" s="2088" customFormat="1" ht="15.75" thickBot="1">
      <c r="A11" s="2726" t="s">
        <v>123</v>
      </c>
      <c r="B11" s="2727"/>
      <c r="C11" s="756" t="s">
        <v>2</v>
      </c>
      <c r="D11" s="755" t="s">
        <v>133</v>
      </c>
      <c r="E11" s="756" t="s">
        <v>2</v>
      </c>
      <c r="F11" s="755" t="s">
        <v>133</v>
      </c>
    </row>
    <row r="12" spans="1:9" s="2088" customFormat="1" ht="15.75" thickBot="1">
      <c r="A12" s="2728" t="s">
        <v>124</v>
      </c>
      <c r="B12" s="757" t="s">
        <v>898</v>
      </c>
      <c r="C12" s="1120">
        <v>6322372.333333333</v>
      </c>
      <c r="D12" s="1120">
        <v>47889921.333333336</v>
      </c>
      <c r="E12" s="77">
        <v>94.458276138877054</v>
      </c>
      <c r="F12" s="77">
        <v>94.389834678367151</v>
      </c>
      <c r="H12" s="1119"/>
      <c r="I12" s="1119"/>
    </row>
    <row r="13" spans="1:9" s="2088" customFormat="1" ht="15.75" thickBot="1">
      <c r="A13" s="2729"/>
      <c r="B13" s="757" t="s">
        <v>899</v>
      </c>
      <c r="C13" s="1120">
        <v>183473.66666666666</v>
      </c>
      <c r="D13" s="1120">
        <v>1081869</v>
      </c>
      <c r="E13" s="77">
        <v>2.741155591049333</v>
      </c>
      <c r="F13" s="77">
        <v>2.1323366840148159</v>
      </c>
      <c r="H13" s="1119"/>
      <c r="I13" s="1119"/>
    </row>
    <row r="14" spans="1:9" s="2088" customFormat="1" ht="15.75" thickBot="1">
      <c r="A14" s="2729"/>
      <c r="B14" s="757" t="s">
        <v>900</v>
      </c>
      <c r="C14" s="1120">
        <v>40448.333333333336</v>
      </c>
      <c r="D14" s="1120">
        <v>436380.33333333331</v>
      </c>
      <c r="E14" s="77">
        <v>0.60431110948870292</v>
      </c>
      <c r="F14" s="77">
        <v>0.86009469995838672</v>
      </c>
      <c r="H14" s="1119"/>
      <c r="I14" s="1119"/>
    </row>
    <row r="15" spans="1:9" s="2088" customFormat="1" ht="15.75" thickBot="1">
      <c r="A15" s="2729"/>
      <c r="B15" s="757" t="s">
        <v>912</v>
      </c>
      <c r="C15" s="1120">
        <v>147002</v>
      </c>
      <c r="D15" s="1120">
        <v>1328141.6666666667</v>
      </c>
      <c r="E15" s="77">
        <v>2.1962571605849015</v>
      </c>
      <c r="F15" s="77">
        <v>2.6177339376596529</v>
      </c>
      <c r="H15" s="1119"/>
      <c r="I15" s="1119"/>
    </row>
    <row r="16" spans="1:9" s="2088" customFormat="1" ht="15.75" thickBot="1">
      <c r="A16" s="2730"/>
      <c r="B16" s="758" t="s">
        <v>61</v>
      </c>
      <c r="C16" s="1120">
        <v>6693296.333333333</v>
      </c>
      <c r="D16" s="1120">
        <v>50736312.333333336</v>
      </c>
      <c r="H16" s="1119"/>
      <c r="I16" s="1119"/>
    </row>
    <row r="17" spans="1:9" s="2088" customFormat="1"/>
    <row r="18" spans="1:9" s="2088" customFormat="1"/>
    <row r="19" spans="1:9" s="2088" customFormat="1">
      <c r="A19" s="2088" t="s">
        <v>910</v>
      </c>
    </row>
    <row r="20" spans="1:9" s="2088" customFormat="1">
      <c r="A20" s="2088" t="s">
        <v>911</v>
      </c>
    </row>
    <row r="21" spans="1:9" s="2088" customFormat="1"/>
    <row r="22" spans="1:9" s="2088" customFormat="1"/>
    <row r="23" spans="1:9">
      <c r="A23" s="744" t="s">
        <v>894</v>
      </c>
      <c r="B23" s="744"/>
      <c r="C23" s="744"/>
    </row>
    <row r="24" spans="1:9" ht="15.75" customHeight="1">
      <c r="A24" s="2724" t="s">
        <v>897</v>
      </c>
      <c r="B24" s="2725"/>
      <c r="C24" s="2725"/>
      <c r="D24"/>
    </row>
    <row r="25" spans="1:9" s="1108" customFormat="1" ht="15.75" customHeight="1" thickBot="1">
      <c r="A25" s="1103"/>
      <c r="B25" s="1104"/>
      <c r="C25" s="1104" t="s">
        <v>1122</v>
      </c>
      <c r="D25" s="1104" t="s">
        <v>1122</v>
      </c>
      <c r="E25" s="1108" t="s">
        <v>583</v>
      </c>
      <c r="F25" s="1108" t="s">
        <v>583</v>
      </c>
    </row>
    <row r="26" spans="1:9" ht="15.75" thickBot="1">
      <c r="A26" s="2726" t="s">
        <v>123</v>
      </c>
      <c r="B26" s="2727"/>
      <c r="C26" s="756" t="s">
        <v>2</v>
      </c>
      <c r="D26" s="755" t="s">
        <v>133</v>
      </c>
      <c r="E26" s="756" t="s">
        <v>2</v>
      </c>
      <c r="F26" s="755" t="s">
        <v>133</v>
      </c>
    </row>
    <row r="27" spans="1:9" ht="15.75" thickBot="1">
      <c r="A27" s="2728" t="s">
        <v>124</v>
      </c>
      <c r="B27" s="757" t="s">
        <v>898</v>
      </c>
      <c r="C27" s="1120">
        <v>6210000</v>
      </c>
      <c r="D27" s="1120">
        <v>47570000</v>
      </c>
      <c r="E27" s="77">
        <v>93.690578379412301</v>
      </c>
      <c r="F27" s="77">
        <v>94.44631905893651</v>
      </c>
      <c r="H27" s="1119"/>
      <c r="I27" s="1119"/>
    </row>
    <row r="28" spans="1:9" ht="15.75" thickBot="1">
      <c r="A28" s="2729"/>
      <c r="B28" s="757" t="s">
        <v>899</v>
      </c>
      <c r="C28" s="1120">
        <v>190000</v>
      </c>
      <c r="D28" s="1120">
        <v>1090000</v>
      </c>
      <c r="E28" s="77">
        <v>2.8292059280727782</v>
      </c>
      <c r="F28" s="77">
        <v>2.1717949931121732</v>
      </c>
      <c r="H28" s="1119"/>
      <c r="I28" s="1119"/>
    </row>
    <row r="29" spans="1:9" ht="15.75" thickBot="1">
      <c r="A29" s="2729"/>
      <c r="B29" s="757" t="s">
        <v>900</v>
      </c>
      <c r="C29" s="1120">
        <v>40000</v>
      </c>
      <c r="D29" s="1120">
        <v>390000</v>
      </c>
      <c r="E29" s="77">
        <v>0.54302968272480678</v>
      </c>
      <c r="F29" s="77">
        <v>0.77953717545186463</v>
      </c>
      <c r="H29" s="1119"/>
      <c r="I29" s="1119"/>
    </row>
    <row r="30" spans="1:9" ht="15.75" thickBot="1">
      <c r="A30" s="2729"/>
      <c r="B30" s="757" t="s">
        <v>912</v>
      </c>
      <c r="C30" s="1120">
        <v>190000</v>
      </c>
      <c r="D30" s="1120">
        <v>1310000</v>
      </c>
      <c r="E30" s="77">
        <v>2.9371860097900999</v>
      </c>
      <c r="F30" s="77">
        <v>2.6023487724994525</v>
      </c>
      <c r="H30" s="1119"/>
      <c r="I30" s="1119"/>
    </row>
    <row r="31" spans="1:9" ht="15.75" thickBot="1">
      <c r="A31" s="2730"/>
      <c r="B31" s="758" t="s">
        <v>61</v>
      </c>
      <c r="C31" s="1120">
        <v>6630000</v>
      </c>
      <c r="D31" s="1120">
        <v>50370000</v>
      </c>
      <c r="H31" s="1119"/>
      <c r="I31" s="1119"/>
    </row>
    <row r="32" spans="1:9">
      <c r="A32" s="744"/>
      <c r="B32" s="744"/>
      <c r="C32" s="744"/>
    </row>
    <row r="34" spans="1:1">
      <c r="A34" s="748" t="s">
        <v>910</v>
      </c>
    </row>
    <row r="35" spans="1:1">
      <c r="A35" s="748" t="s">
        <v>911</v>
      </c>
    </row>
    <row r="36" spans="1:1">
      <c r="A36" s="748"/>
    </row>
  </sheetData>
  <mergeCells count="6">
    <mergeCell ref="A24:C24"/>
    <mergeCell ref="A26:B26"/>
    <mergeCell ref="A27:A31"/>
    <mergeCell ref="A9:C9"/>
    <mergeCell ref="A11:B11"/>
    <mergeCell ref="A12:A1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workbookViewId="0"/>
  </sheetViews>
  <sheetFormatPr defaultRowHeight="15"/>
  <cols>
    <col min="2" max="2" width="24.7109375" customWidth="1"/>
    <col min="3" max="4" width="9.140625" style="2086"/>
  </cols>
  <sheetData>
    <row r="1" spans="1:41" s="1108" customFormat="1" ht="21">
      <c r="A1" s="1101" t="s">
        <v>1123</v>
      </c>
      <c r="C1" s="2086"/>
      <c r="D1" s="2086"/>
    </row>
    <row r="2" spans="1:41" ht="18">
      <c r="A2" s="459"/>
      <c r="B2" s="460"/>
      <c r="C2" s="2731" t="s">
        <v>1332</v>
      </c>
      <c r="D2" s="2732"/>
      <c r="E2" s="2731" t="s">
        <v>1005</v>
      </c>
      <c r="F2" s="2732"/>
      <c r="G2" s="2733" t="s">
        <v>528</v>
      </c>
      <c r="H2" s="2734"/>
      <c r="I2" s="2731" t="s">
        <v>667</v>
      </c>
      <c r="J2" s="2732"/>
      <c r="K2" s="2731" t="s">
        <v>1006</v>
      </c>
      <c r="L2" s="2732"/>
      <c r="M2" s="2731" t="s">
        <v>1012</v>
      </c>
      <c r="N2" s="2732"/>
      <c r="O2" s="2731" t="s">
        <v>1011</v>
      </c>
      <c r="P2" s="2732"/>
      <c r="Q2" s="2731" t="s">
        <v>1010</v>
      </c>
      <c r="R2" s="2732"/>
      <c r="S2" s="2731" t="s">
        <v>1009</v>
      </c>
      <c r="T2" s="2732"/>
      <c r="U2" s="2731" t="s">
        <v>1008</v>
      </c>
      <c r="V2" s="2732"/>
      <c r="W2" s="2731">
        <v>2008</v>
      </c>
      <c r="X2" s="2732"/>
      <c r="Y2" s="2731">
        <v>2007</v>
      </c>
      <c r="Z2" s="2732"/>
      <c r="AA2" s="2731">
        <v>2006</v>
      </c>
      <c r="AB2" s="2732"/>
      <c r="AC2" s="2731">
        <v>2005</v>
      </c>
      <c r="AD2" s="2732"/>
      <c r="AE2" s="2731">
        <v>2004</v>
      </c>
      <c r="AF2" s="2732"/>
      <c r="AG2" s="2731">
        <v>2003</v>
      </c>
      <c r="AH2" s="2732"/>
      <c r="AI2" s="2731">
        <v>2002</v>
      </c>
      <c r="AJ2" s="2732"/>
      <c r="AK2" s="2731">
        <v>2001</v>
      </c>
      <c r="AL2" s="2732"/>
      <c r="AM2" s="2731">
        <v>2000</v>
      </c>
      <c r="AN2" s="2732"/>
    </row>
    <row r="3" spans="1:41" ht="60.75" thickBot="1">
      <c r="A3" s="1121" t="s">
        <v>523</v>
      </c>
      <c r="B3" s="1122" t="s">
        <v>524</v>
      </c>
      <c r="C3" s="1001" t="s">
        <v>529</v>
      </c>
      <c r="D3" s="1002" t="s">
        <v>530</v>
      </c>
      <c r="E3" s="976" t="s">
        <v>529</v>
      </c>
      <c r="F3" s="977" t="s">
        <v>530</v>
      </c>
      <c r="G3" s="468" t="s">
        <v>529</v>
      </c>
      <c r="H3" s="469" t="s">
        <v>530</v>
      </c>
      <c r="I3" s="978" t="s">
        <v>529</v>
      </c>
      <c r="J3" s="979" t="s">
        <v>530</v>
      </c>
      <c r="K3" s="989" t="s">
        <v>529</v>
      </c>
      <c r="L3" s="990" t="s">
        <v>530</v>
      </c>
      <c r="M3" s="1001" t="s">
        <v>529</v>
      </c>
      <c r="N3" s="1002" t="s">
        <v>530</v>
      </c>
      <c r="O3" s="1001" t="s">
        <v>529</v>
      </c>
      <c r="P3" s="1002" t="s">
        <v>530</v>
      </c>
      <c r="Q3" s="1001" t="s">
        <v>529</v>
      </c>
      <c r="R3" s="1002" t="s">
        <v>530</v>
      </c>
      <c r="S3" s="1001" t="s">
        <v>529</v>
      </c>
      <c r="T3" s="1002" t="s">
        <v>530</v>
      </c>
      <c r="U3" s="1001" t="s">
        <v>529</v>
      </c>
      <c r="V3" s="1003" t="s">
        <v>530</v>
      </c>
      <c r="W3" s="1001" t="s">
        <v>529</v>
      </c>
      <c r="X3" s="1002" t="s">
        <v>530</v>
      </c>
      <c r="Y3" s="1001" t="s">
        <v>529</v>
      </c>
      <c r="Z3" s="1002" t="s">
        <v>530</v>
      </c>
      <c r="AA3" s="1001" t="s">
        <v>529</v>
      </c>
      <c r="AB3" s="1002" t="s">
        <v>530</v>
      </c>
      <c r="AC3" s="1001" t="s">
        <v>529</v>
      </c>
      <c r="AD3" s="1002" t="s">
        <v>530</v>
      </c>
      <c r="AE3" s="1001" t="s">
        <v>529</v>
      </c>
      <c r="AF3" s="1002" t="s">
        <v>530</v>
      </c>
      <c r="AG3" s="1001" t="s">
        <v>529</v>
      </c>
      <c r="AH3" s="1002" t="s">
        <v>530</v>
      </c>
      <c r="AI3" s="1001" t="s">
        <v>529</v>
      </c>
      <c r="AJ3" s="1002" t="s">
        <v>530</v>
      </c>
      <c r="AK3" s="1001" t="s">
        <v>529</v>
      </c>
      <c r="AL3" s="1002" t="s">
        <v>530</v>
      </c>
      <c r="AM3" s="1001" t="s">
        <v>529</v>
      </c>
      <c r="AN3" s="1002" t="s">
        <v>530</v>
      </c>
    </row>
    <row r="4" spans="1:41">
      <c r="A4" s="461"/>
      <c r="B4" s="462" t="s">
        <v>199</v>
      </c>
      <c r="C4" s="470">
        <v>108074</v>
      </c>
      <c r="D4" s="471">
        <v>24.549685434013831</v>
      </c>
      <c r="E4" s="1004">
        <v>93165</v>
      </c>
      <c r="F4" s="1005">
        <v>21.293653503883082</v>
      </c>
      <c r="G4" s="470">
        <v>84527</v>
      </c>
      <c r="H4" s="471">
        <v>19.439185020096456</v>
      </c>
      <c r="I4" s="980">
        <v>75366</v>
      </c>
      <c r="J4" s="981">
        <v>17.482874769555153</v>
      </c>
      <c r="K4" s="991">
        <v>91872</v>
      </c>
      <c r="L4" s="992">
        <v>21.503143002009814</v>
      </c>
      <c r="M4" s="1004">
        <v>93968</v>
      </c>
      <c r="N4" s="1005">
        <v>22.183523709962987</v>
      </c>
      <c r="O4" s="1004">
        <v>102026</v>
      </c>
      <c r="P4" s="1005">
        <v>24.251244086729915</v>
      </c>
      <c r="Q4" s="1004">
        <v>111084</v>
      </c>
      <c r="R4" s="1005">
        <v>26.59648715865459</v>
      </c>
      <c r="S4" s="1004">
        <v>123868</v>
      </c>
      <c r="T4" s="1005">
        <v>29.946551782744329</v>
      </c>
      <c r="U4" s="1004">
        <v>124050</v>
      </c>
      <c r="V4" s="1005">
        <v>30.282106936482151</v>
      </c>
      <c r="W4" s="1004">
        <v>98519</v>
      </c>
      <c r="X4" s="1005">
        <v>24.257711898385647</v>
      </c>
      <c r="Y4" s="1004">
        <v>98397</v>
      </c>
      <c r="Z4" s="1005">
        <v>24.459641095030864</v>
      </c>
      <c r="AA4" s="1004">
        <v>98268</v>
      </c>
      <c r="AB4" s="1005">
        <v>24.656157281132508</v>
      </c>
      <c r="AC4" s="1004">
        <v>61684</v>
      </c>
      <c r="AD4" s="1005">
        <v>15.618402156232788</v>
      </c>
      <c r="AE4" s="1004">
        <v>41564</v>
      </c>
      <c r="AF4" s="1005">
        <v>10.633795062382339</v>
      </c>
      <c r="AG4" s="1004">
        <v>31375</v>
      </c>
      <c r="AH4" s="1005">
        <v>8.083886288332371</v>
      </c>
      <c r="AI4" s="1004">
        <v>26126</v>
      </c>
      <c r="AJ4" s="1005">
        <v>6.776510145519369</v>
      </c>
      <c r="AK4" s="1004">
        <v>25117</v>
      </c>
      <c r="AL4" s="1005">
        <v>6.5572900829792067</v>
      </c>
      <c r="AM4" s="1004">
        <v>23878</v>
      </c>
      <c r="AN4" s="1005">
        <v>6.2744032123641116</v>
      </c>
      <c r="AO4" s="715"/>
    </row>
    <row r="5" spans="1:41">
      <c r="A5" s="463" t="s">
        <v>317</v>
      </c>
      <c r="B5" s="464" t="s">
        <v>236</v>
      </c>
      <c r="C5" s="472">
        <v>7069</v>
      </c>
      <c r="D5" s="473">
        <v>33.215332524525031</v>
      </c>
      <c r="E5" s="1006">
        <v>5766</v>
      </c>
      <c r="F5" s="1007">
        <v>27.232590695011989</v>
      </c>
      <c r="G5" s="472">
        <v>5349</v>
      </c>
      <c r="H5" s="473">
        <v>25.337393758446392</v>
      </c>
      <c r="I5" s="982">
        <v>4744</v>
      </c>
      <c r="J5" s="983">
        <v>22.588281900234453</v>
      </c>
      <c r="K5" s="993">
        <v>6106</v>
      </c>
      <c r="L5" s="994">
        <v>29.163500441560043</v>
      </c>
      <c r="M5" s="1006">
        <v>6390</v>
      </c>
      <c r="N5" s="1007">
        <v>30.641089269145287</v>
      </c>
      <c r="O5" s="1006">
        <v>6925</v>
      </c>
      <c r="P5" s="1007">
        <v>33.336590771565163</v>
      </c>
      <c r="Q5" s="1006">
        <v>7321</v>
      </c>
      <c r="R5" s="1007">
        <v>35.350396744344835</v>
      </c>
      <c r="S5" s="1006">
        <v>7827</v>
      </c>
      <c r="T5" s="1007">
        <v>37.988267172982759</v>
      </c>
      <c r="U5" s="1006">
        <v>7856</v>
      </c>
      <c r="V5" s="1007">
        <v>38.407083799407076</v>
      </c>
      <c r="W5" s="1006">
        <v>5930</v>
      </c>
      <c r="X5" s="1007">
        <v>29.139734115896538</v>
      </c>
      <c r="Y5" s="1006">
        <v>5413</v>
      </c>
      <c r="Z5" s="1007">
        <v>26.709522958939473</v>
      </c>
      <c r="AA5" s="1006">
        <v>5360</v>
      </c>
      <c r="AB5" s="1007">
        <v>26.601327981966683</v>
      </c>
      <c r="AC5" s="1006">
        <v>2992</v>
      </c>
      <c r="AD5" s="1007">
        <v>14.921874610370503</v>
      </c>
      <c r="AE5" s="1006">
        <v>2120</v>
      </c>
      <c r="AF5" s="1007">
        <v>10.636963447981737</v>
      </c>
      <c r="AG5" s="1006">
        <v>1711</v>
      </c>
      <c r="AH5" s="1007">
        <v>8.6141837494505999</v>
      </c>
      <c r="AI5" s="1006">
        <v>1563</v>
      </c>
      <c r="AJ5" s="1007">
        <v>7.8946291771957853</v>
      </c>
      <c r="AK5" s="1006">
        <v>1442</v>
      </c>
      <c r="AL5" s="1007">
        <v>7.3094931662321692</v>
      </c>
      <c r="AM5" s="1006">
        <v>1414</v>
      </c>
      <c r="AN5" s="1007">
        <v>7.1786306279778751</v>
      </c>
      <c r="AO5" s="715"/>
    </row>
    <row r="6" spans="1:41">
      <c r="A6" s="463" t="s">
        <v>319</v>
      </c>
      <c r="B6" s="464" t="s">
        <v>238</v>
      </c>
      <c r="C6" s="472">
        <v>15986</v>
      </c>
      <c r="D6" s="473">
        <v>27.855289107093881</v>
      </c>
      <c r="E6" s="1006">
        <v>13808</v>
      </c>
      <c r="F6" s="1007">
        <v>24.159496065945902</v>
      </c>
      <c r="G6" s="472">
        <v>12834</v>
      </c>
      <c r="H6" s="473">
        <v>22.567532470501227</v>
      </c>
      <c r="I6" s="982">
        <v>11516</v>
      </c>
      <c r="J6" s="983">
        <v>20.373394286037787</v>
      </c>
      <c r="K6" s="993">
        <v>14145</v>
      </c>
      <c r="L6" s="994">
        <v>25.177474944007042</v>
      </c>
      <c r="M6" s="1006">
        <v>14310</v>
      </c>
      <c r="N6" s="1007">
        <v>25.582168638513767</v>
      </c>
      <c r="O6" s="1006">
        <v>15451</v>
      </c>
      <c r="P6" s="1007">
        <v>27.691983985211824</v>
      </c>
      <c r="Q6" s="1006">
        <v>16203</v>
      </c>
      <c r="R6" s="1007">
        <v>29.16658416331703</v>
      </c>
      <c r="S6" s="1006">
        <v>17377</v>
      </c>
      <c r="T6" s="1007">
        <v>31.48683757053599</v>
      </c>
      <c r="U6" s="1006">
        <v>16561</v>
      </c>
      <c r="V6" s="1007">
        <v>30.223025525417288</v>
      </c>
      <c r="W6" s="1006">
        <v>13339</v>
      </c>
      <c r="X6" s="1007">
        <v>24.498230724149629</v>
      </c>
      <c r="Y6" s="1006">
        <v>12352</v>
      </c>
      <c r="Z6" s="1007">
        <v>22.823591670571609</v>
      </c>
      <c r="AA6" s="1006">
        <v>12099</v>
      </c>
      <c r="AB6" s="1007">
        <v>22.490925276926141</v>
      </c>
      <c r="AC6" s="1006">
        <v>7448</v>
      </c>
      <c r="AD6" s="1007">
        <v>13.950807668973258</v>
      </c>
      <c r="AE6" s="1006">
        <v>5016</v>
      </c>
      <c r="AF6" s="1007">
        <v>9.4628618516496434</v>
      </c>
      <c r="AG6" s="1006">
        <v>3998</v>
      </c>
      <c r="AH6" s="1007">
        <v>7.5945188013729394</v>
      </c>
      <c r="AI6" s="1006">
        <v>3620</v>
      </c>
      <c r="AJ6" s="1007">
        <v>6.9310405502250578</v>
      </c>
      <c r="AK6" s="1006">
        <v>3539</v>
      </c>
      <c r="AL6" s="1007">
        <v>6.8074828836720629</v>
      </c>
      <c r="AM6" s="1006">
        <v>3406</v>
      </c>
      <c r="AN6" s="1007">
        <v>6.5649086550591518</v>
      </c>
      <c r="AO6" s="715"/>
    </row>
    <row r="7" spans="1:41">
      <c r="A7" s="463" t="s">
        <v>321</v>
      </c>
      <c r="B7" s="464" t="s">
        <v>323</v>
      </c>
      <c r="C7" s="472">
        <v>12068</v>
      </c>
      <c r="D7" s="473">
        <v>27.972579084308304</v>
      </c>
      <c r="E7" s="1006">
        <v>10305</v>
      </c>
      <c r="F7" s="1007">
        <v>24.011749329919571</v>
      </c>
      <c r="G7" s="472">
        <v>9259</v>
      </c>
      <c r="H7" s="473">
        <v>21.667197094503521</v>
      </c>
      <c r="I7" s="982">
        <v>8466</v>
      </c>
      <c r="J7" s="983">
        <v>19.943777675642938</v>
      </c>
      <c r="K7" s="993">
        <v>10206</v>
      </c>
      <c r="L7" s="994">
        <v>24.190245400866925</v>
      </c>
      <c r="M7" s="1006">
        <v>10351</v>
      </c>
      <c r="N7" s="1007">
        <v>24.644985777526564</v>
      </c>
      <c r="O7" s="1006">
        <v>11265</v>
      </c>
      <c r="P7" s="1007">
        <v>26.925051555558106</v>
      </c>
      <c r="Q7" s="1006">
        <v>12255</v>
      </c>
      <c r="R7" s="1007">
        <v>29.460614727999555</v>
      </c>
      <c r="S7" s="1006">
        <v>13447</v>
      </c>
      <c r="T7" s="1007">
        <v>32.566789527768229</v>
      </c>
      <c r="U7" s="1006">
        <v>13315</v>
      </c>
      <c r="V7" s="1007">
        <v>32.492275916158945</v>
      </c>
      <c r="W7" s="1006">
        <v>10560</v>
      </c>
      <c r="X7" s="1007">
        <v>25.924193827537827</v>
      </c>
      <c r="Y7" s="1006">
        <v>9836</v>
      </c>
      <c r="Z7" s="1007">
        <v>24.331104878539897</v>
      </c>
      <c r="AA7" s="1006">
        <v>9723</v>
      </c>
      <c r="AB7" s="1007">
        <v>24.222044626557505</v>
      </c>
      <c r="AC7" s="1006">
        <v>5937</v>
      </c>
      <c r="AD7" s="1007">
        <v>14.900230944795611</v>
      </c>
      <c r="AE7" s="1006">
        <v>4388</v>
      </c>
      <c r="AF7" s="1007">
        <v>11.147558308741637</v>
      </c>
      <c r="AG7" s="1006">
        <v>3636</v>
      </c>
      <c r="AH7" s="1007">
        <v>9.3335951668611177</v>
      </c>
      <c r="AI7" s="1006">
        <v>3322</v>
      </c>
      <c r="AJ7" s="1007">
        <v>8.5979337524286841</v>
      </c>
      <c r="AK7" s="1006">
        <v>3298</v>
      </c>
      <c r="AL7" s="1007">
        <v>8.6018341885611775</v>
      </c>
      <c r="AM7" s="1006">
        <v>3035</v>
      </c>
      <c r="AN7" s="1007">
        <v>7.9615933784726378</v>
      </c>
      <c r="AO7" s="715"/>
    </row>
    <row r="8" spans="1:41">
      <c r="A8" s="463" t="s">
        <v>324</v>
      </c>
      <c r="B8" s="464" t="s">
        <v>242</v>
      </c>
      <c r="C8" s="472">
        <v>9630</v>
      </c>
      <c r="D8" s="473">
        <v>25.290187171020754</v>
      </c>
      <c r="E8" s="1006">
        <v>8672</v>
      </c>
      <c r="F8" s="1007">
        <v>22.924072205540529</v>
      </c>
      <c r="G8" s="472">
        <v>7633</v>
      </c>
      <c r="H8" s="473">
        <v>20.387128411665614</v>
      </c>
      <c r="I8" s="982">
        <v>6635</v>
      </c>
      <c r="J8" s="983">
        <v>17.905815679395491</v>
      </c>
      <c r="K8" s="993">
        <v>8436</v>
      </c>
      <c r="L8" s="994">
        <v>22.975864720200214</v>
      </c>
      <c r="M8" s="1006">
        <v>8874</v>
      </c>
      <c r="N8" s="1007">
        <v>24.396265287528983</v>
      </c>
      <c r="O8" s="1006">
        <v>9722</v>
      </c>
      <c r="P8" s="1007">
        <v>26.922410178786734</v>
      </c>
      <c r="Q8" s="1006">
        <v>10956</v>
      </c>
      <c r="R8" s="1007">
        <v>30.566697532818885</v>
      </c>
      <c r="S8" s="1006">
        <v>12720</v>
      </c>
      <c r="T8" s="1007">
        <v>35.761568178501953</v>
      </c>
      <c r="U8" s="1006">
        <v>12415</v>
      </c>
      <c r="V8" s="1007">
        <v>35.233461770629738</v>
      </c>
      <c r="W8" s="1006">
        <v>9413</v>
      </c>
      <c r="X8" s="1007">
        <v>26.945335577203551</v>
      </c>
      <c r="Y8" s="1006">
        <v>8837</v>
      </c>
      <c r="Z8" s="1007">
        <v>25.538845951657972</v>
      </c>
      <c r="AA8" s="1006">
        <v>8297</v>
      </c>
      <c r="AB8" s="1007">
        <v>24.218404060588917</v>
      </c>
      <c r="AC8" s="1006">
        <v>5068</v>
      </c>
      <c r="AD8" s="1007">
        <v>14.95802426576407</v>
      </c>
      <c r="AE8" s="1006">
        <v>3248</v>
      </c>
      <c r="AF8" s="1007">
        <v>9.6959478520400744</v>
      </c>
      <c r="AG8" s="1006">
        <v>2665</v>
      </c>
      <c r="AH8" s="1007">
        <v>8.0430200468879391</v>
      </c>
      <c r="AI8" s="1006">
        <v>2457</v>
      </c>
      <c r="AJ8" s="1007">
        <v>7.4917855635701027</v>
      </c>
      <c r="AK8" s="1006">
        <v>2586</v>
      </c>
      <c r="AL8" s="1007">
        <v>7.9645396274344815</v>
      </c>
      <c r="AM8" s="1006">
        <v>2477</v>
      </c>
      <c r="AN8" s="1007">
        <v>7.6801105290997738</v>
      </c>
      <c r="AO8" s="715"/>
    </row>
    <row r="9" spans="1:41">
      <c r="A9" s="465" t="s">
        <v>326</v>
      </c>
      <c r="B9" s="464" t="s">
        <v>243</v>
      </c>
      <c r="C9" s="472">
        <v>11826</v>
      </c>
      <c r="D9" s="473">
        <v>25.661734677713696</v>
      </c>
      <c r="E9" s="1006">
        <v>10177</v>
      </c>
      <c r="F9" s="1007">
        <v>22.231193048541638</v>
      </c>
      <c r="G9" s="472">
        <v>9287</v>
      </c>
      <c r="H9" s="473">
        <v>20.502475110366102</v>
      </c>
      <c r="I9" s="982">
        <v>8246</v>
      </c>
      <c r="J9" s="983">
        <v>18.368868532497594</v>
      </c>
      <c r="K9" s="993">
        <v>10102</v>
      </c>
      <c r="L9" s="994">
        <v>22.669081231248413</v>
      </c>
      <c r="M9" s="1006">
        <v>10167</v>
      </c>
      <c r="N9" s="1007">
        <v>22.982680367813305</v>
      </c>
      <c r="O9" s="1006">
        <v>11054</v>
      </c>
      <c r="P9" s="1007">
        <v>25.132397533869284</v>
      </c>
      <c r="Q9" s="1006">
        <v>11964</v>
      </c>
      <c r="R9" s="1007">
        <v>27.385702346897926</v>
      </c>
      <c r="S9" s="1006">
        <v>13581</v>
      </c>
      <c r="T9" s="1007">
        <v>31.356995269783063</v>
      </c>
      <c r="U9" s="1006">
        <v>13490</v>
      </c>
      <c r="V9" s="1007">
        <v>31.413390673832364</v>
      </c>
      <c r="W9" s="1006">
        <v>10355</v>
      </c>
      <c r="X9" s="1007">
        <v>24.289254884005029</v>
      </c>
      <c r="Y9" s="1006">
        <v>10263</v>
      </c>
      <c r="Z9" s="1007">
        <v>24.296662174123949</v>
      </c>
      <c r="AA9" s="1006">
        <v>9995</v>
      </c>
      <c r="AB9" s="1007">
        <v>23.848643788830103</v>
      </c>
      <c r="AC9" s="1006">
        <v>6101</v>
      </c>
      <c r="AD9" s="1007">
        <v>14.680503540549568</v>
      </c>
      <c r="AE9" s="1006">
        <v>4160</v>
      </c>
      <c r="AF9" s="1007">
        <v>10.093515450114984</v>
      </c>
      <c r="AG9" s="1006">
        <v>3110</v>
      </c>
      <c r="AH9" s="1007">
        <v>7.5881734778453396</v>
      </c>
      <c r="AI9" s="1006">
        <v>2656</v>
      </c>
      <c r="AJ9" s="1007">
        <v>6.52303384928992</v>
      </c>
      <c r="AK9" s="1006">
        <v>2420</v>
      </c>
      <c r="AL9" s="1007">
        <v>5.9769571015018217</v>
      </c>
      <c r="AM9" s="1006">
        <v>2373</v>
      </c>
      <c r="AN9" s="1007">
        <v>5.885987455628757</v>
      </c>
      <c r="AO9" s="715"/>
    </row>
    <row r="10" spans="1:41">
      <c r="A10" s="463" t="s">
        <v>328</v>
      </c>
      <c r="B10" s="464" t="s">
        <v>396</v>
      </c>
      <c r="C10" s="472">
        <v>11768</v>
      </c>
      <c r="D10" s="473">
        <v>24.187420444906305</v>
      </c>
      <c r="E10" s="1006">
        <v>10105</v>
      </c>
      <c r="F10" s="1007">
        <v>20.860897553277866</v>
      </c>
      <c r="G10" s="472">
        <v>9295</v>
      </c>
      <c r="H10" s="473">
        <v>19.299587950163669</v>
      </c>
      <c r="I10" s="982">
        <v>8267</v>
      </c>
      <c r="J10" s="983">
        <v>17.307771622833361</v>
      </c>
      <c r="K10" s="993">
        <v>10097</v>
      </c>
      <c r="L10" s="994">
        <v>21.342905687481689</v>
      </c>
      <c r="M10" s="1006">
        <v>10335</v>
      </c>
      <c r="N10" s="1007">
        <v>22.09075356081145</v>
      </c>
      <c r="O10" s="1006">
        <v>11108</v>
      </c>
      <c r="P10" s="1007">
        <v>23.935806872429563</v>
      </c>
      <c r="Q10" s="1006">
        <v>12098</v>
      </c>
      <c r="R10" s="1007">
        <v>26.271581002810873</v>
      </c>
      <c r="S10" s="1006">
        <v>13763</v>
      </c>
      <c r="T10" s="1007">
        <v>30.203119986903129</v>
      </c>
      <c r="U10" s="1006">
        <v>14294</v>
      </c>
      <c r="V10" s="1007">
        <v>31.712323479010941</v>
      </c>
      <c r="W10" s="1006">
        <v>11349</v>
      </c>
      <c r="X10" s="1007">
        <v>25.400871136405296</v>
      </c>
      <c r="Y10" s="1006">
        <v>11614</v>
      </c>
      <c r="Z10" s="1007">
        <v>26.277528165645716</v>
      </c>
      <c r="AA10" s="1006">
        <v>11790</v>
      </c>
      <c r="AB10" s="1007">
        <v>26.936048474834784</v>
      </c>
      <c r="AC10" s="1006">
        <v>7560</v>
      </c>
      <c r="AD10" s="1007">
        <v>17.443168380796362</v>
      </c>
      <c r="AE10" s="1006">
        <v>4851</v>
      </c>
      <c r="AF10" s="1007">
        <v>11.3259167373515</v>
      </c>
      <c r="AG10" s="1006">
        <v>3621</v>
      </c>
      <c r="AH10" s="1007">
        <v>8.5146688155956944</v>
      </c>
      <c r="AI10" s="1006">
        <v>3009</v>
      </c>
      <c r="AJ10" s="1007">
        <v>7.1388035849178362</v>
      </c>
      <c r="AK10" s="1006">
        <v>3012</v>
      </c>
      <c r="AL10" s="1007">
        <v>7.1961353026342829</v>
      </c>
      <c r="AM10" s="1006">
        <v>2637</v>
      </c>
      <c r="AN10" s="1007">
        <v>6.3388432632663188</v>
      </c>
      <c r="AO10" s="715"/>
    </row>
    <row r="11" spans="1:41">
      <c r="A11" s="463" t="s">
        <v>330</v>
      </c>
      <c r="B11" s="464" t="s">
        <v>2</v>
      </c>
      <c r="C11" s="472">
        <v>10705</v>
      </c>
      <c r="D11" s="473">
        <v>15.545899977635978</v>
      </c>
      <c r="E11" s="1006">
        <v>9600</v>
      </c>
      <c r="F11" s="1007">
        <v>14.068733383140557</v>
      </c>
      <c r="G11" s="472">
        <v>8753</v>
      </c>
      <c r="H11" s="473">
        <v>12.866081771718108</v>
      </c>
      <c r="I11" s="982">
        <v>7912</v>
      </c>
      <c r="J11" s="983">
        <v>11.772332726713003</v>
      </c>
      <c r="K11" s="993">
        <v>9138</v>
      </c>
      <c r="L11" s="994">
        <v>13.806301130566542</v>
      </c>
      <c r="M11" s="1006">
        <v>9044</v>
      </c>
      <c r="N11" s="1007">
        <v>13.850436723688688</v>
      </c>
      <c r="O11" s="1006">
        <v>9585</v>
      </c>
      <c r="P11" s="1007">
        <v>14.847937600554694</v>
      </c>
      <c r="Q11" s="1006">
        <v>10803</v>
      </c>
      <c r="R11" s="1007">
        <v>16.910779553594868</v>
      </c>
      <c r="S11" s="1006">
        <v>11688</v>
      </c>
      <c r="T11" s="1007">
        <v>18.637789361725876</v>
      </c>
      <c r="U11" s="1006">
        <v>11930</v>
      </c>
      <c r="V11" s="1007">
        <v>19.29663209879099</v>
      </c>
      <c r="W11" s="1006">
        <v>10271</v>
      </c>
      <c r="X11" s="1007">
        <v>16.889614178133058</v>
      </c>
      <c r="Y11" s="1006">
        <v>11398</v>
      </c>
      <c r="Z11" s="1007">
        <v>19.032009107579441</v>
      </c>
      <c r="AA11" s="1006">
        <v>11567</v>
      </c>
      <c r="AB11" s="1007">
        <v>19.547234869820013</v>
      </c>
      <c r="AC11" s="1006">
        <v>7384</v>
      </c>
      <c r="AD11" s="1007">
        <v>12.614569383462921</v>
      </c>
      <c r="AE11" s="1006">
        <v>4957</v>
      </c>
      <c r="AF11" s="1007">
        <v>8.5717630527442701</v>
      </c>
      <c r="AG11" s="1006">
        <v>3307</v>
      </c>
      <c r="AH11" s="1007">
        <v>5.7470105813117707</v>
      </c>
      <c r="AI11" s="1006">
        <v>2410</v>
      </c>
      <c r="AJ11" s="1007">
        <v>4.1941768118756819</v>
      </c>
      <c r="AK11" s="1006">
        <v>2172</v>
      </c>
      <c r="AL11" s="1007">
        <v>3.8099107144266693</v>
      </c>
      <c r="AM11" s="1006">
        <v>2167</v>
      </c>
      <c r="AN11" s="1007">
        <v>3.8615639137832347</v>
      </c>
      <c r="AO11" s="715"/>
    </row>
    <row r="12" spans="1:41">
      <c r="A12" s="463" t="s">
        <v>355</v>
      </c>
      <c r="B12" s="464" t="s">
        <v>278</v>
      </c>
      <c r="C12" s="472">
        <v>15998</v>
      </c>
      <c r="D12" s="473">
        <v>22.293371742182828</v>
      </c>
      <c r="E12" s="1006">
        <v>13651</v>
      </c>
      <c r="F12" s="1007">
        <v>19.127191409227457</v>
      </c>
      <c r="G12" s="472">
        <v>12167</v>
      </c>
      <c r="H12" s="473">
        <v>17.153280143643745</v>
      </c>
      <c r="I12" s="982">
        <v>10533</v>
      </c>
      <c r="J12" s="983">
        <v>14.983275574771424</v>
      </c>
      <c r="K12" s="993">
        <v>12553</v>
      </c>
      <c r="L12" s="994">
        <v>18.011071507383061</v>
      </c>
      <c r="M12" s="1006">
        <v>13122</v>
      </c>
      <c r="N12" s="1007">
        <v>19.010250062585186</v>
      </c>
      <c r="O12" s="1006">
        <v>14371</v>
      </c>
      <c r="P12" s="1007">
        <v>20.98390586547697</v>
      </c>
      <c r="Q12" s="1006">
        <v>16435</v>
      </c>
      <c r="R12" s="1007">
        <v>24.197635271921936</v>
      </c>
      <c r="S12" s="1006">
        <v>18357</v>
      </c>
      <c r="T12" s="1007">
        <v>27.266274172138019</v>
      </c>
      <c r="U12" s="1006">
        <v>19184</v>
      </c>
      <c r="V12" s="1007">
        <v>28.806210513275801</v>
      </c>
      <c r="W12" s="1006">
        <v>15404</v>
      </c>
      <c r="X12" s="1007">
        <v>23.329828709622994</v>
      </c>
      <c r="Y12" s="1006">
        <v>16854</v>
      </c>
      <c r="Z12" s="1007">
        <v>25.784484606338356</v>
      </c>
      <c r="AA12" s="1006">
        <v>17117</v>
      </c>
      <c r="AB12" s="1007">
        <v>26.470261665425912</v>
      </c>
      <c r="AC12" s="1006">
        <v>10840</v>
      </c>
      <c r="AD12" s="1007">
        <v>16.929291938611641</v>
      </c>
      <c r="AE12" s="1006">
        <v>7285</v>
      </c>
      <c r="AF12" s="1007">
        <v>11.495424552775123</v>
      </c>
      <c r="AG12" s="1006">
        <v>5279</v>
      </c>
      <c r="AH12" s="1007">
        <v>8.3833717988073353</v>
      </c>
      <c r="AI12" s="1006">
        <v>3841</v>
      </c>
      <c r="AJ12" s="1007">
        <v>6.1400425247100348</v>
      </c>
      <c r="AK12" s="1006">
        <v>3621</v>
      </c>
      <c r="AL12" s="1007">
        <v>5.8111981676350126</v>
      </c>
      <c r="AM12" s="1006">
        <v>3573</v>
      </c>
      <c r="AN12" s="1007">
        <v>5.7649972215714476</v>
      </c>
      <c r="AO12" s="715"/>
    </row>
    <row r="13" spans="1:41">
      <c r="A13" s="463" t="s">
        <v>357</v>
      </c>
      <c r="B13" s="464" t="s">
        <v>279</v>
      </c>
      <c r="C13" s="472">
        <v>13024</v>
      </c>
      <c r="D13" s="473">
        <v>28.9588703550241</v>
      </c>
      <c r="E13" s="1006">
        <v>11081</v>
      </c>
      <c r="F13" s="1007">
        <v>24.829486342662147</v>
      </c>
      <c r="G13" s="472">
        <v>9950</v>
      </c>
      <c r="H13" s="473">
        <v>22.484270049867625</v>
      </c>
      <c r="I13" s="982">
        <v>9047</v>
      </c>
      <c r="J13" s="983">
        <v>20.612430934002628</v>
      </c>
      <c r="K13" s="993">
        <v>11089</v>
      </c>
      <c r="L13" s="994">
        <v>25.510151264223651</v>
      </c>
      <c r="M13" s="1006">
        <v>11375</v>
      </c>
      <c r="N13" s="1007">
        <v>26.403371089573699</v>
      </c>
      <c r="O13" s="1006">
        <v>12545</v>
      </c>
      <c r="P13" s="1007">
        <v>29.3416111994439</v>
      </c>
      <c r="Q13" s="1006">
        <v>13049</v>
      </c>
      <c r="R13" s="1007">
        <v>30.760526858590922</v>
      </c>
      <c r="S13" s="1006">
        <v>15108</v>
      </c>
      <c r="T13" s="1007">
        <v>35.916980139868919</v>
      </c>
      <c r="U13" s="1006">
        <v>15005</v>
      </c>
      <c r="V13" s="1007">
        <v>35.945698877334735</v>
      </c>
      <c r="W13" s="1006">
        <v>11898</v>
      </c>
      <c r="X13" s="1007">
        <v>28.658347122964976</v>
      </c>
      <c r="Y13" s="1006">
        <v>11830</v>
      </c>
      <c r="Z13" s="1007">
        <v>28.728681763916779</v>
      </c>
      <c r="AA13" s="1006">
        <v>12320</v>
      </c>
      <c r="AB13" s="1007">
        <v>30.278535492120824</v>
      </c>
      <c r="AC13" s="1006">
        <v>8354</v>
      </c>
      <c r="AD13" s="1007">
        <v>20.722643270635391</v>
      </c>
      <c r="AE13" s="1006">
        <v>5539</v>
      </c>
      <c r="AF13" s="1007">
        <v>13.910126868694581</v>
      </c>
      <c r="AG13" s="1006">
        <v>4048</v>
      </c>
      <c r="AH13" s="1007">
        <v>10.248801816833049</v>
      </c>
      <c r="AI13" s="1006">
        <v>3248</v>
      </c>
      <c r="AJ13" s="1007">
        <v>8.2871666539518536</v>
      </c>
      <c r="AK13" s="1006">
        <v>3027</v>
      </c>
      <c r="AL13" s="1007">
        <v>7.7914055160165248</v>
      </c>
      <c r="AM13" s="1006">
        <v>2796</v>
      </c>
      <c r="AN13" s="1007">
        <v>7.243748510316383</v>
      </c>
      <c r="AO13" s="715"/>
    </row>
    <row r="14" spans="1:41">
      <c r="A14" s="463"/>
      <c r="B14" s="464"/>
      <c r="C14" s="472"/>
      <c r="D14" s="474"/>
      <c r="E14" s="1006"/>
      <c r="F14" s="1008"/>
      <c r="G14" s="472"/>
      <c r="H14" s="474"/>
      <c r="I14" s="982"/>
      <c r="J14" s="984"/>
      <c r="K14" s="993"/>
      <c r="L14" s="995"/>
      <c r="M14" s="1006"/>
      <c r="N14" s="1008"/>
      <c r="O14" s="1006"/>
      <c r="P14" s="1008"/>
      <c r="Q14" s="1006"/>
      <c r="R14" s="1008"/>
      <c r="S14" s="1006"/>
      <c r="T14" s="1008"/>
      <c r="U14" s="1006"/>
      <c r="V14" s="1008"/>
      <c r="W14" s="1006"/>
      <c r="X14" s="1008"/>
      <c r="Y14" s="1006"/>
      <c r="Z14" s="1008"/>
      <c r="AA14" s="1006"/>
      <c r="AB14" s="1008"/>
      <c r="AC14" s="1006"/>
      <c r="AD14" s="1008"/>
      <c r="AE14" s="1006"/>
      <c r="AF14" s="1008"/>
      <c r="AG14" s="1006"/>
      <c r="AH14" s="1008"/>
      <c r="AI14" s="1006"/>
      <c r="AJ14" s="1008"/>
      <c r="AK14" s="1006"/>
      <c r="AL14" s="1008"/>
      <c r="AM14" s="1006"/>
      <c r="AN14" s="1008"/>
    </row>
    <row r="15" spans="1:41">
      <c r="A15" s="461" t="s">
        <v>525</v>
      </c>
      <c r="B15" s="462" t="s">
        <v>526</v>
      </c>
      <c r="C15" s="470">
        <v>6581</v>
      </c>
      <c r="D15" s="471">
        <v>26.231183580020456</v>
      </c>
      <c r="E15" s="1004">
        <v>5750</v>
      </c>
      <c r="F15" s="1005">
        <v>23.028776759438593</v>
      </c>
      <c r="G15" s="470">
        <v>5349</v>
      </c>
      <c r="H15" s="471">
        <v>21.523037576994451</v>
      </c>
      <c r="I15" s="980">
        <v>4680</v>
      </c>
      <c r="J15" s="981">
        <v>18.938183018924423</v>
      </c>
      <c r="K15" s="991">
        <v>6028</v>
      </c>
      <c r="L15" s="992">
        <v>24.479913516217941</v>
      </c>
      <c r="M15" s="1004">
        <v>6001</v>
      </c>
      <c r="N15" s="1005">
        <v>24.471892801609656</v>
      </c>
      <c r="O15" s="1004">
        <v>6466</v>
      </c>
      <c r="P15" s="1005">
        <v>26.465713884594589</v>
      </c>
      <c r="Q15" s="1004">
        <v>6966</v>
      </c>
      <c r="R15" s="1005">
        <v>28.651044183726981</v>
      </c>
      <c r="S15" s="1004">
        <v>7870</v>
      </c>
      <c r="T15" s="1005">
        <v>32.562817896061304</v>
      </c>
      <c r="U15" s="1004">
        <v>7539</v>
      </c>
      <c r="V15" s="1005">
        <v>31.378545798567131</v>
      </c>
      <c r="W15" s="1004">
        <v>5608</v>
      </c>
      <c r="X15" s="1005">
        <v>23.504047826210872</v>
      </c>
      <c r="Y15" s="1004">
        <v>5200</v>
      </c>
      <c r="Z15" s="1005">
        <v>21.985223393123274</v>
      </c>
      <c r="AA15" s="1004">
        <v>4822</v>
      </c>
      <c r="AB15" s="1005">
        <v>20.586629278866003</v>
      </c>
      <c r="AC15" s="1004">
        <v>2732</v>
      </c>
      <c r="AD15" s="1005">
        <v>11.763996658542677</v>
      </c>
      <c r="AE15" s="1004">
        <v>1979</v>
      </c>
      <c r="AF15" s="1005">
        <v>8.5810707389823868</v>
      </c>
      <c r="AG15" s="1004">
        <v>1631</v>
      </c>
      <c r="AH15" s="1005">
        <v>7.1419657264465108</v>
      </c>
      <c r="AI15" s="1004">
        <v>1621</v>
      </c>
      <c r="AJ15" s="1005">
        <v>7.1579780323817914</v>
      </c>
      <c r="AK15" s="1004">
        <v>1502</v>
      </c>
      <c r="AL15" s="1005">
        <v>6.6820118639076158</v>
      </c>
      <c r="AM15" s="1004">
        <v>1500</v>
      </c>
      <c r="AN15" s="1005">
        <v>6.6904251096114651</v>
      </c>
    </row>
    <row r="16" spans="1:41">
      <c r="A16" s="461"/>
      <c r="B16" s="462"/>
      <c r="C16" s="470"/>
      <c r="D16" s="475"/>
      <c r="E16" s="1004"/>
      <c r="F16" s="1009"/>
      <c r="G16" s="470"/>
      <c r="H16" s="475"/>
      <c r="I16" s="980"/>
      <c r="J16" s="985"/>
      <c r="K16" s="991"/>
      <c r="L16" s="996"/>
      <c r="M16" s="1004"/>
      <c r="N16" s="1009"/>
      <c r="O16" s="1004"/>
      <c r="P16" s="1009"/>
      <c r="Q16" s="1004"/>
      <c r="R16" s="1009"/>
      <c r="S16" s="1004"/>
      <c r="T16" s="1009"/>
      <c r="U16" s="1004"/>
      <c r="V16" s="1009"/>
      <c r="W16" s="1004"/>
      <c r="X16" s="1009"/>
      <c r="Y16" s="1004"/>
      <c r="Z16" s="1009"/>
      <c r="AA16" s="1004"/>
      <c r="AB16" s="1009"/>
      <c r="AC16" s="1004"/>
      <c r="AD16" s="1009"/>
      <c r="AE16" s="1004"/>
      <c r="AF16" s="1009"/>
      <c r="AG16" s="1004"/>
      <c r="AH16" s="1009"/>
      <c r="AI16" s="1004"/>
      <c r="AJ16" s="1009"/>
      <c r="AK16" s="1004"/>
      <c r="AL16" s="1009"/>
      <c r="AM16" s="1004"/>
      <c r="AN16" s="1009"/>
    </row>
    <row r="17" spans="1:40">
      <c r="A17" s="466"/>
      <c r="B17" s="467" t="s">
        <v>527</v>
      </c>
      <c r="C17" s="476">
        <v>1752</v>
      </c>
      <c r="D17" s="477">
        <v>0</v>
      </c>
      <c r="E17" s="1010">
        <v>242</v>
      </c>
      <c r="F17" s="1011">
        <v>0</v>
      </c>
      <c r="G17" s="476">
        <v>829</v>
      </c>
      <c r="H17" s="477">
        <v>0</v>
      </c>
      <c r="I17" s="986">
        <v>142</v>
      </c>
      <c r="J17" s="987">
        <v>0</v>
      </c>
      <c r="K17" s="997">
        <v>438</v>
      </c>
      <c r="L17" s="998">
        <v>0</v>
      </c>
      <c r="M17" s="1010">
        <v>420</v>
      </c>
      <c r="N17" s="1011">
        <v>0</v>
      </c>
      <c r="O17" s="1010">
        <v>706</v>
      </c>
      <c r="P17" s="1011">
        <v>0</v>
      </c>
      <c r="Q17" s="1010">
        <v>981</v>
      </c>
      <c r="R17" s="1011">
        <v>0</v>
      </c>
      <c r="S17" s="1010">
        <v>2741</v>
      </c>
      <c r="T17" s="1011">
        <v>0</v>
      </c>
      <c r="U17" s="1010">
        <v>2464</v>
      </c>
      <c r="V17" s="1011">
        <v>0</v>
      </c>
      <c r="W17" s="1010">
        <v>2454</v>
      </c>
      <c r="X17" s="1011">
        <v>0</v>
      </c>
      <c r="Y17" s="1010">
        <v>3110</v>
      </c>
      <c r="Z17" s="1011">
        <v>0</v>
      </c>
      <c r="AA17" s="1010">
        <v>3955</v>
      </c>
      <c r="AB17" s="1011">
        <v>0</v>
      </c>
      <c r="AC17" s="1010">
        <v>3119</v>
      </c>
      <c r="AD17" s="1011">
        <v>0</v>
      </c>
      <c r="AE17" s="1010">
        <v>2888</v>
      </c>
      <c r="AF17" s="1011">
        <v>0</v>
      </c>
      <c r="AG17" s="1010">
        <v>2416</v>
      </c>
      <c r="AH17" s="1011">
        <v>0</v>
      </c>
      <c r="AI17" s="1010">
        <v>2560</v>
      </c>
      <c r="AJ17" s="1011">
        <v>0</v>
      </c>
      <c r="AK17" s="1010">
        <v>2931</v>
      </c>
      <c r="AL17" s="1011">
        <v>0</v>
      </c>
      <c r="AM17" s="1010">
        <v>3791</v>
      </c>
      <c r="AN17" s="1011">
        <v>0</v>
      </c>
    </row>
    <row r="18" spans="1:40">
      <c r="A18" s="466"/>
      <c r="B18" s="467"/>
      <c r="C18" s="476"/>
      <c r="D18" s="478"/>
      <c r="E18" s="1010"/>
      <c r="F18" s="1012"/>
      <c r="G18" s="476"/>
      <c r="H18" s="478"/>
      <c r="I18" s="986"/>
      <c r="J18" s="988"/>
      <c r="K18" s="997"/>
      <c r="L18" s="999"/>
      <c r="M18" s="1010"/>
      <c r="N18" s="1012"/>
      <c r="O18" s="1010"/>
      <c r="P18" s="1012"/>
      <c r="Q18" s="1010"/>
      <c r="R18" s="1012"/>
      <c r="S18" s="1010"/>
      <c r="T18" s="1012"/>
      <c r="U18" s="1010"/>
      <c r="V18" s="1012"/>
      <c r="W18" s="1010"/>
      <c r="X18" s="1012"/>
      <c r="Y18" s="1010"/>
      <c r="Z18" s="1012"/>
      <c r="AA18" s="1010"/>
      <c r="AB18" s="1012"/>
      <c r="AC18" s="1010"/>
      <c r="AD18" s="1012"/>
      <c r="AE18" s="1010"/>
      <c r="AF18" s="1012"/>
      <c r="AG18" s="1010"/>
      <c r="AH18" s="1012"/>
      <c r="AI18" s="1010"/>
      <c r="AJ18" s="1012"/>
      <c r="AK18" s="1010"/>
      <c r="AL18" s="1012"/>
      <c r="AM18" s="1010"/>
      <c r="AN18" s="1012"/>
    </row>
    <row r="19" spans="1:40">
      <c r="A19" s="461"/>
      <c r="B19" s="462" t="s">
        <v>61</v>
      </c>
      <c r="C19" s="470">
        <v>116407</v>
      </c>
      <c r="D19" s="471">
        <v>25.016867102618821</v>
      </c>
      <c r="E19" s="1004">
        <v>99157</v>
      </c>
      <c r="F19" s="1005">
        <v>21.439653128955392</v>
      </c>
      <c r="G19" s="470">
        <v>90705</v>
      </c>
      <c r="H19" s="471">
        <v>19.73219041736699</v>
      </c>
      <c r="I19" s="980">
        <v>80188</v>
      </c>
      <c r="J19" s="981">
        <v>17.592931620455602</v>
      </c>
      <c r="K19" s="991">
        <v>98338</v>
      </c>
      <c r="L19" s="992">
        <v>21.762288130942149</v>
      </c>
      <c r="M19" s="1004">
        <v>100389</v>
      </c>
      <c r="N19" s="1005">
        <v>22.402474789600642</v>
      </c>
      <c r="O19" s="1004">
        <v>109198</v>
      </c>
      <c r="P19" s="1005">
        <v>24.531390195980642</v>
      </c>
      <c r="Q19" s="1004">
        <v>119031</v>
      </c>
      <c r="R19" s="1005">
        <v>26.931465708554395</v>
      </c>
      <c r="S19" s="1004">
        <v>134479</v>
      </c>
      <c r="T19" s="1005">
        <v>30.717069134910858</v>
      </c>
      <c r="U19" s="1004">
        <v>134053</v>
      </c>
      <c r="V19" s="1005">
        <v>30.911019715232062</v>
      </c>
      <c r="W19" s="1004">
        <v>106581</v>
      </c>
      <c r="X19" s="1005">
        <v>24.786597260504365</v>
      </c>
      <c r="Y19" s="1004">
        <v>106707</v>
      </c>
      <c r="Z19" s="1005">
        <v>25.052394102823214</v>
      </c>
      <c r="AA19" s="1004">
        <v>107045</v>
      </c>
      <c r="AB19" s="1005">
        <v>25.367522783729978</v>
      </c>
      <c r="AC19" s="1004">
        <v>67535</v>
      </c>
      <c r="AD19" s="1005">
        <v>16.150216454988868</v>
      </c>
      <c r="AE19" s="1004">
        <v>46431</v>
      </c>
      <c r="AF19" s="1005">
        <v>11.217129451269026</v>
      </c>
      <c r="AG19" s="1004">
        <v>35422</v>
      </c>
      <c r="AH19" s="1005">
        <v>8.6194429784134563</v>
      </c>
      <c r="AI19" s="1004">
        <v>30307</v>
      </c>
      <c r="AJ19" s="1005">
        <v>7.4248425476232836</v>
      </c>
      <c r="AK19" s="1004">
        <v>29550</v>
      </c>
      <c r="AL19" s="1005">
        <v>7.286983531343239</v>
      </c>
      <c r="AM19" s="1004">
        <v>29169</v>
      </c>
      <c r="AN19" s="1005">
        <v>7.2382851460507478</v>
      </c>
    </row>
    <row r="22" spans="1:40">
      <c r="A22" t="s">
        <v>1007</v>
      </c>
    </row>
  </sheetData>
  <mergeCells count="19">
    <mergeCell ref="Q2:R2"/>
    <mergeCell ref="O2:P2"/>
    <mergeCell ref="M2:N2"/>
    <mergeCell ref="C2:D2"/>
    <mergeCell ref="AM2:AN2"/>
    <mergeCell ref="AK2:AL2"/>
    <mergeCell ref="AI2:AJ2"/>
    <mergeCell ref="W2:X2"/>
    <mergeCell ref="G2:H2"/>
    <mergeCell ref="S2:T2"/>
    <mergeCell ref="AG2:AH2"/>
    <mergeCell ref="AE2:AF2"/>
    <mergeCell ref="AC2:AD2"/>
    <mergeCell ref="AA2:AB2"/>
    <mergeCell ref="Y2:Z2"/>
    <mergeCell ref="U2:V2"/>
    <mergeCell ref="E2:F2"/>
    <mergeCell ref="I2:J2"/>
    <mergeCell ref="K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zoomScale="115" zoomScaleNormal="115" workbookViewId="0">
      <selection activeCell="H7" sqref="H7"/>
    </sheetView>
  </sheetViews>
  <sheetFormatPr defaultRowHeight="15"/>
  <cols>
    <col min="1" max="1" width="36.5703125" customWidth="1"/>
    <col min="9" max="9" width="36.7109375" customWidth="1"/>
    <col min="17" max="17" width="34.85546875" customWidth="1"/>
  </cols>
  <sheetData>
    <row r="1" spans="1:8" ht="18.75">
      <c r="A1" s="451" t="s">
        <v>1140</v>
      </c>
    </row>
    <row r="2" spans="1:8">
      <c r="A2" s="658" t="s">
        <v>1141</v>
      </c>
    </row>
    <row r="3" spans="1:8">
      <c r="B3" s="658"/>
      <c r="C3" s="658"/>
      <c r="D3" s="658"/>
      <c r="E3" s="658"/>
      <c r="F3" s="658"/>
      <c r="G3" s="658"/>
      <c r="H3" s="658"/>
    </row>
    <row r="4" spans="1:8" s="2219" customFormat="1">
      <c r="A4" s="2221">
        <v>2019</v>
      </c>
      <c r="B4" s="2219" t="s">
        <v>8</v>
      </c>
      <c r="C4" s="2219" t="s">
        <v>217</v>
      </c>
      <c r="D4" s="2219" t="s">
        <v>218</v>
      </c>
      <c r="E4" s="2219" t="s">
        <v>221</v>
      </c>
      <c r="F4" s="2219" t="s">
        <v>219</v>
      </c>
      <c r="G4" s="2219" t="s">
        <v>220</v>
      </c>
      <c r="H4" s="2219" t="s">
        <v>222</v>
      </c>
    </row>
    <row r="5" spans="1:8" s="2219" customFormat="1">
      <c r="A5" s="2219" t="s">
        <v>305</v>
      </c>
      <c r="B5" s="2219">
        <v>11</v>
      </c>
      <c r="C5" s="77">
        <v>9</v>
      </c>
      <c r="D5" s="77">
        <v>8</v>
      </c>
      <c r="E5" s="77">
        <v>15</v>
      </c>
      <c r="F5" s="77">
        <v>11</v>
      </c>
      <c r="G5" s="77">
        <v>34</v>
      </c>
      <c r="H5" s="77">
        <v>0</v>
      </c>
    </row>
    <row r="6" spans="1:8" s="2219" customFormat="1">
      <c r="A6" s="2219" t="s">
        <v>306</v>
      </c>
      <c r="B6" s="77">
        <v>18</v>
      </c>
      <c r="C6" s="77">
        <v>11</v>
      </c>
      <c r="D6" s="77">
        <v>13</v>
      </c>
      <c r="E6" s="77">
        <v>9</v>
      </c>
      <c r="F6" s="77">
        <v>9</v>
      </c>
      <c r="G6" s="77"/>
      <c r="H6" s="77">
        <v>1.51</v>
      </c>
    </row>
    <row r="7" spans="1:8" s="2219" customFormat="1">
      <c r="A7" s="2219" t="s">
        <v>769</v>
      </c>
      <c r="B7" s="2219">
        <v>4.7</v>
      </c>
      <c r="C7" s="2219">
        <v>17.399999999999999</v>
      </c>
      <c r="D7" s="2219">
        <v>18.3</v>
      </c>
      <c r="E7" s="2207"/>
      <c r="F7" s="2219">
        <v>5</v>
      </c>
    </row>
    <row r="8" spans="1:8" s="2219" customFormat="1">
      <c r="B8" s="2218" t="s">
        <v>1492</v>
      </c>
      <c r="C8" s="2218" t="s">
        <v>1493</v>
      </c>
      <c r="D8" s="2218" t="s">
        <v>1190</v>
      </c>
      <c r="E8" s="2218" t="s">
        <v>1196</v>
      </c>
      <c r="F8" s="2218" t="s">
        <v>1188</v>
      </c>
      <c r="G8" s="2218" t="s">
        <v>1189</v>
      </c>
      <c r="H8" s="2218" t="s">
        <v>1494</v>
      </c>
    </row>
    <row r="9" spans="1:8" s="1153" customFormat="1">
      <c r="A9" s="1154">
        <v>2018</v>
      </c>
      <c r="B9" s="1153" t="s">
        <v>8</v>
      </c>
      <c r="C9" s="1153" t="s">
        <v>217</v>
      </c>
      <c r="D9" s="1153" t="s">
        <v>218</v>
      </c>
      <c r="E9" s="1153" t="s">
        <v>221</v>
      </c>
      <c r="F9" s="1153" t="s">
        <v>219</v>
      </c>
      <c r="G9" s="1153" t="s">
        <v>220</v>
      </c>
      <c r="H9" s="1153" t="s">
        <v>222</v>
      </c>
    </row>
    <row r="10" spans="1:8" s="1153" customFormat="1">
      <c r="A10" s="1153" t="s">
        <v>305</v>
      </c>
      <c r="B10" s="1153">
        <v>11</v>
      </c>
      <c r="C10" s="77">
        <v>9.8000000000000007</v>
      </c>
      <c r="D10" s="77">
        <v>10</v>
      </c>
      <c r="E10" s="77">
        <v>16</v>
      </c>
      <c r="F10" s="77">
        <v>17</v>
      </c>
      <c r="G10" s="77">
        <v>24</v>
      </c>
      <c r="H10" s="77">
        <v>0</v>
      </c>
    </row>
    <row r="11" spans="1:8" s="1153" customFormat="1">
      <c r="A11" s="1153" t="s">
        <v>306</v>
      </c>
      <c r="B11" s="77">
        <v>17</v>
      </c>
      <c r="C11" s="77">
        <v>11</v>
      </c>
      <c r="D11" s="77">
        <v>15</v>
      </c>
      <c r="E11" s="77">
        <v>10</v>
      </c>
      <c r="F11" s="77">
        <v>10</v>
      </c>
      <c r="G11" s="77">
        <v>23</v>
      </c>
      <c r="H11" s="77">
        <v>2.85</v>
      </c>
    </row>
    <row r="12" spans="1:8" s="1153" customFormat="1">
      <c r="A12" s="1153" t="s">
        <v>769</v>
      </c>
      <c r="B12" s="1153">
        <v>3.6</v>
      </c>
      <c r="C12" s="1153">
        <v>23.8</v>
      </c>
      <c r="D12" s="1153">
        <v>10.6</v>
      </c>
      <c r="E12" s="450">
        <v>2.1</v>
      </c>
      <c r="F12" s="1153">
        <v>0</v>
      </c>
      <c r="G12" s="1153">
        <v>1.3</v>
      </c>
      <c r="H12" s="1153">
        <v>1.5</v>
      </c>
    </row>
    <row r="13" spans="1:8" s="1153" customFormat="1">
      <c r="B13" s="1152" t="s">
        <v>1191</v>
      </c>
      <c r="C13" s="1152" t="s">
        <v>1192</v>
      </c>
      <c r="D13" s="1152" t="s">
        <v>1190</v>
      </c>
      <c r="E13" s="1152" t="s">
        <v>1196</v>
      </c>
      <c r="F13" s="1152" t="s">
        <v>1188</v>
      </c>
      <c r="G13" s="1152" t="s">
        <v>1189</v>
      </c>
      <c r="H13" s="1152" t="s">
        <v>1193</v>
      </c>
    </row>
    <row r="14" spans="1:8">
      <c r="A14" s="668">
        <v>2017</v>
      </c>
      <c r="B14" s="658" t="s">
        <v>8</v>
      </c>
      <c r="C14" s="658" t="s">
        <v>217</v>
      </c>
      <c r="D14" s="658" t="s">
        <v>218</v>
      </c>
      <c r="E14" s="658" t="s">
        <v>221</v>
      </c>
      <c r="F14" s="658" t="s">
        <v>219</v>
      </c>
      <c r="G14" s="658" t="s">
        <v>220</v>
      </c>
      <c r="H14" s="658" t="s">
        <v>222</v>
      </c>
    </row>
    <row r="15" spans="1:8">
      <c r="A15" s="658" t="s">
        <v>305</v>
      </c>
      <c r="B15" s="658">
        <v>16</v>
      </c>
      <c r="C15" s="77">
        <v>9.8000000000000007</v>
      </c>
      <c r="D15" s="77">
        <v>3</v>
      </c>
      <c r="E15" s="77">
        <v>17</v>
      </c>
      <c r="F15" s="77">
        <v>38</v>
      </c>
      <c r="G15" s="77">
        <v>30</v>
      </c>
      <c r="H15" s="77">
        <v>0</v>
      </c>
    </row>
    <row r="16" spans="1:8">
      <c r="A16" s="658" t="s">
        <v>306</v>
      </c>
      <c r="B16" s="77">
        <v>21</v>
      </c>
      <c r="C16" s="77">
        <v>10.199999999999999</v>
      </c>
      <c r="D16" s="77">
        <v>12</v>
      </c>
      <c r="E16" s="77">
        <v>10</v>
      </c>
      <c r="F16" s="77">
        <v>32</v>
      </c>
      <c r="G16" s="77">
        <v>26.4</v>
      </c>
      <c r="H16" s="77">
        <v>2.85</v>
      </c>
    </row>
    <row r="17" spans="1:22">
      <c r="A17" t="s">
        <v>769</v>
      </c>
      <c r="B17">
        <v>3.5</v>
      </c>
      <c r="C17">
        <v>20.5</v>
      </c>
      <c r="D17">
        <v>1.8</v>
      </c>
      <c r="E17">
        <v>1.8</v>
      </c>
      <c r="F17">
        <v>13.8</v>
      </c>
      <c r="G17">
        <v>2</v>
      </c>
      <c r="H17">
        <v>1.5</v>
      </c>
    </row>
    <row r="18" spans="1:22">
      <c r="B18" s="659" t="s">
        <v>761</v>
      </c>
      <c r="C18" s="659" t="s">
        <v>745</v>
      </c>
      <c r="D18" s="659" t="s">
        <v>768</v>
      </c>
      <c r="E18" s="659" t="s">
        <v>760</v>
      </c>
      <c r="F18" s="659" t="s">
        <v>764</v>
      </c>
      <c r="G18" s="659" t="s">
        <v>749</v>
      </c>
      <c r="H18" s="1152" t="s">
        <v>1194</v>
      </c>
    </row>
    <row r="19" spans="1:22" ht="15.75" thickBot="1"/>
    <row r="20" spans="1:22" ht="15.75" thickBot="1">
      <c r="A20" s="2418" t="s">
        <v>1481</v>
      </c>
      <c r="B20" s="2419"/>
      <c r="C20" s="2419"/>
      <c r="D20" s="2419"/>
      <c r="E20" s="2419"/>
      <c r="F20" s="2420"/>
      <c r="G20" s="2219"/>
      <c r="H20" s="2219"/>
      <c r="I20" s="2418" t="s">
        <v>1177</v>
      </c>
      <c r="J20" s="2419"/>
      <c r="K20" s="2419"/>
      <c r="L20" s="2419"/>
      <c r="M20" s="2419"/>
      <c r="N20" s="2420"/>
      <c r="Q20" s="2418" t="s">
        <v>738</v>
      </c>
      <c r="R20" s="2419"/>
      <c r="S20" s="2419"/>
      <c r="T20" s="2419"/>
      <c r="U20" s="2419"/>
      <c r="V20" s="2420"/>
    </row>
    <row r="21" spans="1:22" ht="43.5" thickBot="1">
      <c r="A21" s="670" t="s">
        <v>729</v>
      </c>
      <c r="B21" s="670" t="s">
        <v>730</v>
      </c>
      <c r="C21" s="670" t="s">
        <v>85</v>
      </c>
      <c r="D21" s="670" t="s">
        <v>86</v>
      </c>
      <c r="E21" s="670" t="s">
        <v>731</v>
      </c>
      <c r="F21" s="670" t="s">
        <v>732</v>
      </c>
      <c r="G21" s="2219"/>
      <c r="H21" s="2219"/>
      <c r="I21" s="670" t="s">
        <v>729</v>
      </c>
      <c r="J21" s="670" t="s">
        <v>730</v>
      </c>
      <c r="K21" s="670" t="s">
        <v>85</v>
      </c>
      <c r="L21" s="670" t="s">
        <v>86</v>
      </c>
      <c r="M21" s="670" t="s">
        <v>731</v>
      </c>
      <c r="N21" s="670" t="s">
        <v>732</v>
      </c>
      <c r="Q21" s="670" t="s">
        <v>729</v>
      </c>
      <c r="R21" s="670" t="s">
        <v>730</v>
      </c>
      <c r="S21" s="670" t="s">
        <v>85</v>
      </c>
      <c r="T21" s="670" t="s">
        <v>86</v>
      </c>
      <c r="U21" s="670" t="s">
        <v>731</v>
      </c>
      <c r="V21" s="670" t="s">
        <v>732</v>
      </c>
    </row>
    <row r="22" spans="1:22" ht="15.75" thickBot="1">
      <c r="A22" s="670" t="s">
        <v>733</v>
      </c>
      <c r="B22" s="670">
        <v>276</v>
      </c>
      <c r="C22" s="671">
        <v>22.45</v>
      </c>
      <c r="D22" s="671">
        <v>22.56</v>
      </c>
      <c r="E22" s="669">
        <v>0.18</v>
      </c>
      <c r="F22" s="669">
        <v>0.11</v>
      </c>
      <c r="G22" s="2219"/>
      <c r="H22" s="2219"/>
      <c r="I22" s="670" t="s">
        <v>733</v>
      </c>
      <c r="J22" s="670">
        <v>214</v>
      </c>
      <c r="K22" s="671">
        <v>21.87</v>
      </c>
      <c r="L22" s="671">
        <v>21.62</v>
      </c>
      <c r="M22" s="669">
        <v>0.17</v>
      </c>
      <c r="N22" s="669">
        <v>0.11</v>
      </c>
      <c r="Q22" s="670" t="s">
        <v>733</v>
      </c>
      <c r="R22" s="670">
        <v>199</v>
      </c>
      <c r="S22" s="671">
        <v>20.74</v>
      </c>
      <c r="T22" s="671">
        <v>20.170000000000002</v>
      </c>
      <c r="U22" s="669">
        <v>0.21</v>
      </c>
      <c r="V22" s="669">
        <v>0.16</v>
      </c>
    </row>
    <row r="23" spans="1:22" ht="15.75" thickBot="1">
      <c r="A23" s="670" t="s">
        <v>734</v>
      </c>
      <c r="B23" s="670">
        <v>109</v>
      </c>
      <c r="C23" s="671">
        <v>23.02</v>
      </c>
      <c r="D23" s="671">
        <v>22.6</v>
      </c>
      <c r="E23" s="669">
        <v>0.16</v>
      </c>
      <c r="F23" s="669">
        <v>0.11</v>
      </c>
      <c r="G23" s="2219"/>
      <c r="H23" s="2219"/>
      <c r="I23" s="670" t="s">
        <v>734</v>
      </c>
      <c r="J23" s="670">
        <v>85</v>
      </c>
      <c r="K23" s="671">
        <v>22.6</v>
      </c>
      <c r="L23" s="671">
        <v>22.1</v>
      </c>
      <c r="M23" s="669">
        <v>0.14000000000000001</v>
      </c>
      <c r="N23" s="669">
        <v>0.09</v>
      </c>
      <c r="Q23" s="670" t="s">
        <v>734</v>
      </c>
      <c r="R23" s="670">
        <v>71</v>
      </c>
      <c r="S23" s="671">
        <v>22.1</v>
      </c>
      <c r="T23" s="671">
        <v>21.68</v>
      </c>
      <c r="U23" s="669">
        <v>0.16</v>
      </c>
      <c r="V23" s="669">
        <v>0.09</v>
      </c>
    </row>
    <row r="24" spans="1:22" ht="15.75" thickBot="1">
      <c r="A24" s="670" t="s">
        <v>735</v>
      </c>
      <c r="B24" s="670">
        <v>102</v>
      </c>
      <c r="C24" s="671">
        <v>21.6</v>
      </c>
      <c r="D24" s="671">
        <v>20.079999999999998</v>
      </c>
      <c r="E24" s="669">
        <v>0.21</v>
      </c>
      <c r="F24" s="669">
        <v>0.21</v>
      </c>
      <c r="G24" s="2219"/>
      <c r="H24" s="2219"/>
      <c r="I24" s="670" t="s">
        <v>735</v>
      </c>
      <c r="J24" s="670">
        <v>83</v>
      </c>
      <c r="K24" s="671">
        <v>20.43</v>
      </c>
      <c r="L24" s="671">
        <v>18.399999999999999</v>
      </c>
      <c r="M24" s="669">
        <v>0.23</v>
      </c>
      <c r="N24" s="669">
        <v>0.25</v>
      </c>
      <c r="Q24" s="670" t="s">
        <v>735</v>
      </c>
      <c r="R24" s="670">
        <v>86</v>
      </c>
      <c r="S24" s="671">
        <v>19.55</v>
      </c>
      <c r="T24" s="671">
        <v>17.82</v>
      </c>
      <c r="U24" s="669">
        <v>0.26</v>
      </c>
      <c r="V24" s="669">
        <v>0.26</v>
      </c>
    </row>
    <row r="25" spans="1:22" ht="15.75" thickBot="1">
      <c r="A25" s="670" t="s">
        <v>736</v>
      </c>
      <c r="B25" s="670">
        <v>51</v>
      </c>
      <c r="C25" s="671">
        <v>23.31</v>
      </c>
      <c r="D25" s="671">
        <v>23.45</v>
      </c>
      <c r="E25" s="669">
        <v>0.15</v>
      </c>
      <c r="F25" s="669">
        <v>0.08</v>
      </c>
      <c r="G25" s="2219"/>
      <c r="H25" s="2219"/>
      <c r="I25" s="670" t="s">
        <v>736</v>
      </c>
      <c r="J25" s="670">
        <v>33</v>
      </c>
      <c r="K25" s="671">
        <v>24.19</v>
      </c>
      <c r="L25" s="671">
        <v>24.41</v>
      </c>
      <c r="M25" s="669">
        <v>0.09</v>
      </c>
      <c r="N25" s="669">
        <v>0</v>
      </c>
      <c r="Q25" s="670" t="s">
        <v>736</v>
      </c>
      <c r="R25" s="670">
        <v>28</v>
      </c>
      <c r="S25" s="671">
        <v>21.18</v>
      </c>
      <c r="T25" s="671">
        <v>23.26</v>
      </c>
      <c r="U25" s="669">
        <v>0.2</v>
      </c>
      <c r="V25" s="669">
        <v>0.03</v>
      </c>
    </row>
    <row r="26" spans="1:22" ht="15.75" thickBot="1">
      <c r="A26" s="670" t="s">
        <v>737</v>
      </c>
      <c r="B26" s="670">
        <v>14</v>
      </c>
      <c r="C26" s="671">
        <v>21.17</v>
      </c>
      <c r="D26" s="671">
        <v>21.54</v>
      </c>
      <c r="E26" s="669">
        <v>0.23</v>
      </c>
      <c r="F26" s="669">
        <v>0.15</v>
      </c>
      <c r="G26" s="2219"/>
      <c r="H26" s="2219"/>
      <c r="I26" s="670" t="s">
        <v>737</v>
      </c>
      <c r="J26" s="670">
        <v>13</v>
      </c>
      <c r="K26" s="671">
        <v>20.010000000000002</v>
      </c>
      <c r="L26" s="671">
        <v>20.07</v>
      </c>
      <c r="M26" s="669">
        <v>0.24</v>
      </c>
      <c r="N26" s="669">
        <v>0.18</v>
      </c>
      <c r="Q26" s="670" t="s">
        <v>737</v>
      </c>
      <c r="R26" s="670">
        <v>14</v>
      </c>
      <c r="S26" s="671">
        <v>20.28</v>
      </c>
      <c r="T26" s="671">
        <v>21.46</v>
      </c>
      <c r="U26" s="669">
        <v>0.23</v>
      </c>
      <c r="V26" s="669">
        <v>0.1</v>
      </c>
    </row>
    <row r="27" spans="1:22" ht="15.75" thickBot="1">
      <c r="A27" s="670" t="s">
        <v>223</v>
      </c>
      <c r="B27" s="670">
        <v>706</v>
      </c>
      <c r="C27" s="671">
        <v>27.43</v>
      </c>
      <c r="D27" s="671">
        <v>25.36</v>
      </c>
      <c r="E27" s="670"/>
      <c r="F27" s="670"/>
      <c r="G27" s="2219"/>
      <c r="H27" s="2219"/>
      <c r="I27" s="670" t="s">
        <v>223</v>
      </c>
      <c r="J27" s="670">
        <v>641</v>
      </c>
      <c r="K27" s="671">
        <v>26.45</v>
      </c>
      <c r="L27" s="671">
        <v>24.41</v>
      </c>
      <c r="M27" s="670"/>
      <c r="N27" s="670"/>
      <c r="Q27" s="670" t="s">
        <v>223</v>
      </c>
      <c r="R27" s="670">
        <v>563</v>
      </c>
      <c r="S27" s="671">
        <v>26.36</v>
      </c>
      <c r="T27" s="671">
        <v>23.93</v>
      </c>
      <c r="U27" s="670"/>
      <c r="V27" s="670"/>
    </row>
    <row r="28" spans="1:22" ht="15.75" thickBot="1">
      <c r="A28" s="1156" t="s">
        <v>1487</v>
      </c>
      <c r="B28" s="670">
        <v>48</v>
      </c>
      <c r="C28" s="671">
        <v>30.79</v>
      </c>
      <c r="D28" s="671">
        <v>25.7</v>
      </c>
      <c r="E28" s="669">
        <v>-0.12</v>
      </c>
      <c r="F28" s="669">
        <v>-0.01</v>
      </c>
      <c r="G28" s="2219"/>
      <c r="H28" s="2219"/>
      <c r="I28" s="1156" t="s">
        <v>1178</v>
      </c>
      <c r="J28" s="670">
        <v>40</v>
      </c>
      <c r="K28" s="671">
        <v>24.95</v>
      </c>
      <c r="L28" s="671">
        <v>22.67</v>
      </c>
      <c r="M28" s="669">
        <v>0.06</v>
      </c>
      <c r="N28" s="669">
        <v>7.0000000000000007E-2</v>
      </c>
      <c r="Q28" s="1130" t="s">
        <v>748</v>
      </c>
      <c r="R28" s="1130"/>
      <c r="S28" s="670" t="s">
        <v>442</v>
      </c>
      <c r="T28" s="670" t="s">
        <v>442</v>
      </c>
      <c r="U28" s="670" t="s">
        <v>442</v>
      </c>
      <c r="V28" s="670" t="s">
        <v>442</v>
      </c>
    </row>
    <row r="29" spans="1:22">
      <c r="A29" s="2219"/>
      <c r="B29" s="2219"/>
      <c r="C29" s="2219"/>
      <c r="D29" s="2219"/>
      <c r="E29" s="2219"/>
      <c r="F29" s="2219"/>
      <c r="G29" s="2219"/>
      <c r="H29" s="2219"/>
      <c r="Q29" s="1151"/>
      <c r="R29" s="1151"/>
      <c r="S29" s="1151"/>
      <c r="T29" s="1151"/>
      <c r="U29" s="1151"/>
      <c r="V29" s="1151"/>
    </row>
    <row r="30" spans="1:22">
      <c r="A30" s="2219"/>
      <c r="B30" s="2219"/>
      <c r="C30" s="2219"/>
      <c r="D30" s="2219"/>
      <c r="E30" s="2219"/>
      <c r="F30" s="2219"/>
      <c r="G30" s="2219"/>
      <c r="H30" s="2219"/>
      <c r="Q30" s="1151"/>
      <c r="R30" s="1151"/>
      <c r="S30" s="1151"/>
      <c r="T30" s="1151"/>
      <c r="U30" s="1151"/>
      <c r="V30" s="1151"/>
    </row>
    <row r="31" spans="1:22" ht="15.75" thickBot="1">
      <c r="A31" s="2219"/>
      <c r="B31" s="2219"/>
      <c r="C31" s="2219"/>
      <c r="D31" s="2219"/>
      <c r="E31" s="2219"/>
      <c r="F31" s="2219"/>
      <c r="G31" s="2219"/>
      <c r="H31" s="2219"/>
      <c r="Q31" s="1151"/>
      <c r="R31" s="1151"/>
      <c r="S31" s="1151"/>
      <c r="T31" s="1151"/>
      <c r="U31" s="1151"/>
      <c r="V31" s="1151"/>
    </row>
    <row r="32" spans="1:22" s="658" customFormat="1" ht="15.75" thickBot="1">
      <c r="A32" s="2418" t="s">
        <v>1482</v>
      </c>
      <c r="B32" s="2419"/>
      <c r="C32" s="2419"/>
      <c r="D32" s="2419"/>
      <c r="E32" s="2419"/>
      <c r="F32" s="2420"/>
      <c r="G32" s="2219"/>
      <c r="H32" s="2219"/>
      <c r="I32" s="2418" t="s">
        <v>1179</v>
      </c>
      <c r="J32" s="2419"/>
      <c r="K32" s="2419"/>
      <c r="L32" s="2419"/>
      <c r="M32" s="2419"/>
      <c r="N32" s="2420"/>
      <c r="Q32" s="2418" t="s">
        <v>746</v>
      </c>
      <c r="R32" s="2419"/>
      <c r="S32" s="2419"/>
      <c r="T32" s="2419"/>
      <c r="U32" s="2419"/>
      <c r="V32" s="2420"/>
    </row>
    <row r="33" spans="1:22" s="658" customFormat="1" ht="43.5" thickBot="1">
      <c r="A33" s="670" t="s">
        <v>729</v>
      </c>
      <c r="B33" s="670" t="s">
        <v>85</v>
      </c>
      <c r="C33" s="670" t="s">
        <v>86</v>
      </c>
      <c r="D33" s="670" t="s">
        <v>731</v>
      </c>
      <c r="E33" s="670" t="s">
        <v>732</v>
      </c>
      <c r="F33" s="2219"/>
      <c r="G33" s="2219"/>
      <c r="H33" s="2219"/>
      <c r="I33" s="670" t="s">
        <v>729</v>
      </c>
      <c r="J33" s="670" t="s">
        <v>85</v>
      </c>
      <c r="K33" s="670" t="s">
        <v>86</v>
      </c>
      <c r="L33" s="670" t="s">
        <v>731</v>
      </c>
      <c r="M33" s="670" t="s">
        <v>732</v>
      </c>
      <c r="Q33" s="670" t="s">
        <v>729</v>
      </c>
      <c r="R33" s="670" t="s">
        <v>85</v>
      </c>
      <c r="S33" s="670" t="s">
        <v>86</v>
      </c>
      <c r="T33" s="670" t="s">
        <v>731</v>
      </c>
      <c r="U33" s="670" t="s">
        <v>732</v>
      </c>
      <c r="V33" s="1151"/>
    </row>
    <row r="34" spans="1:22" s="658" customFormat="1" ht="15.75" thickBot="1">
      <c r="A34" s="670" t="s">
        <v>767</v>
      </c>
      <c r="B34" s="665">
        <v>25.76</v>
      </c>
      <c r="C34" s="665">
        <v>26.81</v>
      </c>
      <c r="D34" s="664">
        <v>0.11</v>
      </c>
      <c r="E34" s="664">
        <v>0.09</v>
      </c>
      <c r="F34" s="2219"/>
      <c r="G34" s="2219"/>
      <c r="H34" s="2219"/>
      <c r="I34" s="670" t="s">
        <v>767</v>
      </c>
      <c r="J34" s="665">
        <v>25.25</v>
      </c>
      <c r="K34" s="665">
        <v>25.82</v>
      </c>
      <c r="L34" s="664">
        <v>0.11</v>
      </c>
      <c r="M34" s="664">
        <v>0.1</v>
      </c>
      <c r="Q34" s="670" t="s">
        <v>767</v>
      </c>
      <c r="R34" s="665">
        <v>25.09</v>
      </c>
      <c r="S34" s="665">
        <v>25.23</v>
      </c>
      <c r="T34" s="664">
        <v>0.10199999999999999</v>
      </c>
      <c r="U34" s="664">
        <v>9.8000000000000004E-2</v>
      </c>
      <c r="V34" s="1151"/>
    </row>
    <row r="35" spans="1:22" s="658" customFormat="1" ht="15.75" thickBot="1">
      <c r="A35" s="670" t="s">
        <v>734</v>
      </c>
      <c r="B35" s="665"/>
      <c r="C35" s="665"/>
      <c r="D35" s="664"/>
      <c r="E35" s="664"/>
      <c r="F35" s="2219"/>
      <c r="G35" s="2219"/>
      <c r="H35" s="2219"/>
      <c r="I35" s="670" t="s">
        <v>734</v>
      </c>
      <c r="J35" s="665"/>
      <c r="K35" s="665"/>
      <c r="L35" s="664"/>
      <c r="M35" s="664"/>
      <c r="Q35" s="670" t="s">
        <v>734</v>
      </c>
      <c r="R35" s="665">
        <v>25.32</v>
      </c>
      <c r="S35" s="665">
        <v>25.76</v>
      </c>
      <c r="T35" s="664">
        <v>9.4E-2</v>
      </c>
      <c r="U35" s="664">
        <v>7.9000000000000001E-2</v>
      </c>
      <c r="V35" s="1151"/>
    </row>
    <row r="36" spans="1:22" s="658" customFormat="1" ht="15.75" thickBot="1">
      <c r="A36" s="670" t="s">
        <v>735</v>
      </c>
      <c r="B36" s="665"/>
      <c r="C36" s="665"/>
      <c r="D36" s="664"/>
      <c r="E36" s="664"/>
      <c r="F36" s="2219"/>
      <c r="G36" s="2219"/>
      <c r="H36" s="2219"/>
      <c r="I36" s="670" t="s">
        <v>735</v>
      </c>
      <c r="J36" s="665"/>
      <c r="K36" s="665"/>
      <c r="L36" s="664"/>
      <c r="M36" s="664"/>
      <c r="Q36" s="670" t="s">
        <v>735</v>
      </c>
      <c r="R36" s="665">
        <v>24.85</v>
      </c>
      <c r="S36" s="665">
        <v>25.02</v>
      </c>
      <c r="T36" s="664">
        <v>0.11</v>
      </c>
      <c r="U36" s="664">
        <v>0.106</v>
      </c>
      <c r="V36" s="1151"/>
    </row>
    <row r="37" spans="1:22" s="658" customFormat="1" ht="15.75" thickBot="1">
      <c r="A37" s="670" t="s">
        <v>737</v>
      </c>
      <c r="B37" s="665"/>
      <c r="C37" s="665"/>
      <c r="D37" s="664"/>
      <c r="E37" s="664"/>
      <c r="F37" s="2219"/>
      <c r="G37" s="2219"/>
      <c r="H37" s="2219"/>
      <c r="I37" s="670" t="s">
        <v>737</v>
      </c>
      <c r="J37" s="665"/>
      <c r="K37" s="665"/>
      <c r="L37" s="664"/>
      <c r="M37" s="664"/>
      <c r="Q37" s="670" t="s">
        <v>737</v>
      </c>
      <c r="R37" s="665">
        <v>25.41</v>
      </c>
      <c r="S37" s="665">
        <v>25.38</v>
      </c>
      <c r="T37" s="664">
        <v>0.09</v>
      </c>
      <c r="U37" s="664">
        <v>9.2999999999999999E-2</v>
      </c>
      <c r="V37" s="1151"/>
    </row>
    <row r="38" spans="1:22" s="658" customFormat="1" ht="15.75" thickBot="1">
      <c r="A38" s="670" t="s">
        <v>223</v>
      </c>
      <c r="B38" s="665">
        <v>29.07</v>
      </c>
      <c r="C38" s="665">
        <v>29.54</v>
      </c>
      <c r="D38" s="666"/>
      <c r="E38" s="666"/>
      <c r="F38" s="2219"/>
      <c r="G38" s="2219"/>
      <c r="H38" s="2219"/>
      <c r="I38" s="670" t="s">
        <v>223</v>
      </c>
      <c r="J38" s="665">
        <v>28.25</v>
      </c>
      <c r="K38" s="665">
        <v>28.71</v>
      </c>
      <c r="L38" s="666"/>
      <c r="M38" s="666"/>
      <c r="Q38" s="670" t="s">
        <v>223</v>
      </c>
      <c r="R38" s="665">
        <v>27.94</v>
      </c>
      <c r="S38" s="665">
        <v>27.97</v>
      </c>
      <c r="T38" s="666"/>
      <c r="U38" s="666"/>
      <c r="V38" s="1151"/>
    </row>
    <row r="39" spans="1:22" s="658" customFormat="1" ht="15.75" thickBot="1">
      <c r="A39" s="670" t="s">
        <v>1484</v>
      </c>
      <c r="B39" s="666"/>
      <c r="C39" s="666"/>
      <c r="D39" s="666"/>
      <c r="E39" s="666"/>
      <c r="F39" s="2219"/>
      <c r="G39" s="2219"/>
      <c r="H39" s="2219"/>
      <c r="I39" s="670" t="s">
        <v>1185</v>
      </c>
      <c r="J39" s="666"/>
      <c r="K39" s="666"/>
      <c r="L39" s="666"/>
      <c r="M39" s="666"/>
      <c r="Q39" s="670" t="s">
        <v>747</v>
      </c>
      <c r="R39" s="666"/>
      <c r="S39" s="666"/>
      <c r="T39" s="666"/>
      <c r="U39" s="666"/>
      <c r="V39" s="1151"/>
    </row>
    <row r="40" spans="1:22" s="658" customFormat="1">
      <c r="A40" s="2219"/>
      <c r="B40" s="2219"/>
      <c r="C40" s="2219"/>
      <c r="D40" s="2219"/>
      <c r="E40" s="2219"/>
      <c r="F40" s="2219"/>
      <c r="G40" s="2219"/>
      <c r="H40" s="2219"/>
      <c r="Q40" s="1151"/>
      <c r="R40" s="1151"/>
      <c r="S40" s="1151"/>
      <c r="T40" s="1151"/>
      <c r="U40" s="1151"/>
      <c r="V40" s="1151"/>
    </row>
    <row r="41" spans="1:22" s="658" customFormat="1">
      <c r="A41" s="2219"/>
      <c r="B41" s="2219"/>
      <c r="C41" s="2219"/>
      <c r="D41" s="2219"/>
      <c r="E41" s="2219"/>
      <c r="F41" s="2219"/>
      <c r="G41" s="2219"/>
      <c r="H41" s="2219"/>
      <c r="Q41" s="1151"/>
      <c r="R41" s="1151"/>
      <c r="S41" s="1151"/>
      <c r="T41" s="1151"/>
      <c r="U41" s="1151"/>
      <c r="V41" s="1151"/>
    </row>
    <row r="42" spans="1:22" s="658" customFormat="1" ht="15.75" thickBot="1">
      <c r="A42" s="2219"/>
      <c r="B42" s="2219"/>
      <c r="C42" s="2219"/>
      <c r="D42" s="2219"/>
      <c r="E42" s="2219"/>
      <c r="F42" s="2219"/>
      <c r="G42" s="2219"/>
      <c r="H42" s="2219"/>
      <c r="Q42" s="1151"/>
      <c r="R42" s="1151"/>
      <c r="S42" s="1151"/>
      <c r="T42" s="1151"/>
      <c r="U42" s="1151"/>
      <c r="V42" s="1151"/>
    </row>
    <row r="43" spans="1:22" s="658" customFormat="1" ht="15.75" thickBot="1">
      <c r="A43" s="2418" t="s">
        <v>1485</v>
      </c>
      <c r="B43" s="2419"/>
      <c r="C43" s="2419"/>
      <c r="D43" s="2419"/>
      <c r="E43" s="2419"/>
      <c r="F43" s="2420"/>
      <c r="G43" s="2219"/>
      <c r="H43" s="2219"/>
      <c r="I43" s="2418" t="s">
        <v>1180</v>
      </c>
      <c r="J43" s="2419"/>
      <c r="K43" s="2419"/>
      <c r="L43" s="2419"/>
      <c r="M43" s="2419"/>
      <c r="N43" s="2420"/>
      <c r="Q43" s="2418" t="s">
        <v>765</v>
      </c>
      <c r="R43" s="2419"/>
      <c r="S43" s="2419"/>
      <c r="T43" s="2419"/>
      <c r="U43" s="2419"/>
      <c r="V43" s="2420"/>
    </row>
    <row r="44" spans="1:22" s="658" customFormat="1" ht="43.5" thickBot="1">
      <c r="A44" s="670" t="s">
        <v>729</v>
      </c>
      <c r="B44" s="670" t="s">
        <v>85</v>
      </c>
      <c r="C44" s="670" t="s">
        <v>86</v>
      </c>
      <c r="D44" s="670" t="s">
        <v>731</v>
      </c>
      <c r="E44" s="670" t="s">
        <v>732</v>
      </c>
      <c r="F44" s="2219"/>
      <c r="G44" s="2219"/>
      <c r="H44" s="2219"/>
      <c r="I44" s="670" t="s">
        <v>729</v>
      </c>
      <c r="J44" s="670" t="s">
        <v>85</v>
      </c>
      <c r="K44" s="670" t="s">
        <v>86</v>
      </c>
      <c r="L44" s="670" t="s">
        <v>731</v>
      </c>
      <c r="M44" s="670" t="s">
        <v>732</v>
      </c>
      <c r="Q44" s="670" t="s">
        <v>729</v>
      </c>
      <c r="R44" s="670" t="s">
        <v>85</v>
      </c>
      <c r="S44" s="670" t="s">
        <v>86</v>
      </c>
      <c r="T44" s="670" t="s">
        <v>731</v>
      </c>
      <c r="U44" s="670" t="s">
        <v>732</v>
      </c>
      <c r="V44" s="1151"/>
    </row>
    <row r="45" spans="1:22" s="658" customFormat="1" ht="15.75" thickBot="1">
      <c r="A45" s="670" t="s">
        <v>733</v>
      </c>
      <c r="B45" s="665">
        <v>26.44</v>
      </c>
      <c r="C45" s="665">
        <v>25.34</v>
      </c>
      <c r="D45" s="664">
        <v>0.13</v>
      </c>
      <c r="E45" s="664">
        <v>0.08</v>
      </c>
      <c r="F45" s="2219"/>
      <c r="G45" s="2219"/>
      <c r="H45" s="2219"/>
      <c r="I45" s="670" t="s">
        <v>733</v>
      </c>
      <c r="J45" s="665">
        <v>26.24</v>
      </c>
      <c r="K45" s="665">
        <v>24.7</v>
      </c>
      <c r="L45" s="664">
        <v>0.15</v>
      </c>
      <c r="M45" s="664">
        <v>0.1</v>
      </c>
      <c r="Q45" s="670" t="s">
        <v>733</v>
      </c>
      <c r="R45" s="665">
        <v>25.46</v>
      </c>
      <c r="S45" s="665">
        <v>23.89</v>
      </c>
      <c r="T45" s="664">
        <v>0.1163</v>
      </c>
      <c r="U45" s="664">
        <v>3.4700000000000002E-2</v>
      </c>
      <c r="V45" s="1151"/>
    </row>
    <row r="46" spans="1:22" s="658" customFormat="1" ht="15.75" thickBot="1">
      <c r="A46" s="670" t="s">
        <v>223</v>
      </c>
      <c r="B46" s="665">
        <v>30.4</v>
      </c>
      <c r="C46" s="665">
        <v>27.53</v>
      </c>
      <c r="D46" s="666"/>
      <c r="E46" s="666"/>
      <c r="F46" s="2219"/>
      <c r="G46" s="2219"/>
      <c r="H46" s="2219"/>
      <c r="I46" s="670" t="s">
        <v>223</v>
      </c>
      <c r="J46" s="665">
        <v>30.79</v>
      </c>
      <c r="K46" s="665">
        <v>27.53</v>
      </c>
      <c r="L46" s="666"/>
      <c r="M46" s="666"/>
      <c r="Q46" s="670" t="s">
        <v>223</v>
      </c>
      <c r="R46" s="665">
        <v>28.81</v>
      </c>
      <c r="S46" s="665">
        <v>24.75</v>
      </c>
      <c r="T46" s="666"/>
      <c r="U46" s="666"/>
      <c r="V46" s="1151"/>
    </row>
    <row r="47" spans="1:22" s="658" customFormat="1" ht="15.75" thickBot="1">
      <c r="A47" s="670" t="s">
        <v>1486</v>
      </c>
      <c r="B47" s="666"/>
      <c r="C47" s="666"/>
      <c r="D47" s="666"/>
      <c r="E47" s="666"/>
      <c r="F47" s="2219"/>
      <c r="G47" s="2219"/>
      <c r="H47" s="2219"/>
      <c r="I47" s="670" t="s">
        <v>1181</v>
      </c>
      <c r="J47" s="666"/>
      <c r="K47" s="666"/>
      <c r="L47" s="666"/>
      <c r="M47" s="666"/>
      <c r="Q47" s="670" t="s">
        <v>758</v>
      </c>
      <c r="R47" s="666"/>
      <c r="S47" s="666"/>
      <c r="T47" s="666"/>
      <c r="U47" s="666"/>
      <c r="V47" s="1151"/>
    </row>
    <row r="48" spans="1:22" s="658" customFormat="1">
      <c r="A48" s="2219"/>
      <c r="B48" s="2219"/>
      <c r="C48" s="2219"/>
      <c r="D48" s="2219"/>
      <c r="E48" s="2219"/>
      <c r="F48" s="2219"/>
      <c r="G48" s="2219"/>
      <c r="H48" s="2219"/>
      <c r="Q48" s="1151"/>
      <c r="R48" s="1151"/>
      <c r="S48" s="1151"/>
      <c r="T48" s="1151"/>
      <c r="U48" s="1151"/>
      <c r="V48" s="1151"/>
    </row>
    <row r="49" spans="1:22" s="658" customFormat="1">
      <c r="A49" s="2219"/>
      <c r="B49" s="2219"/>
      <c r="C49" s="2219"/>
      <c r="D49" s="2219"/>
      <c r="E49" s="2219"/>
      <c r="F49" s="2219"/>
      <c r="G49" s="2219"/>
      <c r="H49" s="2219"/>
      <c r="Q49" s="1151"/>
      <c r="R49" s="1151"/>
      <c r="S49" s="1151"/>
      <c r="T49" s="1151"/>
      <c r="U49" s="1151"/>
      <c r="V49" s="1151"/>
    </row>
    <row r="50" spans="1:22" s="658" customFormat="1" ht="15.75" thickBot="1">
      <c r="A50" s="2219"/>
      <c r="B50" s="2219"/>
      <c r="C50" s="2219"/>
      <c r="D50" s="2219"/>
      <c r="E50" s="2219"/>
      <c r="F50" s="2219"/>
      <c r="G50" s="2219"/>
      <c r="H50" s="2219"/>
      <c r="Q50" s="1151"/>
      <c r="R50" s="1151"/>
      <c r="S50" s="1151"/>
      <c r="T50" s="1151"/>
      <c r="U50" s="1151"/>
      <c r="V50" s="1151"/>
    </row>
    <row r="51" spans="1:22" ht="15.75" thickBot="1">
      <c r="A51" s="2418" t="s">
        <v>1483</v>
      </c>
      <c r="B51" s="2419"/>
      <c r="C51" s="2419"/>
      <c r="D51" s="2419"/>
      <c r="E51" s="2419"/>
      <c r="F51" s="2420"/>
      <c r="G51" s="2219"/>
      <c r="H51" s="2219"/>
      <c r="I51" s="2418" t="s">
        <v>1198</v>
      </c>
      <c r="J51" s="2419"/>
      <c r="K51" s="2419"/>
      <c r="L51" s="2419"/>
      <c r="M51" s="2419"/>
      <c r="N51" s="2420"/>
      <c r="Q51" s="2418" t="s">
        <v>757</v>
      </c>
      <c r="R51" s="2419"/>
      <c r="S51" s="2419"/>
      <c r="T51" s="2419"/>
      <c r="U51" s="2419"/>
      <c r="V51" s="2420"/>
    </row>
    <row r="52" spans="1:22" ht="43.5" thickBot="1">
      <c r="A52" s="670" t="s">
        <v>729</v>
      </c>
      <c r="B52" s="670" t="s">
        <v>85</v>
      </c>
      <c r="C52" s="670" t="s">
        <v>86</v>
      </c>
      <c r="D52" s="670" t="s">
        <v>731</v>
      </c>
      <c r="E52" s="670" t="s">
        <v>732</v>
      </c>
      <c r="F52" s="2219"/>
      <c r="G52" s="2219"/>
      <c r="H52" s="2219"/>
      <c r="I52" s="670" t="s">
        <v>729</v>
      </c>
      <c r="J52" s="670" t="s">
        <v>85</v>
      </c>
      <c r="K52" s="670" t="s">
        <v>86</v>
      </c>
      <c r="L52" s="670" t="s">
        <v>731</v>
      </c>
      <c r="M52" s="670" t="s">
        <v>732</v>
      </c>
      <c r="Q52" s="670" t="s">
        <v>729</v>
      </c>
      <c r="R52" s="670" t="s">
        <v>85</v>
      </c>
      <c r="S52" s="670" t="s">
        <v>86</v>
      </c>
      <c r="T52" s="670" t="s">
        <v>731</v>
      </c>
      <c r="U52" s="670" t="s">
        <v>732</v>
      </c>
      <c r="V52" s="1151"/>
    </row>
    <row r="53" spans="1:22" ht="29.25" thickBot="1">
      <c r="A53" s="1156" t="s">
        <v>766</v>
      </c>
      <c r="B53" s="1157">
        <v>19.63</v>
      </c>
      <c r="C53" s="1157">
        <v>18.37</v>
      </c>
      <c r="D53" s="1158">
        <v>0.09</v>
      </c>
      <c r="E53" s="1158">
        <v>0.15</v>
      </c>
      <c r="F53" s="2219"/>
      <c r="G53" s="2219"/>
      <c r="H53" s="2219"/>
      <c r="I53" s="1156" t="s">
        <v>766</v>
      </c>
      <c r="J53" s="1157">
        <v>19.100000000000001</v>
      </c>
      <c r="K53" s="1157">
        <v>18.12</v>
      </c>
      <c r="L53" s="1158">
        <v>9.6699999999999994E-2</v>
      </c>
      <c r="M53" s="1158">
        <v>0.1615</v>
      </c>
      <c r="Q53" s="670" t="s">
        <v>766</v>
      </c>
      <c r="R53" s="665">
        <v>18.559999999999999</v>
      </c>
      <c r="S53" s="665">
        <v>17.78</v>
      </c>
      <c r="T53" s="664">
        <v>9.5799999999999996E-2</v>
      </c>
      <c r="U53" s="664">
        <v>0.16700000000000001</v>
      </c>
      <c r="V53" s="1151"/>
    </row>
    <row r="54" spans="1:22" ht="15.75" thickBot="1">
      <c r="A54" s="1156" t="s">
        <v>231</v>
      </c>
      <c r="B54" s="1157">
        <v>19.75</v>
      </c>
      <c r="C54" s="1157">
        <v>19.23</v>
      </c>
      <c r="D54" s="1158">
        <v>0.08</v>
      </c>
      <c r="E54" s="1158">
        <v>0.13</v>
      </c>
      <c r="F54" s="2219"/>
      <c r="G54" s="2219"/>
      <c r="H54" s="2219"/>
      <c r="I54" s="1156" t="s">
        <v>231</v>
      </c>
      <c r="J54" s="1157">
        <v>19.079999999999998</v>
      </c>
      <c r="K54" s="1157">
        <v>18.36</v>
      </c>
      <c r="L54" s="1158">
        <v>9.64E-2</v>
      </c>
      <c r="M54" s="1158">
        <v>0.15090000000000001</v>
      </c>
      <c r="Q54" s="670" t="s">
        <v>231</v>
      </c>
      <c r="R54" s="665">
        <v>18.61</v>
      </c>
      <c r="S54" s="665">
        <v>17.97</v>
      </c>
      <c r="T54" s="664">
        <v>9.3299999999999994E-2</v>
      </c>
      <c r="U54" s="664">
        <v>0.1583</v>
      </c>
      <c r="V54" s="1151"/>
    </row>
    <row r="55" spans="1:22" ht="15.75" thickBot="1">
      <c r="A55" s="1156" t="s">
        <v>232</v>
      </c>
      <c r="B55" s="1157">
        <v>19.75</v>
      </c>
      <c r="C55" s="1157">
        <v>19.23</v>
      </c>
      <c r="D55" s="1158">
        <v>0.08</v>
      </c>
      <c r="E55" s="1158">
        <v>0.13</v>
      </c>
      <c r="F55" s="2219"/>
      <c r="G55" s="2219"/>
      <c r="H55" s="2219"/>
      <c r="I55" s="1156" t="s">
        <v>232</v>
      </c>
      <c r="J55" s="1157">
        <v>18.97</v>
      </c>
      <c r="K55" s="1157">
        <v>17.829999999999998</v>
      </c>
      <c r="L55" s="1158">
        <v>0.1019</v>
      </c>
      <c r="M55" s="1158">
        <v>0.17499999999999999</v>
      </c>
      <c r="Q55" s="670" t="s">
        <v>232</v>
      </c>
      <c r="R55" s="665">
        <v>18.399999999999999</v>
      </c>
      <c r="S55" s="665">
        <v>17.190000000000001</v>
      </c>
      <c r="T55" s="664">
        <v>0.1038</v>
      </c>
      <c r="U55" s="664">
        <v>0.1948</v>
      </c>
      <c r="V55" s="1151"/>
    </row>
    <row r="56" spans="1:22" s="658" customFormat="1" ht="15.75" thickBot="1">
      <c r="A56" s="1156" t="s">
        <v>759</v>
      </c>
      <c r="B56" s="1157">
        <v>19.75</v>
      </c>
      <c r="C56" s="1157">
        <v>19.23</v>
      </c>
      <c r="D56" s="1158">
        <v>0.08</v>
      </c>
      <c r="E56" s="1158">
        <v>0.13</v>
      </c>
      <c r="F56" s="2219"/>
      <c r="G56" s="2219"/>
      <c r="H56" s="2219"/>
      <c r="I56" s="1156" t="s">
        <v>759</v>
      </c>
      <c r="J56" s="1157">
        <v>19.16</v>
      </c>
      <c r="K56" s="1157">
        <v>18.75</v>
      </c>
      <c r="L56" s="1158">
        <v>9.2700000000000005E-2</v>
      </c>
      <c r="M56" s="1158">
        <v>0.13270000000000001</v>
      </c>
      <c r="Q56" s="670" t="s">
        <v>759</v>
      </c>
      <c r="R56" s="665">
        <v>18.72</v>
      </c>
      <c r="S56" s="665">
        <v>18.52</v>
      </c>
      <c r="T56" s="664">
        <v>8.8099999999999998E-2</v>
      </c>
      <c r="U56" s="664">
        <v>0.13220000000000001</v>
      </c>
      <c r="V56" s="1151"/>
    </row>
    <row r="57" spans="1:22" ht="15.75" thickBot="1">
      <c r="A57" s="1156" t="s">
        <v>737</v>
      </c>
      <c r="B57" s="1157">
        <v>19.73</v>
      </c>
      <c r="C57" s="1157">
        <v>19.45</v>
      </c>
      <c r="D57" s="1158">
        <v>0.08</v>
      </c>
      <c r="E57" s="1158">
        <v>0.12</v>
      </c>
      <c r="F57" s="2219"/>
      <c r="G57" s="2219"/>
      <c r="H57" s="2219"/>
      <c r="I57" s="1156" t="s">
        <v>737</v>
      </c>
      <c r="J57" s="1157">
        <v>19.18</v>
      </c>
      <c r="K57" s="1157">
        <v>18.91</v>
      </c>
      <c r="L57" s="1158">
        <v>9.1700000000000004E-2</v>
      </c>
      <c r="M57" s="1158">
        <v>0.12529999999999999</v>
      </c>
      <c r="Q57" s="670" t="s">
        <v>737</v>
      </c>
      <c r="R57" s="665">
        <v>18.61</v>
      </c>
      <c r="S57" s="665">
        <v>18.260000000000002</v>
      </c>
      <c r="T57" s="664">
        <v>9.3700000000000006E-2</v>
      </c>
      <c r="U57" s="664">
        <v>0.14480000000000001</v>
      </c>
      <c r="V57" s="1151"/>
    </row>
    <row r="58" spans="1:22" ht="15.75" thickBot="1">
      <c r="A58" s="1156" t="s">
        <v>223</v>
      </c>
      <c r="B58" s="1157">
        <v>21.52</v>
      </c>
      <c r="C58" s="1157">
        <v>22.01</v>
      </c>
      <c r="D58" s="1156"/>
      <c r="E58" s="1156"/>
      <c r="F58" s="2219"/>
      <c r="G58" s="2219"/>
      <c r="H58" s="2219"/>
      <c r="I58" s="1156" t="s">
        <v>223</v>
      </c>
      <c r="J58" s="1157">
        <v>21.15</v>
      </c>
      <c r="K58" s="1157">
        <v>21.62</v>
      </c>
      <c r="L58" s="1156"/>
      <c r="M58" s="1156"/>
      <c r="Q58" s="670" t="s">
        <v>223</v>
      </c>
      <c r="R58" s="665">
        <v>20.53</v>
      </c>
      <c r="S58" s="665">
        <v>21.35</v>
      </c>
      <c r="T58" s="666"/>
      <c r="U58" s="666"/>
      <c r="V58" s="1151"/>
    </row>
    <row r="59" spans="1:22" ht="15.75" thickBot="1">
      <c r="A59" s="1156" t="s">
        <v>1488</v>
      </c>
      <c r="B59" s="1156"/>
      <c r="C59" s="1156"/>
      <c r="D59" s="1156"/>
      <c r="E59" s="1156"/>
      <c r="F59" s="2219"/>
      <c r="G59" s="2219"/>
      <c r="H59" s="2219"/>
      <c r="I59" s="1156" t="s">
        <v>1199</v>
      </c>
      <c r="J59" s="1156"/>
      <c r="K59" s="1156"/>
      <c r="L59" s="1156"/>
      <c r="M59" s="1156"/>
      <c r="Q59" s="670" t="s">
        <v>758</v>
      </c>
      <c r="R59" s="666"/>
      <c r="S59" s="666"/>
      <c r="T59" s="666"/>
      <c r="U59" s="666"/>
      <c r="V59" s="1151"/>
    </row>
    <row r="60" spans="1:22">
      <c r="A60" s="2219"/>
      <c r="B60" s="2219"/>
      <c r="C60" s="2219"/>
      <c r="D60" s="2219"/>
      <c r="E60" s="2219"/>
      <c r="F60" s="2219"/>
      <c r="G60" s="2219"/>
      <c r="H60" s="2219"/>
      <c r="Q60" s="1151"/>
      <c r="R60" s="1151"/>
      <c r="S60" s="1151"/>
      <c r="T60" s="1151"/>
      <c r="U60" s="1151"/>
      <c r="V60" s="1151"/>
    </row>
    <row r="61" spans="1:22">
      <c r="A61" s="2219"/>
      <c r="B61" s="2219"/>
      <c r="C61" s="2219"/>
      <c r="D61" s="2219"/>
      <c r="E61" s="2219"/>
      <c r="F61" s="2219"/>
      <c r="G61" s="2219"/>
      <c r="H61" s="2219"/>
      <c r="Q61" s="1151"/>
      <c r="R61" s="1151"/>
      <c r="S61" s="1151"/>
      <c r="T61" s="1151"/>
      <c r="U61" s="1151"/>
      <c r="V61" s="1151"/>
    </row>
    <row r="62" spans="1:22" ht="15.75" thickBot="1">
      <c r="A62" s="2219"/>
      <c r="B62" s="2219"/>
      <c r="C62" s="2219"/>
      <c r="D62" s="2219"/>
      <c r="E62" s="2219"/>
      <c r="F62" s="2219"/>
      <c r="G62" s="2219"/>
      <c r="H62" s="2219"/>
      <c r="Q62" s="1151"/>
      <c r="R62" s="1151"/>
      <c r="S62" s="1151"/>
      <c r="T62" s="1151"/>
      <c r="U62" s="1151"/>
      <c r="V62" s="1151"/>
    </row>
    <row r="63" spans="1:22" s="658" customFormat="1" ht="15.75" thickBot="1">
      <c r="A63" s="2418" t="s">
        <v>1489</v>
      </c>
      <c r="B63" s="2419"/>
      <c r="C63" s="2419"/>
      <c r="D63" s="2419"/>
      <c r="E63" s="2419"/>
      <c r="F63" s="2420"/>
      <c r="G63" s="2219"/>
      <c r="H63" s="2219"/>
      <c r="I63" s="2418" t="s">
        <v>1182</v>
      </c>
      <c r="J63" s="2419"/>
      <c r="K63" s="2419"/>
      <c r="L63" s="2419"/>
      <c r="M63" s="2419"/>
      <c r="N63" s="2420"/>
      <c r="Q63" s="2418" t="s">
        <v>762</v>
      </c>
      <c r="R63" s="2419"/>
      <c r="S63" s="2419"/>
      <c r="T63" s="2419"/>
      <c r="U63" s="2419"/>
      <c r="V63" s="2420"/>
    </row>
    <row r="64" spans="1:22" s="658" customFormat="1" ht="43.5" thickBot="1">
      <c r="A64" s="670" t="s">
        <v>729</v>
      </c>
      <c r="B64" s="670" t="s">
        <v>85</v>
      </c>
      <c r="C64" s="670" t="s">
        <v>86</v>
      </c>
      <c r="D64" s="670" t="s">
        <v>731</v>
      </c>
      <c r="E64" s="670" t="s">
        <v>732</v>
      </c>
      <c r="F64" s="2219"/>
      <c r="G64" s="2219"/>
      <c r="H64" s="2219"/>
      <c r="I64" s="670" t="s">
        <v>729</v>
      </c>
      <c r="J64" s="670" t="s">
        <v>85</v>
      </c>
      <c r="K64" s="670" t="s">
        <v>86</v>
      </c>
      <c r="L64" s="670" t="s">
        <v>731</v>
      </c>
      <c r="M64" s="670" t="s">
        <v>732</v>
      </c>
      <c r="Q64" s="670" t="s">
        <v>729</v>
      </c>
      <c r="R64" s="670" t="s">
        <v>85</v>
      </c>
      <c r="S64" s="670" t="s">
        <v>86</v>
      </c>
      <c r="T64" s="670" t="s">
        <v>731</v>
      </c>
      <c r="U64" s="670" t="s">
        <v>732</v>
      </c>
      <c r="V64" s="1151"/>
    </row>
    <row r="65" spans="1:22" s="658" customFormat="1" ht="15.75" thickBot="1">
      <c r="A65" s="670" t="s">
        <v>733</v>
      </c>
      <c r="B65" s="671">
        <v>27.63</v>
      </c>
      <c r="C65" s="671">
        <v>24.97</v>
      </c>
      <c r="D65" s="669">
        <v>0.09</v>
      </c>
      <c r="E65" s="669">
        <v>0.11</v>
      </c>
      <c r="F65" s="2219"/>
      <c r="G65" s="2219"/>
      <c r="H65" s="2219"/>
      <c r="I65" s="670" t="s">
        <v>733</v>
      </c>
      <c r="J65" s="671">
        <v>26.08</v>
      </c>
      <c r="K65" s="671">
        <v>23.12</v>
      </c>
      <c r="L65" s="669">
        <v>0.1</v>
      </c>
      <c r="M65" s="669">
        <v>0.17</v>
      </c>
      <c r="Q65" s="670" t="s">
        <v>733</v>
      </c>
      <c r="R65" s="671">
        <v>17.8</v>
      </c>
      <c r="S65" s="671">
        <v>16.75</v>
      </c>
      <c r="T65" s="669">
        <v>0.31509999999999999</v>
      </c>
      <c r="U65" s="669">
        <v>0.37519999999999998</v>
      </c>
      <c r="V65" s="1151"/>
    </row>
    <row r="66" spans="1:22" s="658" customFormat="1" ht="15.75" thickBot="1">
      <c r="A66" s="670" t="s">
        <v>223</v>
      </c>
      <c r="B66" s="671">
        <v>30.4</v>
      </c>
      <c r="C66" s="671">
        <v>28.18</v>
      </c>
      <c r="D66" s="670"/>
      <c r="E66" s="670"/>
      <c r="F66" s="2219"/>
      <c r="G66" s="2219"/>
      <c r="H66" s="2219"/>
      <c r="I66" s="670" t="s">
        <v>223</v>
      </c>
      <c r="J66" s="671">
        <v>29.11</v>
      </c>
      <c r="K66" s="671">
        <v>27.9</v>
      </c>
      <c r="L66" s="670"/>
      <c r="M66" s="670"/>
      <c r="Q66" s="670" t="s">
        <v>223</v>
      </c>
      <c r="R66" s="671">
        <v>25.99</v>
      </c>
      <c r="S66" s="671">
        <v>26.81</v>
      </c>
      <c r="T66" s="670"/>
      <c r="U66" s="670"/>
      <c r="V66" s="1151"/>
    </row>
    <row r="67" spans="1:22" s="658" customFormat="1" ht="15.75" thickBot="1">
      <c r="A67" s="670" t="s">
        <v>1499</v>
      </c>
      <c r="B67" s="670"/>
      <c r="C67" s="670"/>
      <c r="D67" s="670"/>
      <c r="E67" s="670"/>
      <c r="F67" s="2219"/>
      <c r="G67" s="2219"/>
      <c r="H67" s="2219"/>
      <c r="I67" s="670" t="s">
        <v>1187</v>
      </c>
      <c r="J67" s="670"/>
      <c r="K67" s="670"/>
      <c r="L67" s="670"/>
      <c r="M67" s="670"/>
      <c r="Q67" s="670" t="s">
        <v>763</v>
      </c>
      <c r="R67" s="670"/>
      <c r="S67" s="670"/>
      <c r="T67" s="670"/>
      <c r="U67" s="670"/>
      <c r="V67" s="1151"/>
    </row>
    <row r="68" spans="1:22" s="658" customFormat="1">
      <c r="A68" s="2219"/>
      <c r="B68" s="2219"/>
      <c r="C68" s="2219"/>
      <c r="D68" s="2219"/>
      <c r="E68" s="2219"/>
      <c r="F68" s="2219"/>
      <c r="G68" s="2219"/>
      <c r="H68" s="2219"/>
      <c r="Q68" s="1151"/>
      <c r="R68" s="1151"/>
      <c r="S68" s="1151"/>
      <c r="T68" s="1151"/>
      <c r="U68" s="1151"/>
      <c r="V68" s="1151"/>
    </row>
    <row r="69" spans="1:22" s="658" customFormat="1">
      <c r="A69" s="2219"/>
      <c r="B69" s="2219"/>
      <c r="C69" s="2219"/>
      <c r="D69" s="2219"/>
      <c r="E69" s="2219"/>
      <c r="F69" s="2219"/>
      <c r="G69" s="2219"/>
      <c r="H69" s="2219"/>
      <c r="Q69" s="1151"/>
      <c r="R69" s="1151"/>
      <c r="S69" s="1151"/>
      <c r="T69" s="1151"/>
      <c r="U69" s="1151"/>
      <c r="V69" s="1151"/>
    </row>
    <row r="70" spans="1:22" s="658" customFormat="1" ht="15.75" thickBot="1">
      <c r="A70" s="2219"/>
      <c r="B70" s="2219"/>
      <c r="C70" s="2219"/>
      <c r="D70" s="2219"/>
      <c r="E70" s="2219"/>
      <c r="F70" s="2219"/>
      <c r="G70" s="2219"/>
      <c r="H70" s="2219"/>
      <c r="Q70" s="1151"/>
      <c r="R70" s="1151"/>
      <c r="S70" s="1151"/>
      <c r="T70" s="1151"/>
      <c r="U70" s="1151"/>
      <c r="V70" s="1151"/>
    </row>
    <row r="71" spans="1:22" ht="15.75" thickBot="1">
      <c r="A71" s="2418" t="s">
        <v>1490</v>
      </c>
      <c r="B71" s="2419"/>
      <c r="C71" s="2419"/>
      <c r="D71" s="2419"/>
      <c r="E71" s="2419"/>
      <c r="F71" s="2420"/>
      <c r="G71" s="2219"/>
      <c r="H71" s="2219"/>
      <c r="I71" s="2418" t="s">
        <v>1183</v>
      </c>
      <c r="J71" s="2419"/>
      <c r="K71" s="2419"/>
      <c r="L71" s="2419"/>
      <c r="M71" s="2419"/>
      <c r="N71" s="2420"/>
      <c r="Q71" s="2418" t="s">
        <v>751</v>
      </c>
      <c r="R71" s="2419"/>
      <c r="S71" s="2419"/>
      <c r="T71" s="2419"/>
      <c r="U71" s="2419"/>
      <c r="V71" s="2420"/>
    </row>
    <row r="72" spans="1:22" ht="43.5" thickBot="1">
      <c r="A72" s="670" t="s">
        <v>729</v>
      </c>
      <c r="B72" s="670" t="s">
        <v>85</v>
      </c>
      <c r="C72" s="670" t="s">
        <v>86</v>
      </c>
      <c r="D72" s="670" t="s">
        <v>731</v>
      </c>
      <c r="E72" s="670" t="s">
        <v>732</v>
      </c>
      <c r="F72" s="2219"/>
      <c r="G72" s="2219"/>
      <c r="H72" s="2219"/>
      <c r="I72" s="670" t="s">
        <v>729</v>
      </c>
      <c r="J72" s="670" t="s">
        <v>85</v>
      </c>
      <c r="K72" s="670" t="s">
        <v>86</v>
      </c>
      <c r="L72" s="670" t="s">
        <v>731</v>
      </c>
      <c r="M72" s="670" t="s">
        <v>732</v>
      </c>
      <c r="Q72" s="670" t="s">
        <v>729</v>
      </c>
      <c r="R72" s="670" t="s">
        <v>85</v>
      </c>
      <c r="S72" s="670" t="s">
        <v>86</v>
      </c>
      <c r="T72" s="670" t="s">
        <v>731</v>
      </c>
      <c r="U72" s="670" t="s">
        <v>732</v>
      </c>
      <c r="V72" s="1151"/>
    </row>
    <row r="73" spans="1:22" ht="15.75" thickBot="1">
      <c r="A73" s="670" t="s">
        <v>767</v>
      </c>
      <c r="B73" s="671"/>
      <c r="C73" s="671">
        <v>19.93</v>
      </c>
      <c r="D73" s="669"/>
      <c r="E73" s="669">
        <v>0.34</v>
      </c>
      <c r="F73" s="2219"/>
      <c r="G73" s="2219"/>
      <c r="H73" s="2219"/>
      <c r="I73" s="670" t="s">
        <v>767</v>
      </c>
      <c r="J73" s="671">
        <v>25.5</v>
      </c>
      <c r="K73" s="671">
        <v>22.09</v>
      </c>
      <c r="L73" s="669">
        <v>0.23</v>
      </c>
      <c r="M73" s="669">
        <v>0.24</v>
      </c>
      <c r="Q73" s="670" t="s">
        <v>767</v>
      </c>
      <c r="R73" s="671">
        <v>23.74</v>
      </c>
      <c r="S73" s="671">
        <v>20.14</v>
      </c>
      <c r="T73" s="669">
        <v>0.26400000000000001</v>
      </c>
      <c r="U73" s="669">
        <v>0.3</v>
      </c>
      <c r="V73" s="1151"/>
    </row>
    <row r="74" spans="1:22" ht="15.75" thickBot="1">
      <c r="A74" s="670" t="s">
        <v>231</v>
      </c>
      <c r="B74" s="671"/>
      <c r="C74" s="671"/>
      <c r="D74" s="669"/>
      <c r="E74" s="669"/>
      <c r="F74" s="2219"/>
      <c r="G74" s="2219"/>
      <c r="H74" s="2219"/>
      <c r="I74" s="670" t="s">
        <v>231</v>
      </c>
      <c r="J74" s="671">
        <v>29.05</v>
      </c>
      <c r="K74" s="671">
        <v>20.36</v>
      </c>
      <c r="L74" s="669">
        <v>0.24</v>
      </c>
      <c r="M74" s="669">
        <v>0.3</v>
      </c>
      <c r="Q74" s="670" t="s">
        <v>231</v>
      </c>
      <c r="R74" s="671">
        <v>21.92</v>
      </c>
      <c r="S74" s="671">
        <v>16.399999999999999</v>
      </c>
      <c r="T74" s="669">
        <v>0.43</v>
      </c>
      <c r="U74" s="669">
        <v>0.32</v>
      </c>
      <c r="V74" s="1151"/>
    </row>
    <row r="75" spans="1:22" ht="15.75" thickBot="1">
      <c r="A75" s="670" t="s">
        <v>232</v>
      </c>
      <c r="B75" s="671"/>
      <c r="C75" s="671"/>
      <c r="D75" s="669"/>
      <c r="E75" s="669"/>
      <c r="F75" s="2219"/>
      <c r="G75" s="2219"/>
      <c r="H75" s="2219"/>
      <c r="I75" s="670" t="s">
        <v>232</v>
      </c>
      <c r="J75" s="671">
        <v>22.01</v>
      </c>
      <c r="K75" s="671">
        <v>20.64</v>
      </c>
      <c r="L75" s="669">
        <v>0.34</v>
      </c>
      <c r="M75" s="669">
        <v>0.28999999999999998</v>
      </c>
      <c r="Q75" s="670" t="s">
        <v>232</v>
      </c>
      <c r="R75" s="671">
        <v>20.92</v>
      </c>
      <c r="S75" s="671">
        <v>18.829999999999998</v>
      </c>
      <c r="T75" s="669">
        <v>0.34499999999999997</v>
      </c>
      <c r="U75" s="669">
        <v>0.35099999999999998</v>
      </c>
      <c r="V75" s="1151"/>
    </row>
    <row r="76" spans="1:22" ht="15.75" thickBot="1">
      <c r="A76" s="670" t="s">
        <v>737</v>
      </c>
      <c r="B76" s="671"/>
      <c r="C76" s="671"/>
      <c r="D76" s="669"/>
      <c r="E76" s="669"/>
      <c r="F76" s="2219"/>
      <c r="G76" s="2219"/>
      <c r="H76" s="2219"/>
      <c r="I76" s="670" t="s">
        <v>737</v>
      </c>
      <c r="J76" s="671">
        <v>29.69</v>
      </c>
      <c r="K76" s="671">
        <v>29.05</v>
      </c>
      <c r="L76" s="669">
        <v>0.1</v>
      </c>
      <c r="M76" s="669">
        <v>0</v>
      </c>
      <c r="Q76" s="670" t="s">
        <v>737</v>
      </c>
      <c r="R76" s="671">
        <v>29.9</v>
      </c>
      <c r="S76" s="671">
        <v>30.77</v>
      </c>
      <c r="T76" s="669">
        <v>7.2999999999999995E-2</v>
      </c>
      <c r="U76" s="669">
        <v>-7.0000000000000007E-2</v>
      </c>
      <c r="V76" s="1151"/>
    </row>
    <row r="77" spans="1:22" ht="15.75" thickBot="1">
      <c r="A77" s="670" t="s">
        <v>223</v>
      </c>
      <c r="B77" s="671"/>
      <c r="C77" s="671">
        <v>30.31</v>
      </c>
      <c r="D77" s="670"/>
      <c r="E77" s="670"/>
      <c r="F77" s="2219"/>
      <c r="G77" s="2219"/>
      <c r="H77" s="2219"/>
      <c r="I77" s="670" t="s">
        <v>223</v>
      </c>
      <c r="J77" s="671">
        <v>33.15</v>
      </c>
      <c r="K77" s="671">
        <v>29.05</v>
      </c>
      <c r="L77" s="670"/>
      <c r="M77" s="670"/>
      <c r="Q77" s="670" t="s">
        <v>223</v>
      </c>
      <c r="R77" s="671">
        <v>32.24</v>
      </c>
      <c r="S77" s="671">
        <v>28.77</v>
      </c>
      <c r="T77" s="670"/>
      <c r="U77" s="670"/>
      <c r="V77" s="1151"/>
    </row>
    <row r="78" spans="1:22" ht="15.75" thickBot="1">
      <c r="A78" s="670" t="s">
        <v>1496</v>
      </c>
      <c r="B78" s="670"/>
      <c r="C78" s="670"/>
      <c r="D78" s="670"/>
      <c r="E78" s="670"/>
      <c r="F78" s="2219"/>
      <c r="G78" s="2219"/>
      <c r="H78" s="2219"/>
      <c r="I78" s="670" t="s">
        <v>1186</v>
      </c>
      <c r="J78" s="670"/>
      <c r="K78" s="670"/>
      <c r="L78" s="670"/>
      <c r="M78" s="670"/>
      <c r="Q78" s="670" t="s">
        <v>752</v>
      </c>
      <c r="R78" s="670"/>
      <c r="S78" s="670"/>
      <c r="T78" s="670"/>
      <c r="U78" s="670"/>
      <c r="V78" s="1151"/>
    </row>
    <row r="79" spans="1:22">
      <c r="A79" s="2219"/>
      <c r="B79" s="2219"/>
      <c r="C79" s="1155"/>
      <c r="D79" s="2219"/>
      <c r="E79" s="2219"/>
      <c r="F79" s="2219"/>
      <c r="G79" s="2219"/>
      <c r="H79" s="2219"/>
      <c r="K79" s="1155"/>
      <c r="Q79" s="1151"/>
      <c r="R79" s="1151"/>
      <c r="S79" s="1151"/>
      <c r="T79" s="1151"/>
      <c r="U79" s="1151"/>
      <c r="V79" s="1151"/>
    </row>
    <row r="80" spans="1:22">
      <c r="A80" s="2219"/>
      <c r="B80" s="2219"/>
      <c r="C80" s="2219"/>
      <c r="D80" s="2219"/>
      <c r="E80" s="2219"/>
      <c r="F80" s="2219"/>
      <c r="G80" s="2219"/>
      <c r="H80" s="2219"/>
      <c r="Q80" s="1151"/>
      <c r="R80" s="1151"/>
      <c r="S80" s="1151"/>
      <c r="T80" s="1151"/>
      <c r="U80" s="1151"/>
      <c r="V80" s="1151"/>
    </row>
    <row r="81" spans="1:22" ht="15.75" thickBot="1">
      <c r="A81" s="2219"/>
      <c r="B81" s="2219"/>
      <c r="C81" s="2219"/>
      <c r="D81" s="2219"/>
      <c r="E81" s="2219"/>
      <c r="F81" s="2219"/>
      <c r="G81" s="2219"/>
      <c r="H81" s="2219"/>
      <c r="Q81" s="1151"/>
      <c r="R81" s="1151"/>
      <c r="S81" s="1151"/>
      <c r="T81" s="1151"/>
      <c r="U81" s="1151"/>
      <c r="V81" s="1151"/>
    </row>
    <row r="82" spans="1:22" ht="15.75" thickBot="1">
      <c r="A82" s="2418" t="s">
        <v>1491</v>
      </c>
      <c r="B82" s="2419"/>
      <c r="C82" s="2419"/>
      <c r="D82" s="2419"/>
      <c r="E82" s="2419"/>
      <c r="F82" s="2420"/>
      <c r="G82" s="2219"/>
      <c r="H82" s="2219"/>
      <c r="I82" s="2418" t="s">
        <v>1184</v>
      </c>
      <c r="J82" s="2419"/>
      <c r="K82" s="2419"/>
      <c r="L82" s="2419"/>
      <c r="M82" s="2419"/>
      <c r="N82" s="2420"/>
      <c r="Q82" s="2418" t="s">
        <v>756</v>
      </c>
      <c r="R82" s="2419"/>
      <c r="S82" s="2419"/>
      <c r="T82" s="2419"/>
      <c r="U82" s="2419"/>
      <c r="V82" s="2420"/>
    </row>
    <row r="83" spans="1:22" ht="43.5" thickBot="1">
      <c r="A83" s="670" t="s">
        <v>729</v>
      </c>
      <c r="B83" s="670" t="s">
        <v>85</v>
      </c>
      <c r="C83" s="670" t="s">
        <v>86</v>
      </c>
      <c r="D83" s="670" t="s">
        <v>731</v>
      </c>
      <c r="E83" s="670" t="s">
        <v>732</v>
      </c>
      <c r="F83" s="2219"/>
      <c r="G83" s="2219"/>
      <c r="H83" s="2219"/>
      <c r="I83" s="670" t="s">
        <v>729</v>
      </c>
      <c r="J83" s="670" t="s">
        <v>85</v>
      </c>
      <c r="K83" s="670" t="s">
        <v>86</v>
      </c>
      <c r="L83" s="670" t="s">
        <v>731</v>
      </c>
      <c r="M83" s="670" t="s">
        <v>732</v>
      </c>
      <c r="N83" s="658"/>
      <c r="Q83" s="670" t="s">
        <v>729</v>
      </c>
      <c r="R83" s="670" t="s">
        <v>85</v>
      </c>
      <c r="S83" s="670" t="s">
        <v>86</v>
      </c>
      <c r="T83" s="670" t="s">
        <v>731</v>
      </c>
      <c r="U83" s="670" t="s">
        <v>732</v>
      </c>
      <c r="V83" s="1151"/>
    </row>
    <row r="84" spans="1:22" ht="15.75" thickBot="1">
      <c r="A84" s="670" t="s">
        <v>767</v>
      </c>
      <c r="B84" s="671">
        <v>17.79</v>
      </c>
      <c r="C84" s="671">
        <v>16.79</v>
      </c>
      <c r="D84" s="669">
        <v>0.02</v>
      </c>
      <c r="E84" s="669">
        <v>0</v>
      </c>
      <c r="F84" s="2219"/>
      <c r="G84" s="2219"/>
      <c r="H84" s="2219"/>
      <c r="I84" s="670" t="s">
        <v>767</v>
      </c>
      <c r="J84" s="671">
        <v>17.46</v>
      </c>
      <c r="K84" s="671">
        <v>16.510000000000002</v>
      </c>
      <c r="L84" s="669">
        <v>0.03</v>
      </c>
      <c r="M84" s="669">
        <v>0</v>
      </c>
      <c r="N84" s="658"/>
      <c r="Q84" s="670" t="s">
        <v>767</v>
      </c>
      <c r="R84" s="671">
        <v>17.39</v>
      </c>
      <c r="S84" s="671">
        <v>16.36</v>
      </c>
      <c r="T84" s="669">
        <v>2.8500000000000001E-2</v>
      </c>
      <c r="U84" s="669">
        <v>0</v>
      </c>
      <c r="V84" s="1151"/>
    </row>
    <row r="85" spans="1:22" ht="15.75" thickBot="1">
      <c r="A85" s="670" t="s">
        <v>734</v>
      </c>
      <c r="B85" s="671"/>
      <c r="C85" s="671"/>
      <c r="D85" s="669"/>
      <c r="E85" s="669"/>
      <c r="F85" s="2219"/>
      <c r="G85" s="2219"/>
      <c r="H85" s="2219"/>
      <c r="I85" s="670" t="s">
        <v>734</v>
      </c>
      <c r="J85" s="671">
        <v>17.559999999999999</v>
      </c>
      <c r="K85" s="671">
        <v>16.510000000000002</v>
      </c>
      <c r="L85" s="669">
        <v>0.02</v>
      </c>
      <c r="M85" s="669">
        <v>0</v>
      </c>
      <c r="N85" s="658"/>
      <c r="Q85" s="670" t="s">
        <v>734</v>
      </c>
      <c r="R85" s="671">
        <v>17.739999999999998</v>
      </c>
      <c r="S85" s="671">
        <v>16.36</v>
      </c>
      <c r="T85" s="669">
        <v>9.4000000000000004E-3</v>
      </c>
      <c r="U85" s="669">
        <v>0</v>
      </c>
      <c r="V85" s="1151"/>
    </row>
    <row r="86" spans="1:22" ht="15.75" thickBot="1">
      <c r="A86" s="670" t="s">
        <v>735</v>
      </c>
      <c r="B86" s="671"/>
      <c r="C86" s="671"/>
      <c r="D86" s="669"/>
      <c r="E86" s="669"/>
      <c r="F86" s="2219"/>
      <c r="G86" s="2219"/>
      <c r="H86" s="2219"/>
      <c r="I86" s="670" t="s">
        <v>735</v>
      </c>
      <c r="J86" s="671">
        <v>17.52</v>
      </c>
      <c r="K86" s="671">
        <v>16.510000000000002</v>
      </c>
      <c r="L86" s="669">
        <v>0.03</v>
      </c>
      <c r="M86" s="669">
        <v>0</v>
      </c>
      <c r="N86" s="658"/>
      <c r="Q86" s="670" t="s">
        <v>735</v>
      </c>
      <c r="R86" s="671">
        <v>17.54</v>
      </c>
      <c r="S86" s="671">
        <v>16.36</v>
      </c>
      <c r="T86" s="669">
        <v>2.0199999999999999E-2</v>
      </c>
      <c r="U86" s="669">
        <v>0</v>
      </c>
      <c r="V86" s="1151"/>
    </row>
    <row r="87" spans="1:22" ht="15.75" thickBot="1">
      <c r="A87" s="670" t="s">
        <v>737</v>
      </c>
      <c r="B87" s="671"/>
      <c r="C87" s="671"/>
      <c r="D87" s="669"/>
      <c r="E87" s="669"/>
      <c r="F87" s="2219"/>
      <c r="G87" s="2219"/>
      <c r="H87" s="2219"/>
      <c r="I87" s="670" t="s">
        <v>737</v>
      </c>
      <c r="J87" s="671">
        <v>17.34</v>
      </c>
      <c r="K87" s="671">
        <v>16.510000000000002</v>
      </c>
      <c r="L87" s="669">
        <v>0.04</v>
      </c>
      <c r="M87" s="669">
        <v>0</v>
      </c>
      <c r="N87" s="658"/>
      <c r="Q87" s="670" t="s">
        <v>737</v>
      </c>
      <c r="R87" s="671">
        <v>17.05</v>
      </c>
      <c r="S87" s="671">
        <v>16.36</v>
      </c>
      <c r="T87" s="669">
        <v>4.7399999999999998E-2</v>
      </c>
      <c r="U87" s="669">
        <v>0</v>
      </c>
      <c r="V87" s="1151"/>
    </row>
    <row r="88" spans="1:22" ht="15.75" thickBot="1">
      <c r="A88" s="670" t="s">
        <v>223</v>
      </c>
      <c r="B88" s="671">
        <v>18.059999999999999</v>
      </c>
      <c r="C88" s="671">
        <v>16.79</v>
      </c>
      <c r="D88" s="670"/>
      <c r="E88" s="670"/>
      <c r="F88" s="2219"/>
      <c r="G88" s="2219"/>
      <c r="H88" s="2219"/>
      <c r="I88" s="670" t="s">
        <v>223</v>
      </c>
      <c r="J88" s="671">
        <v>17.98</v>
      </c>
      <c r="K88" s="671">
        <v>16.510000000000002</v>
      </c>
      <c r="L88" s="670"/>
      <c r="M88" s="670"/>
      <c r="N88" s="658"/>
      <c r="Q88" s="670" t="s">
        <v>223</v>
      </c>
      <c r="R88" s="671">
        <v>17.899999999999999</v>
      </c>
      <c r="S88" s="671">
        <v>16.36</v>
      </c>
      <c r="T88" s="670"/>
      <c r="U88" s="670"/>
      <c r="V88" s="1151"/>
    </row>
    <row r="89" spans="1:22" ht="15.75" thickBot="1">
      <c r="A89" s="1156" t="s">
        <v>1495</v>
      </c>
      <c r="B89" s="670"/>
      <c r="C89" s="670"/>
      <c r="D89" s="670"/>
      <c r="E89" s="670"/>
      <c r="F89" s="2219"/>
      <c r="G89" s="2219"/>
      <c r="H89" s="2219"/>
      <c r="I89" s="1156" t="s">
        <v>1195</v>
      </c>
      <c r="J89" s="670"/>
      <c r="K89" s="670"/>
      <c r="L89" s="670"/>
      <c r="M89" s="670"/>
      <c r="N89" s="658"/>
      <c r="Q89" s="1130" t="s">
        <v>752</v>
      </c>
      <c r="R89" s="670"/>
      <c r="S89" s="670"/>
      <c r="T89" s="670"/>
      <c r="U89" s="670"/>
      <c r="V89" s="1151"/>
    </row>
  </sheetData>
  <mergeCells count="21">
    <mergeCell ref="I20:N20"/>
    <mergeCell ref="I51:N51"/>
    <mergeCell ref="I71:N71"/>
    <mergeCell ref="I82:N82"/>
    <mergeCell ref="I32:N32"/>
    <mergeCell ref="I63:N63"/>
    <mergeCell ref="I43:N43"/>
    <mergeCell ref="Q71:V71"/>
    <mergeCell ref="Q82:V82"/>
    <mergeCell ref="Q20:V20"/>
    <mergeCell ref="Q32:V32"/>
    <mergeCell ref="Q43:V43"/>
    <mergeCell ref="Q51:V51"/>
    <mergeCell ref="Q63:V63"/>
    <mergeCell ref="A71:F71"/>
    <mergeCell ref="A82:F82"/>
    <mergeCell ref="A20:F20"/>
    <mergeCell ref="A32:F32"/>
    <mergeCell ref="A43:F43"/>
    <mergeCell ref="A51:F51"/>
    <mergeCell ref="A63:F63"/>
  </mergeCells>
  <hyperlinks>
    <hyperlink ref="C18" r:id="rId1" location="on-this-page-3"/>
    <hyperlink ref="G18" r:id="rId2"/>
    <hyperlink ref="E18" r:id="rId3"/>
    <hyperlink ref="B18" r:id="rId4"/>
    <hyperlink ref="F18" r:id="rId5"/>
    <hyperlink ref="D18" r:id="rId6"/>
    <hyperlink ref="B13" r:id="rId7"/>
    <hyperlink ref="C13" r:id="rId8"/>
    <hyperlink ref="D13" r:id="rId9"/>
    <hyperlink ref="F13" r:id="rId10"/>
    <hyperlink ref="G13" r:id="rId11"/>
    <hyperlink ref="H13" r:id="rId12"/>
    <hyperlink ref="H18" r:id="rId13"/>
    <hyperlink ref="E13" r:id="rId14"/>
    <hyperlink ref="D8" r:id="rId15"/>
    <hyperlink ref="F8" r:id="rId16"/>
    <hyperlink ref="G8" r:id="rId17"/>
    <hyperlink ref="E8" r:id="rId18"/>
    <hyperlink ref="B8" r:id="rId19"/>
    <hyperlink ref="C8" r:id="rId20"/>
    <hyperlink ref="H8" r:id="rId21" display="https://airdrive-secure.s3-eu-west-1.amazonaws.com/london/dataset/london-fire-brigade---gender-and-ethnicity-pay-gap/2019-12-20T12%3A22%3A27/LFB Ethnicity and Pay Gap Report as at 31 March 2019 and Action Plan 2019.pdf?X-Amz-Algorithm=AWS4-HMAC-SHA256&amp;X-Amz-Credential=AKIAJJDIMAIVZJDICKHA%2F20200121%2Feu-west-1%2Fs3%2Faws4_request&amp;X-Amz-Date=20200121T165359Z&amp;X-Amz-Expires=300&amp;X-Amz-Signature=fac98c45b4596034e282ece1ccd8ea7f7b67d7c71fc8d4b3713b1cf23c927922&amp;X-Amz-SignedHeaders=host"/>
  </hyperlinks>
  <pageMargins left="0.7" right="0.7" top="0.75" bottom="0.75" header="0.3" footer="0.3"/>
  <pageSetup paperSize="9" orientation="portrait"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opLeftCell="A4" zoomScale="90" zoomScaleNormal="90" workbookViewId="0">
      <selection activeCell="A12" sqref="A12"/>
    </sheetView>
  </sheetViews>
  <sheetFormatPr defaultRowHeight="15"/>
  <cols>
    <col min="1" max="1" width="21.7109375" style="2168" customWidth="1"/>
    <col min="2" max="2" width="11.28515625" style="2166" customWidth="1"/>
    <col min="3" max="5" width="9.140625" style="2166"/>
    <col min="6" max="6" width="8.7109375" style="2277"/>
    <col min="7" max="7" width="6.140625" style="2166" customWidth="1"/>
    <col min="13" max="13" width="8.7109375" style="2277"/>
    <col min="14" max="14" width="6.140625" style="2277" customWidth="1"/>
    <col min="20" max="20" width="8.7109375" style="2277"/>
    <col min="21" max="21" width="6.140625" style="2277" customWidth="1"/>
    <col min="27" max="27" width="8.7109375" style="2277"/>
    <col min="28" max="28" width="6.140625" style="2277" customWidth="1"/>
    <col min="34" max="34" width="8.7109375" style="2277"/>
  </cols>
  <sheetData>
    <row r="1" spans="1:34" s="963" customFormat="1" ht="21">
      <c r="A1" s="451" t="s">
        <v>1445</v>
      </c>
      <c r="C1" s="2166"/>
      <c r="D1" s="2166"/>
      <c r="E1" s="2166"/>
      <c r="F1" s="2277"/>
      <c r="G1" s="2166"/>
      <c r="M1" s="2277"/>
      <c r="N1" s="2277"/>
      <c r="T1" s="2277"/>
      <c r="U1" s="2277"/>
      <c r="AA1" s="2277"/>
      <c r="AB1" s="2277"/>
      <c r="AH1" s="2277"/>
    </row>
    <row r="2" spans="1:34" s="963" customFormat="1">
      <c r="A2" s="2166" t="s">
        <v>1443</v>
      </c>
      <c r="C2" s="2166"/>
      <c r="D2" s="2166"/>
      <c r="E2" s="2166"/>
      <c r="F2" s="2277"/>
      <c r="G2" s="2166"/>
      <c r="M2" s="2277"/>
      <c r="N2" s="2277"/>
      <c r="T2" s="2277"/>
      <c r="U2" s="2277"/>
      <c r="AA2" s="2277"/>
      <c r="AB2" s="2277"/>
      <c r="AH2" s="2277"/>
    </row>
    <row r="3" spans="1:34" s="90" customFormat="1">
      <c r="A3" s="2169"/>
      <c r="B3" s="2169"/>
      <c r="C3" s="2169"/>
      <c r="D3" s="2169"/>
      <c r="E3" s="2169"/>
      <c r="F3" s="2277"/>
      <c r="G3" s="2166"/>
      <c r="M3" s="2277"/>
      <c r="N3" s="2277"/>
      <c r="T3" s="2277"/>
      <c r="U3" s="2277"/>
      <c r="AA3" s="2277"/>
      <c r="AB3" s="2277"/>
      <c r="AH3" s="2277"/>
    </row>
    <row r="4" spans="1:34" s="90" customFormat="1">
      <c r="A4" s="2169"/>
      <c r="B4" s="2169" t="s">
        <v>2</v>
      </c>
      <c r="C4" s="90" t="s">
        <v>133</v>
      </c>
      <c r="D4" s="2169" t="s">
        <v>1335</v>
      </c>
      <c r="E4" s="2169"/>
      <c r="F4" s="2277"/>
      <c r="G4" s="2166"/>
      <c r="M4" s="2277"/>
      <c r="N4" s="2277"/>
      <c r="T4" s="2277"/>
      <c r="U4" s="2277"/>
      <c r="AA4" s="2277"/>
      <c r="AB4" s="2277"/>
      <c r="AH4" s="2277"/>
    </row>
    <row r="5" spans="1:34">
      <c r="A5" s="2172">
        <v>2018</v>
      </c>
      <c r="B5" s="2173">
        <f>F50</f>
        <v>16.976604679064195</v>
      </c>
      <c r="C5" s="2173">
        <f>F26</f>
        <v>12.718204488778062</v>
      </c>
      <c r="D5" s="2279">
        <f>F38</f>
        <v>12.055507372072842</v>
      </c>
      <c r="E5" s="2168"/>
    </row>
    <row r="6" spans="1:34">
      <c r="A6" s="2170">
        <v>2017</v>
      </c>
      <c r="B6" s="2171">
        <f>M50</f>
        <v>12.286257124762516</v>
      </c>
      <c r="C6" s="2171">
        <f>M26</f>
        <v>13.246753246753256</v>
      </c>
      <c r="D6" s="2279">
        <f>M38</f>
        <v>11.503623188405808</v>
      </c>
      <c r="E6" s="2168"/>
    </row>
    <row r="7" spans="1:34">
      <c r="A7" s="2170">
        <v>2016</v>
      </c>
      <c r="B7" s="2171">
        <f>T50</f>
        <v>17.017082785808146</v>
      </c>
      <c r="C7" s="2171">
        <f>T26</f>
        <v>12.811387900355868</v>
      </c>
      <c r="D7" s="2279">
        <f>T38</f>
        <v>10.121836925960638</v>
      </c>
    </row>
    <row r="8" spans="1:34">
      <c r="A8" s="2170">
        <v>2015</v>
      </c>
      <c r="B8" s="2171">
        <f>AA50</f>
        <v>15.196743554952512</v>
      </c>
      <c r="C8" s="2171">
        <f>AA26</f>
        <v>12.545454545454536</v>
      </c>
      <c r="D8" s="2279">
        <f>AA38</f>
        <v>11.775878442545096</v>
      </c>
      <c r="E8" s="2169"/>
    </row>
    <row r="9" spans="1:34">
      <c r="A9" s="2170">
        <v>2014</v>
      </c>
      <c r="B9" s="2174">
        <f>AH50</f>
        <v>14.189643577673175</v>
      </c>
      <c r="C9" s="2171">
        <f>AH26</f>
        <v>11.915673693858851</v>
      </c>
      <c r="D9" s="2279">
        <f>AH38</f>
        <v>10.551790900290415</v>
      </c>
      <c r="E9" s="2169"/>
    </row>
    <row r="10" spans="1:34">
      <c r="B10" s="2168"/>
      <c r="C10" s="2168"/>
      <c r="D10" s="2168"/>
      <c r="E10" s="2168"/>
    </row>
    <row r="13" spans="1:34">
      <c r="A13" t="s">
        <v>1498</v>
      </c>
      <c r="B13"/>
      <c r="C13"/>
      <c r="D13"/>
      <c r="E13"/>
      <c r="G13"/>
    </row>
    <row r="14" spans="1:34">
      <c r="A14"/>
      <c r="B14"/>
      <c r="C14"/>
      <c r="D14"/>
      <c r="E14"/>
      <c r="G14"/>
    </row>
    <row r="15" spans="1:34">
      <c r="A15" s="2277">
        <v>2018</v>
      </c>
      <c r="B15" s="2277"/>
      <c r="C15" s="2277"/>
      <c r="D15" s="2277"/>
      <c r="E15" s="2277"/>
      <c r="G15" s="2277"/>
      <c r="H15" s="2277">
        <v>2017</v>
      </c>
      <c r="I15" s="2277"/>
      <c r="J15" s="2277"/>
      <c r="K15" s="2277"/>
      <c r="L15" s="2277"/>
      <c r="O15" s="2277">
        <v>2016</v>
      </c>
      <c r="P15" s="2277"/>
      <c r="Q15" s="2277"/>
      <c r="R15" s="2277"/>
      <c r="S15" s="2277"/>
      <c r="V15" s="2277">
        <v>2015</v>
      </c>
      <c r="W15" s="2277"/>
      <c r="X15" s="2277"/>
      <c r="Y15" s="2277"/>
      <c r="Z15" s="2277"/>
      <c r="AC15" s="2277">
        <v>2014</v>
      </c>
      <c r="AD15" s="2277"/>
      <c r="AE15" s="2277"/>
      <c r="AF15" s="2277"/>
      <c r="AG15" s="2277"/>
    </row>
    <row r="16" spans="1:34">
      <c r="A16" s="2277" t="s">
        <v>133</v>
      </c>
      <c r="B16" s="2277"/>
      <c r="C16" s="2277"/>
      <c r="D16" s="2277"/>
      <c r="E16" s="2277"/>
      <c r="G16" s="2277"/>
      <c r="H16" s="2277"/>
      <c r="I16" s="2277"/>
      <c r="J16" s="2277"/>
      <c r="K16" s="2277"/>
      <c r="L16" s="2277"/>
      <c r="O16" s="2277"/>
      <c r="P16" s="2277"/>
      <c r="Q16" s="2277"/>
      <c r="R16" s="2277"/>
      <c r="S16" s="2277"/>
      <c r="V16" s="2277"/>
      <c r="W16" s="2277"/>
      <c r="X16" s="2277"/>
      <c r="Y16" s="2277"/>
      <c r="Z16" s="2277"/>
      <c r="AC16" s="2277"/>
      <c r="AD16" s="2277"/>
      <c r="AE16" s="2277"/>
      <c r="AF16" s="2277"/>
      <c r="AG16" s="2277"/>
    </row>
    <row r="17" spans="1:34" ht="24" customHeight="1">
      <c r="A17" s="2422"/>
      <c r="B17" s="2422"/>
      <c r="C17" s="2273" t="s">
        <v>62</v>
      </c>
      <c r="D17" s="2275" t="s">
        <v>63</v>
      </c>
      <c r="E17" s="2275" t="s">
        <v>61</v>
      </c>
      <c r="F17" s="2297" t="s">
        <v>5</v>
      </c>
      <c r="G17" s="2280"/>
      <c r="H17" s="2422"/>
      <c r="I17" s="2422"/>
      <c r="J17" s="2273" t="s">
        <v>62</v>
      </c>
      <c r="K17" s="2275" t="s">
        <v>63</v>
      </c>
      <c r="L17" s="2275" t="s">
        <v>61</v>
      </c>
      <c r="M17" s="2297" t="s">
        <v>5</v>
      </c>
      <c r="N17" s="2280"/>
      <c r="O17" s="2422"/>
      <c r="P17" s="2422"/>
      <c r="Q17" s="2273" t="s">
        <v>62</v>
      </c>
      <c r="R17" s="2275" t="s">
        <v>63</v>
      </c>
      <c r="S17" s="2275" t="s">
        <v>61</v>
      </c>
      <c r="T17" s="2297" t="s">
        <v>5</v>
      </c>
      <c r="U17" s="2280"/>
      <c r="V17" s="2423"/>
      <c r="W17" s="2423"/>
      <c r="X17" s="2274" t="s">
        <v>62</v>
      </c>
      <c r="Y17" s="2298" t="s">
        <v>63</v>
      </c>
      <c r="Z17" s="2298" t="s">
        <v>61</v>
      </c>
      <c r="AA17" s="2297" t="s">
        <v>5</v>
      </c>
      <c r="AB17" s="2280"/>
      <c r="AC17" s="2423"/>
      <c r="AD17" s="2423"/>
      <c r="AE17" s="2274" t="s">
        <v>62</v>
      </c>
      <c r="AF17" s="2298" t="s">
        <v>63</v>
      </c>
      <c r="AG17" s="2298" t="s">
        <v>61</v>
      </c>
      <c r="AH17" s="2297" t="s">
        <v>5</v>
      </c>
    </row>
    <row r="18" spans="1:34">
      <c r="A18" s="2426" t="s">
        <v>113</v>
      </c>
      <c r="B18" s="2281" t="s">
        <v>35</v>
      </c>
      <c r="C18" s="2282">
        <v>12.49</v>
      </c>
      <c r="D18" s="2283">
        <v>8.35</v>
      </c>
      <c r="E18" s="2283">
        <v>11.55</v>
      </c>
      <c r="F18" s="2300"/>
      <c r="G18" s="2280"/>
      <c r="H18" s="2426" t="s">
        <v>113</v>
      </c>
      <c r="I18" s="2281" t="s">
        <v>35</v>
      </c>
      <c r="J18" s="2282">
        <v>12.09</v>
      </c>
      <c r="K18" s="2283">
        <v>7.86</v>
      </c>
      <c r="L18" s="2283">
        <v>11.200000000000001</v>
      </c>
      <c r="M18" s="2300"/>
      <c r="N18" s="2280"/>
      <c r="O18" s="2426" t="s">
        <v>113</v>
      </c>
      <c r="P18" s="2281" t="s">
        <v>35</v>
      </c>
      <c r="Q18" s="2282">
        <v>11.55</v>
      </c>
      <c r="R18" s="2283">
        <v>7.71</v>
      </c>
      <c r="S18" s="2283">
        <v>10.6</v>
      </c>
      <c r="T18" s="2300"/>
      <c r="U18" s="2280"/>
      <c r="V18" s="2427" t="s">
        <v>113</v>
      </c>
      <c r="W18" s="2281" t="s">
        <v>35</v>
      </c>
      <c r="X18" s="2290">
        <v>11.53</v>
      </c>
      <c r="Y18" s="2291">
        <v>7.5</v>
      </c>
      <c r="Z18" s="2291">
        <v>10.52</v>
      </c>
      <c r="AA18" s="2300"/>
      <c r="AB18" s="2280"/>
      <c r="AC18" s="2427" t="s">
        <v>113</v>
      </c>
      <c r="AD18" s="2281" t="s">
        <v>35</v>
      </c>
      <c r="AE18" s="2292">
        <v>11.36</v>
      </c>
      <c r="AF18" s="2293">
        <v>7.5</v>
      </c>
      <c r="AG18" s="2293">
        <v>10.58</v>
      </c>
      <c r="AH18" s="2300"/>
    </row>
    <row r="19" spans="1:34" ht="24">
      <c r="A19" s="2424"/>
      <c r="B19" s="2284" t="s">
        <v>955</v>
      </c>
      <c r="C19" s="2285">
        <v>13.82</v>
      </c>
      <c r="D19" s="2286">
        <v>8.33</v>
      </c>
      <c r="E19" s="2286">
        <v>13.16</v>
      </c>
      <c r="F19" s="2300"/>
      <c r="G19" s="2280"/>
      <c r="H19" s="2424"/>
      <c r="I19" s="2284" t="s">
        <v>955</v>
      </c>
      <c r="J19" s="2285">
        <v>13.24</v>
      </c>
      <c r="K19" s="2286">
        <v>8.1300000000000008</v>
      </c>
      <c r="L19" s="2286">
        <v>12.66</v>
      </c>
      <c r="M19" s="2300"/>
      <c r="N19" s="2280"/>
      <c r="O19" s="2424"/>
      <c r="P19" s="2284" t="s">
        <v>955</v>
      </c>
      <c r="Q19" s="2285">
        <v>13</v>
      </c>
      <c r="R19" s="2286">
        <v>7.67</v>
      </c>
      <c r="S19" s="2286">
        <v>12.43</v>
      </c>
      <c r="T19" s="2300"/>
      <c r="U19" s="2280"/>
      <c r="V19" s="2425"/>
      <c r="W19" s="2284" t="s">
        <v>955</v>
      </c>
      <c r="X19" s="2292">
        <v>12.700000000000001</v>
      </c>
      <c r="Y19" s="2293">
        <v>7.26</v>
      </c>
      <c r="Z19" s="2293">
        <v>12.030000000000001</v>
      </c>
      <c r="AA19" s="2300"/>
      <c r="AB19" s="2280"/>
      <c r="AC19" s="2425"/>
      <c r="AD19" s="2284" t="s">
        <v>955</v>
      </c>
      <c r="AE19" s="2292">
        <v>12.66</v>
      </c>
      <c r="AF19" s="2293">
        <v>7.05</v>
      </c>
      <c r="AG19" s="2293">
        <v>12.030000000000001</v>
      </c>
      <c r="AH19" s="2300"/>
    </row>
    <row r="20" spans="1:34">
      <c r="A20" s="2424"/>
      <c r="B20" s="2284" t="s">
        <v>61</v>
      </c>
      <c r="C20" s="2285">
        <v>13.67</v>
      </c>
      <c r="D20" s="2286">
        <v>8.33</v>
      </c>
      <c r="E20" s="2286">
        <v>13</v>
      </c>
      <c r="F20" s="2299">
        <f>(E19-E18)/E19%</f>
        <v>12.234042553191486</v>
      </c>
      <c r="H20" s="2424"/>
      <c r="I20" s="2284" t="s">
        <v>61</v>
      </c>
      <c r="J20" s="2285">
        <v>13.120000000000001</v>
      </c>
      <c r="K20" s="2286">
        <v>8.1</v>
      </c>
      <c r="L20" s="2286">
        <v>12.5</v>
      </c>
      <c r="M20" s="2299">
        <f>(L19-L18)/L19%</f>
        <v>11.532385466034748</v>
      </c>
      <c r="O20" s="2424"/>
      <c r="P20" s="2284" t="s">
        <v>61</v>
      </c>
      <c r="Q20" s="2285">
        <v>12.82</v>
      </c>
      <c r="R20" s="2286">
        <v>7.67</v>
      </c>
      <c r="S20" s="2286">
        <v>12.16</v>
      </c>
      <c r="T20" s="2299">
        <f>(S19-S18)/S19%</f>
        <v>14.722445695897024</v>
      </c>
      <c r="V20" s="2425"/>
      <c r="W20" s="2284" t="s">
        <v>61</v>
      </c>
      <c r="X20" s="2292">
        <v>12.51</v>
      </c>
      <c r="Y20" s="2293">
        <v>7.32</v>
      </c>
      <c r="Z20" s="2293">
        <v>11.93</v>
      </c>
      <c r="AA20" s="2299">
        <f>(Z19-Z18)/Z19%</f>
        <v>12.551953449709071</v>
      </c>
      <c r="AC20" s="2425"/>
      <c r="AD20" s="2284" t="s">
        <v>61</v>
      </c>
      <c r="AE20" s="2292">
        <v>12.5</v>
      </c>
      <c r="AF20" s="2293">
        <v>7.1400000000000006</v>
      </c>
      <c r="AG20" s="2293">
        <v>11.88</v>
      </c>
      <c r="AH20" s="2299">
        <f>(AG19-AG18)/AG19%</f>
        <v>12.053200332502085</v>
      </c>
    </row>
    <row r="21" spans="1:34">
      <c r="A21" s="2424" t="s">
        <v>112</v>
      </c>
      <c r="B21" s="2281" t="s">
        <v>35</v>
      </c>
      <c r="C21" s="2285">
        <v>11</v>
      </c>
      <c r="D21" s="2286">
        <v>8.67</v>
      </c>
      <c r="E21" s="2286">
        <v>9.84</v>
      </c>
      <c r="F21" s="2300"/>
      <c r="G21" s="2280"/>
      <c r="H21" s="2424" t="s">
        <v>112</v>
      </c>
      <c r="I21" s="2281" t="s">
        <v>35</v>
      </c>
      <c r="J21" s="2285">
        <v>10.39</v>
      </c>
      <c r="K21" s="2286">
        <v>8.33</v>
      </c>
      <c r="L21" s="2286">
        <v>9.3800000000000008</v>
      </c>
      <c r="M21" s="2300"/>
      <c r="N21" s="2280"/>
      <c r="O21" s="2424" t="s">
        <v>112</v>
      </c>
      <c r="P21" s="2281" t="s">
        <v>35</v>
      </c>
      <c r="Q21" s="2285">
        <v>10.64</v>
      </c>
      <c r="R21" s="2286">
        <v>8</v>
      </c>
      <c r="S21" s="2286">
        <v>9.2200000000000006</v>
      </c>
      <c r="T21" s="2300"/>
      <c r="U21" s="2280"/>
      <c r="V21" s="2425" t="s">
        <v>112</v>
      </c>
      <c r="W21" s="2281" t="s">
        <v>35</v>
      </c>
      <c r="X21" s="2292">
        <v>10.28</v>
      </c>
      <c r="Y21" s="2293">
        <v>7.84</v>
      </c>
      <c r="Z21" s="2293">
        <v>9.0500000000000007</v>
      </c>
      <c r="AA21" s="2300"/>
      <c r="AB21" s="2280"/>
      <c r="AC21" s="2425" t="s">
        <v>112</v>
      </c>
      <c r="AD21" s="2281" t="s">
        <v>35</v>
      </c>
      <c r="AE21" s="2292">
        <v>10.210000000000001</v>
      </c>
      <c r="AF21" s="2293">
        <v>7.7</v>
      </c>
      <c r="AG21" s="2293">
        <v>8.89</v>
      </c>
      <c r="AH21" s="2300"/>
    </row>
    <row r="22" spans="1:34" ht="24">
      <c r="A22" s="2424"/>
      <c r="B22" s="2284" t="s">
        <v>955</v>
      </c>
      <c r="C22" s="2285">
        <v>12.16</v>
      </c>
      <c r="D22" s="2286">
        <v>9.2000000000000011</v>
      </c>
      <c r="E22" s="2286">
        <v>10.94</v>
      </c>
      <c r="F22" s="2300"/>
      <c r="G22" s="2280"/>
      <c r="H22" s="2424"/>
      <c r="I22" s="2284" t="s">
        <v>955</v>
      </c>
      <c r="J22" s="2285">
        <v>11.63</v>
      </c>
      <c r="K22" s="2286">
        <v>8.83</v>
      </c>
      <c r="L22" s="2286">
        <v>10.48</v>
      </c>
      <c r="M22" s="2300"/>
      <c r="N22" s="2280"/>
      <c r="O22" s="2424"/>
      <c r="P22" s="2284" t="s">
        <v>955</v>
      </c>
      <c r="Q22" s="2285">
        <v>11.39</v>
      </c>
      <c r="R22" s="2286">
        <v>8.56</v>
      </c>
      <c r="S22" s="2286">
        <v>10.1</v>
      </c>
      <c r="T22" s="2300"/>
      <c r="U22" s="2280"/>
      <c r="V22" s="2425"/>
      <c r="W22" s="2284" t="s">
        <v>955</v>
      </c>
      <c r="X22" s="2292">
        <v>11.39</v>
      </c>
      <c r="Y22" s="2293">
        <v>8.32</v>
      </c>
      <c r="Z22" s="2293">
        <v>10</v>
      </c>
      <c r="AA22" s="2300"/>
      <c r="AB22" s="2280"/>
      <c r="AC22" s="2425"/>
      <c r="AD22" s="2284" t="s">
        <v>955</v>
      </c>
      <c r="AE22" s="2292">
        <v>11.15</v>
      </c>
      <c r="AF22" s="2293">
        <v>8.15</v>
      </c>
      <c r="AG22" s="2293">
        <v>9.85</v>
      </c>
      <c r="AH22" s="2300"/>
    </row>
    <row r="23" spans="1:34">
      <c r="A23" s="2424"/>
      <c r="B23" s="2284" t="s">
        <v>61</v>
      </c>
      <c r="C23" s="2285">
        <v>12.030000000000001</v>
      </c>
      <c r="D23" s="2286">
        <v>9.06</v>
      </c>
      <c r="E23" s="2286">
        <v>10.73</v>
      </c>
      <c r="F23" s="2299">
        <f>(E22-E21)/E22%</f>
        <v>10.054844606946981</v>
      </c>
      <c r="G23" s="2280"/>
      <c r="H23" s="2424"/>
      <c r="I23" s="2284" t="s">
        <v>61</v>
      </c>
      <c r="J23" s="2285">
        <v>11.53</v>
      </c>
      <c r="K23" s="2286">
        <v>8.73</v>
      </c>
      <c r="L23" s="2286">
        <v>10.27</v>
      </c>
      <c r="M23" s="2299">
        <f>(L22-L21)/L22%</f>
        <v>10.496183206106867</v>
      </c>
      <c r="N23" s="2280"/>
      <c r="O23" s="2424"/>
      <c r="P23" s="2284" t="s">
        <v>61</v>
      </c>
      <c r="Q23" s="2285">
        <v>11.24</v>
      </c>
      <c r="R23" s="2286">
        <v>8.44</v>
      </c>
      <c r="S23" s="2286">
        <v>10</v>
      </c>
      <c r="T23" s="2299">
        <f>(S22-S21)/S22%</f>
        <v>8.7128712871287028</v>
      </c>
      <c r="U23" s="2280"/>
      <c r="V23" s="2425"/>
      <c r="W23" s="2284" t="s">
        <v>61</v>
      </c>
      <c r="X23" s="2292">
        <v>11.19</v>
      </c>
      <c r="Y23" s="2293">
        <v>8.2100000000000009</v>
      </c>
      <c r="Z23" s="2293">
        <v>9.89</v>
      </c>
      <c r="AA23" s="2299">
        <f>(Z22-Z21)/Z22%</f>
        <v>9.4999999999999929</v>
      </c>
      <c r="AB23" s="2280"/>
      <c r="AC23" s="2425"/>
      <c r="AD23" s="2284" t="s">
        <v>61</v>
      </c>
      <c r="AE23" s="2292">
        <v>11.05</v>
      </c>
      <c r="AF23" s="2293">
        <v>8.1</v>
      </c>
      <c r="AG23" s="2293">
        <v>9.6300000000000008</v>
      </c>
      <c r="AH23" s="2299">
        <f>(AG22-AG21)/AG22%</f>
        <v>9.7461928934010071</v>
      </c>
    </row>
    <row r="24" spans="1:34">
      <c r="A24" s="2424" t="s">
        <v>61</v>
      </c>
      <c r="B24" s="2281" t="s">
        <v>35</v>
      </c>
      <c r="C24" s="2285">
        <v>11.71</v>
      </c>
      <c r="D24" s="2286">
        <v>8.64</v>
      </c>
      <c r="E24" s="2286">
        <v>10.5</v>
      </c>
      <c r="F24" s="2300"/>
      <c r="G24" s="2280"/>
      <c r="H24" s="2424" t="s">
        <v>61</v>
      </c>
      <c r="I24" s="2281" t="s">
        <v>35</v>
      </c>
      <c r="J24" s="2285">
        <v>11.28</v>
      </c>
      <c r="K24" s="2286">
        <v>8.18</v>
      </c>
      <c r="L24" s="2286">
        <v>10.02</v>
      </c>
      <c r="M24" s="2300"/>
      <c r="N24" s="2280"/>
      <c r="O24" s="2424" t="s">
        <v>61</v>
      </c>
      <c r="P24" s="2281" t="s">
        <v>35</v>
      </c>
      <c r="Q24" s="2285">
        <v>11.13</v>
      </c>
      <c r="R24" s="2286">
        <v>7.9300000000000006</v>
      </c>
      <c r="S24" s="2286">
        <v>9.8000000000000007</v>
      </c>
      <c r="T24" s="2300"/>
      <c r="U24" s="2280"/>
      <c r="V24" s="2425" t="s">
        <v>61</v>
      </c>
      <c r="W24" s="2281" t="s">
        <v>35</v>
      </c>
      <c r="X24" s="2292">
        <v>10.870000000000001</v>
      </c>
      <c r="Y24" s="2293">
        <v>7.7</v>
      </c>
      <c r="Z24" s="2293">
        <v>9.620000000000001</v>
      </c>
      <c r="AA24" s="2300"/>
      <c r="AB24" s="2280"/>
      <c r="AC24" s="2425" t="s">
        <v>61</v>
      </c>
      <c r="AD24" s="2281" t="s">
        <v>35</v>
      </c>
      <c r="AE24" s="2292">
        <v>10.870000000000001</v>
      </c>
      <c r="AF24" s="2293">
        <v>7.67</v>
      </c>
      <c r="AG24" s="2293">
        <v>9.61</v>
      </c>
      <c r="AH24" s="2300"/>
    </row>
    <row r="25" spans="1:34" ht="24">
      <c r="A25" s="2424"/>
      <c r="B25" s="2284" t="s">
        <v>955</v>
      </c>
      <c r="C25" s="2285">
        <v>13.16</v>
      </c>
      <c r="D25" s="2286">
        <v>9</v>
      </c>
      <c r="E25" s="2286">
        <v>12.030000000000001</v>
      </c>
      <c r="F25" s="2300"/>
      <c r="G25" s="2280"/>
      <c r="H25" s="2424"/>
      <c r="I25" s="2284" t="s">
        <v>955</v>
      </c>
      <c r="J25" s="2285">
        <v>12.6</v>
      </c>
      <c r="K25" s="2286">
        <v>8.65</v>
      </c>
      <c r="L25" s="2286">
        <v>11.55</v>
      </c>
      <c r="M25" s="2300"/>
      <c r="N25" s="2280"/>
      <c r="O25" s="2424"/>
      <c r="P25" s="2284" t="s">
        <v>955</v>
      </c>
      <c r="Q25" s="2285">
        <v>12.36</v>
      </c>
      <c r="R25" s="2286">
        <v>8.33</v>
      </c>
      <c r="S25" s="2286">
        <v>11.24</v>
      </c>
      <c r="T25" s="2300"/>
      <c r="U25" s="2280"/>
      <c r="V25" s="2425"/>
      <c r="W25" s="2284" t="s">
        <v>955</v>
      </c>
      <c r="X25" s="2292">
        <v>12.16</v>
      </c>
      <c r="Y25" s="2293">
        <v>8</v>
      </c>
      <c r="Z25" s="2293">
        <v>11</v>
      </c>
      <c r="AA25" s="2300"/>
      <c r="AB25" s="2280"/>
      <c r="AC25" s="2425"/>
      <c r="AD25" s="2284" t="s">
        <v>955</v>
      </c>
      <c r="AE25" s="2292">
        <v>12.030000000000001</v>
      </c>
      <c r="AF25" s="2293">
        <v>7.92</v>
      </c>
      <c r="AG25" s="2293">
        <v>10.91</v>
      </c>
      <c r="AH25" s="2300"/>
    </row>
    <row r="26" spans="1:34">
      <c r="A26" s="2428"/>
      <c r="B26" s="2287" t="s">
        <v>61</v>
      </c>
      <c r="C26" s="2288">
        <v>12.97</v>
      </c>
      <c r="D26" s="2289">
        <v>8.89</v>
      </c>
      <c r="E26" s="2289">
        <v>11.84</v>
      </c>
      <c r="F26" s="2299">
        <f>(E25-E24)/E25%</f>
        <v>12.718204488778062</v>
      </c>
      <c r="G26" s="2280"/>
      <c r="H26" s="2428"/>
      <c r="I26" s="2287" t="s">
        <v>61</v>
      </c>
      <c r="J26" s="2288">
        <v>12.49</v>
      </c>
      <c r="K26" s="2289">
        <v>8.57</v>
      </c>
      <c r="L26" s="2289">
        <v>11.43</v>
      </c>
      <c r="M26" s="2299">
        <f>(L25-L24)/L25%</f>
        <v>13.246753246753256</v>
      </c>
      <c r="N26" s="2280"/>
      <c r="O26" s="2428"/>
      <c r="P26" s="2287" t="s">
        <v>61</v>
      </c>
      <c r="Q26" s="2288">
        <v>12.16</v>
      </c>
      <c r="R26" s="2289">
        <v>8.25</v>
      </c>
      <c r="S26" s="2289">
        <v>11.05</v>
      </c>
      <c r="T26" s="2299">
        <f>(S25-S24)/S25%</f>
        <v>12.811387900355868</v>
      </c>
      <c r="U26" s="2280"/>
      <c r="V26" s="2429"/>
      <c r="W26" s="2287" t="s">
        <v>61</v>
      </c>
      <c r="X26" s="2294">
        <v>12.030000000000001</v>
      </c>
      <c r="Y26" s="2295">
        <v>8</v>
      </c>
      <c r="Z26" s="2295">
        <v>10.83</v>
      </c>
      <c r="AA26" s="2299">
        <f>(Z25-Z24)/Z25%</f>
        <v>12.545454545454536</v>
      </c>
      <c r="AB26" s="2280"/>
      <c r="AC26" s="2429"/>
      <c r="AD26" s="2287" t="s">
        <v>61</v>
      </c>
      <c r="AE26" s="2294">
        <v>11.950000000000001</v>
      </c>
      <c r="AF26" s="2295">
        <v>7.86</v>
      </c>
      <c r="AG26" s="2295">
        <v>10.71</v>
      </c>
      <c r="AH26" s="2299">
        <f>(AG25-AG24)/AG25%</f>
        <v>11.915673693858851</v>
      </c>
    </row>
    <row r="27" spans="1:34">
      <c r="A27" s="2277"/>
      <c r="B27" s="2277"/>
      <c r="C27" s="2277"/>
      <c r="D27" s="2277"/>
      <c r="E27" s="2277"/>
      <c r="G27" s="2277"/>
      <c r="H27" s="2277"/>
      <c r="I27" s="2277"/>
      <c r="J27" s="2277"/>
      <c r="K27" s="2277"/>
      <c r="L27" s="2277"/>
      <c r="O27" s="2277"/>
      <c r="P27" s="2277"/>
      <c r="Q27" s="2277"/>
      <c r="R27" s="2277"/>
      <c r="S27" s="2277"/>
      <c r="V27" s="2277"/>
      <c r="W27" s="2277"/>
      <c r="X27" s="2277"/>
      <c r="Y27" s="2277"/>
      <c r="Z27" s="2277"/>
      <c r="AC27" s="2277"/>
      <c r="AD27" s="2277"/>
      <c r="AE27" s="2277"/>
      <c r="AF27" s="2277"/>
      <c r="AG27" s="2277"/>
    </row>
    <row r="28" spans="1:34">
      <c r="A28" s="2277" t="s">
        <v>927</v>
      </c>
      <c r="B28" s="2277"/>
      <c r="C28" s="2277"/>
      <c r="D28" s="2277"/>
      <c r="E28" s="2277"/>
      <c r="G28" s="2277"/>
      <c r="H28" s="2277"/>
      <c r="I28" s="2277"/>
      <c r="J28" s="2277"/>
      <c r="K28" s="2277"/>
      <c r="L28" s="2277"/>
      <c r="O28" s="2277"/>
      <c r="P28" s="2277"/>
      <c r="Q28" s="2277"/>
      <c r="R28" s="2277"/>
      <c r="S28" s="2277"/>
      <c r="V28" s="2277"/>
      <c r="W28" s="2277"/>
      <c r="X28" s="2277"/>
      <c r="Y28" s="2277"/>
      <c r="Z28" s="2277"/>
      <c r="AC28" s="2277"/>
      <c r="AD28" s="2277"/>
      <c r="AE28" s="2277"/>
      <c r="AF28" s="2277"/>
      <c r="AG28" s="2277"/>
    </row>
    <row r="29" spans="1:34" ht="24.75">
      <c r="A29" s="2422"/>
      <c r="B29" s="2422"/>
      <c r="C29" s="2273" t="s">
        <v>62</v>
      </c>
      <c r="D29" s="2275" t="s">
        <v>63</v>
      </c>
      <c r="E29" s="2275" t="s">
        <v>61</v>
      </c>
      <c r="F29" s="2297" t="s">
        <v>5</v>
      </c>
      <c r="G29" s="2280"/>
      <c r="H29" s="2422"/>
      <c r="I29" s="2422"/>
      <c r="J29" s="2273" t="s">
        <v>62</v>
      </c>
      <c r="K29" s="2275" t="s">
        <v>63</v>
      </c>
      <c r="L29" s="2275" t="s">
        <v>61</v>
      </c>
      <c r="M29" s="2297" t="s">
        <v>5</v>
      </c>
      <c r="N29" s="2280"/>
      <c r="O29" s="2422"/>
      <c r="P29" s="2422"/>
      <c r="Q29" s="2273" t="s">
        <v>62</v>
      </c>
      <c r="R29" s="2275" t="s">
        <v>63</v>
      </c>
      <c r="S29" s="2275" t="s">
        <v>61</v>
      </c>
      <c r="T29" s="2297" t="s">
        <v>5</v>
      </c>
      <c r="U29" s="2280"/>
      <c r="V29" s="2423"/>
      <c r="W29" s="2423"/>
      <c r="X29" s="2274" t="s">
        <v>62</v>
      </c>
      <c r="Y29" s="2298" t="s">
        <v>63</v>
      </c>
      <c r="Z29" s="2298" t="s">
        <v>61</v>
      </c>
      <c r="AA29" s="2297" t="s">
        <v>5</v>
      </c>
      <c r="AB29" s="2280"/>
      <c r="AC29" s="2296"/>
      <c r="AD29" s="2296"/>
      <c r="AE29" s="2274" t="s">
        <v>62</v>
      </c>
      <c r="AF29" s="2298" t="s">
        <v>63</v>
      </c>
      <c r="AG29" s="2298" t="s">
        <v>61</v>
      </c>
      <c r="AH29" s="2297" t="s">
        <v>5</v>
      </c>
    </row>
    <row r="30" spans="1:34">
      <c r="A30" s="2426" t="s">
        <v>113</v>
      </c>
      <c r="B30" s="2281" t="s">
        <v>35</v>
      </c>
      <c r="C30" s="2282">
        <v>12.030000000000001</v>
      </c>
      <c r="D30" s="2283">
        <v>8.3000000000000007</v>
      </c>
      <c r="E30" s="2283">
        <v>11.33</v>
      </c>
      <c r="F30" s="2300"/>
      <c r="G30" s="2280"/>
      <c r="H30" s="2426" t="s">
        <v>113</v>
      </c>
      <c r="I30" s="2281" t="s">
        <v>35</v>
      </c>
      <c r="J30" s="2282">
        <v>11.78</v>
      </c>
      <c r="K30" s="2283">
        <v>7.88</v>
      </c>
      <c r="L30" s="2283">
        <v>10.91</v>
      </c>
      <c r="M30" s="2300"/>
      <c r="N30" s="2280"/>
      <c r="O30" s="2426" t="s">
        <v>113</v>
      </c>
      <c r="P30" s="2281" t="s">
        <v>35</v>
      </c>
      <c r="Q30" s="2282">
        <v>11.11</v>
      </c>
      <c r="R30" s="2283">
        <v>7.7</v>
      </c>
      <c r="S30" s="2283">
        <v>10.32</v>
      </c>
      <c r="T30" s="2300"/>
      <c r="U30" s="2280"/>
      <c r="V30" s="2427" t="s">
        <v>113</v>
      </c>
      <c r="W30" s="2281" t="s">
        <v>35</v>
      </c>
      <c r="X30" s="2290">
        <v>11.13</v>
      </c>
      <c r="Y30" s="2291">
        <v>7.5</v>
      </c>
      <c r="Z30" s="2291">
        <v>10.32</v>
      </c>
      <c r="AA30" s="2300"/>
      <c r="AB30" s="2280"/>
      <c r="AC30" s="2427" t="s">
        <v>113</v>
      </c>
      <c r="AD30" s="2281" t="s">
        <v>35</v>
      </c>
      <c r="AE30" s="2292">
        <v>11</v>
      </c>
      <c r="AF30" s="2293">
        <v>7.5</v>
      </c>
      <c r="AG30" s="2293">
        <v>10.220000000000001</v>
      </c>
      <c r="AH30" s="2300"/>
    </row>
    <row r="31" spans="1:34" ht="24">
      <c r="A31" s="2424"/>
      <c r="B31" s="2284" t="s">
        <v>955</v>
      </c>
      <c r="C31" s="2285">
        <v>13.02</v>
      </c>
      <c r="D31" s="2286">
        <v>8.33</v>
      </c>
      <c r="E31" s="2286">
        <v>12.5</v>
      </c>
      <c r="F31" s="2300"/>
      <c r="G31" s="2280"/>
      <c r="H31" s="2424"/>
      <c r="I31" s="2284" t="s">
        <v>955</v>
      </c>
      <c r="J31" s="2285">
        <v>12.540000000000001</v>
      </c>
      <c r="K31" s="2286">
        <v>8</v>
      </c>
      <c r="L31" s="2286">
        <v>12.030000000000001</v>
      </c>
      <c r="M31" s="2300"/>
      <c r="N31" s="2280"/>
      <c r="O31" s="2424"/>
      <c r="P31" s="2284" t="s">
        <v>955</v>
      </c>
      <c r="Q31" s="2285">
        <v>12.33</v>
      </c>
      <c r="R31" s="2286">
        <v>7.54</v>
      </c>
      <c r="S31" s="2286">
        <v>11.78</v>
      </c>
      <c r="T31" s="2300"/>
      <c r="U31" s="2280"/>
      <c r="V31" s="2425"/>
      <c r="W31" s="2284" t="s">
        <v>955</v>
      </c>
      <c r="X31" s="2292">
        <v>12.09</v>
      </c>
      <c r="Y31" s="2293">
        <v>7.19</v>
      </c>
      <c r="Z31" s="2293">
        <v>11.540000000000001</v>
      </c>
      <c r="AA31" s="2300"/>
      <c r="AB31" s="2280"/>
      <c r="AC31" s="2425"/>
      <c r="AD31" s="2284" t="s">
        <v>955</v>
      </c>
      <c r="AE31" s="2292">
        <v>12.02</v>
      </c>
      <c r="AF31" s="2293">
        <v>6.94</v>
      </c>
      <c r="AG31" s="2293">
        <v>11.450000000000001</v>
      </c>
      <c r="AH31" s="2300"/>
    </row>
    <row r="32" spans="1:34">
      <c r="A32" s="2424"/>
      <c r="B32" s="2284" t="s">
        <v>61</v>
      </c>
      <c r="C32" s="2285">
        <v>12.91</v>
      </c>
      <c r="D32" s="2286">
        <v>8.33</v>
      </c>
      <c r="E32" s="2286">
        <v>12.33</v>
      </c>
      <c r="F32" s="2299">
        <f>(E31-E30)/E31%</f>
        <v>9.36</v>
      </c>
      <c r="G32" s="2280"/>
      <c r="H32" s="2424"/>
      <c r="I32" s="2284" t="s">
        <v>61</v>
      </c>
      <c r="J32" s="2285">
        <v>12.5</v>
      </c>
      <c r="K32" s="2286">
        <v>8</v>
      </c>
      <c r="L32" s="2286">
        <v>11.93</v>
      </c>
      <c r="M32" s="2299">
        <f>(L31-L30)/L31%</f>
        <v>9.3100581878636817</v>
      </c>
      <c r="N32" s="2280"/>
      <c r="O32" s="2424"/>
      <c r="P32" s="2284" t="s">
        <v>61</v>
      </c>
      <c r="Q32" s="2285">
        <v>12.16</v>
      </c>
      <c r="R32" s="2286">
        <v>7.6000000000000005</v>
      </c>
      <c r="S32" s="2286">
        <v>11.55</v>
      </c>
      <c r="T32" s="2299">
        <f>(S31-S30)/S31%</f>
        <v>12.393887945670622</v>
      </c>
      <c r="U32" s="2280"/>
      <c r="V32" s="2425"/>
      <c r="W32" s="2284" t="s">
        <v>61</v>
      </c>
      <c r="X32" s="2292">
        <v>12.030000000000001</v>
      </c>
      <c r="Y32" s="2293">
        <v>7.23</v>
      </c>
      <c r="Z32" s="2293">
        <v>11.43</v>
      </c>
      <c r="AA32" s="2299">
        <f>(Z31-Z30)/Z31%</f>
        <v>10.571923743500871</v>
      </c>
      <c r="AB32" s="2280"/>
      <c r="AC32" s="2425"/>
      <c r="AD32" s="2284" t="s">
        <v>61</v>
      </c>
      <c r="AE32" s="2292">
        <v>11.9</v>
      </c>
      <c r="AF32" s="2293">
        <v>7</v>
      </c>
      <c r="AG32" s="2293">
        <v>11.26</v>
      </c>
      <c r="AH32" s="2299">
        <f>(AG31-AG30)/AG31%</f>
        <v>10.742358078602624</v>
      </c>
    </row>
    <row r="33" spans="1:34">
      <c r="A33" s="2424" t="s">
        <v>112</v>
      </c>
      <c r="B33" s="2281" t="s">
        <v>35</v>
      </c>
      <c r="C33" s="2285">
        <v>10.48</v>
      </c>
      <c r="D33" s="2286">
        <v>8.6300000000000008</v>
      </c>
      <c r="E33" s="2286">
        <v>9.57</v>
      </c>
      <c r="F33" s="2300"/>
      <c r="G33" s="2280"/>
      <c r="H33" s="2424" t="s">
        <v>112</v>
      </c>
      <c r="I33" s="2281" t="s">
        <v>35</v>
      </c>
      <c r="J33" s="2285">
        <v>10</v>
      </c>
      <c r="K33" s="2286">
        <v>8.1999999999999993</v>
      </c>
      <c r="L33" s="2286">
        <v>9.1300000000000008</v>
      </c>
      <c r="M33" s="2300"/>
      <c r="N33" s="2280"/>
      <c r="O33" s="2424" t="s">
        <v>112</v>
      </c>
      <c r="P33" s="2281" t="s">
        <v>35</v>
      </c>
      <c r="Q33" s="2285">
        <v>10.1</v>
      </c>
      <c r="R33" s="2286">
        <v>8</v>
      </c>
      <c r="S33" s="2286">
        <v>9</v>
      </c>
      <c r="T33" s="2300"/>
      <c r="U33" s="2280"/>
      <c r="V33" s="2425" t="s">
        <v>112</v>
      </c>
      <c r="W33" s="2281" t="s">
        <v>35</v>
      </c>
      <c r="X33" s="2292">
        <v>9.6300000000000008</v>
      </c>
      <c r="Y33" s="2293">
        <v>7.7</v>
      </c>
      <c r="Z33" s="2293">
        <v>8.67</v>
      </c>
      <c r="AA33" s="2300"/>
      <c r="AB33" s="2280"/>
      <c r="AC33" s="2425" t="s">
        <v>112</v>
      </c>
      <c r="AD33" s="2281" t="s">
        <v>35</v>
      </c>
      <c r="AE33" s="2292">
        <v>9.620000000000001</v>
      </c>
      <c r="AF33" s="2293">
        <v>7.67</v>
      </c>
      <c r="AG33" s="2293">
        <v>8.6300000000000008</v>
      </c>
      <c r="AH33" s="2300"/>
    </row>
    <row r="34" spans="1:34" ht="24">
      <c r="A34" s="2424"/>
      <c r="B34" s="2284" t="s">
        <v>955</v>
      </c>
      <c r="C34" s="2285">
        <v>11.540000000000001</v>
      </c>
      <c r="D34" s="2286">
        <v>9</v>
      </c>
      <c r="E34" s="2286">
        <v>10.4</v>
      </c>
      <c r="F34" s="2300"/>
      <c r="G34" s="2280"/>
      <c r="H34" s="2424"/>
      <c r="I34" s="2284" t="s">
        <v>955</v>
      </c>
      <c r="J34" s="2285">
        <v>11.13</v>
      </c>
      <c r="K34" s="2286">
        <v>8.67</v>
      </c>
      <c r="L34" s="2286">
        <v>10</v>
      </c>
      <c r="M34" s="2300"/>
      <c r="N34" s="2280"/>
      <c r="O34" s="2424"/>
      <c r="P34" s="2284" t="s">
        <v>955</v>
      </c>
      <c r="Q34" s="2285">
        <v>10.77</v>
      </c>
      <c r="R34" s="2286">
        <v>8.4</v>
      </c>
      <c r="S34" s="2286">
        <v>9.68</v>
      </c>
      <c r="T34" s="2300"/>
      <c r="U34" s="2280"/>
      <c r="V34" s="2425"/>
      <c r="W34" s="2284" t="s">
        <v>955</v>
      </c>
      <c r="X34" s="2292">
        <v>10.78</v>
      </c>
      <c r="Y34" s="2293">
        <v>8.15</v>
      </c>
      <c r="Z34" s="2293">
        <v>9.61</v>
      </c>
      <c r="AA34" s="2300"/>
      <c r="AB34" s="2280"/>
      <c r="AC34" s="2425"/>
      <c r="AD34" s="2284" t="s">
        <v>955</v>
      </c>
      <c r="AE34" s="2292">
        <v>10.5</v>
      </c>
      <c r="AF34" s="2293">
        <v>8</v>
      </c>
      <c r="AG34" s="2293">
        <v>9.36</v>
      </c>
      <c r="AH34" s="2300"/>
    </row>
    <row r="35" spans="1:34">
      <c r="A35" s="2424"/>
      <c r="B35" s="2284" t="s">
        <v>61</v>
      </c>
      <c r="C35" s="2285">
        <v>11.39</v>
      </c>
      <c r="D35" s="2286">
        <v>8.9500000000000011</v>
      </c>
      <c r="E35" s="2286">
        <v>10.23</v>
      </c>
      <c r="F35" s="2299">
        <f>(E34-E33)/E34%</f>
        <v>7.9807692307692308</v>
      </c>
      <c r="G35" s="2280"/>
      <c r="H35" s="2424"/>
      <c r="I35" s="2284" t="s">
        <v>61</v>
      </c>
      <c r="J35" s="2285">
        <v>10.92</v>
      </c>
      <c r="K35" s="2286">
        <v>8.6</v>
      </c>
      <c r="L35" s="2286">
        <v>9.89</v>
      </c>
      <c r="M35" s="2299">
        <f>(L34-L33)/L34%</f>
        <v>8.6999999999999922</v>
      </c>
      <c r="N35" s="2280"/>
      <c r="O35" s="2424"/>
      <c r="P35" s="2284" t="s">
        <v>61</v>
      </c>
      <c r="Q35" s="2285">
        <v>10.63</v>
      </c>
      <c r="R35" s="2286">
        <v>8.33</v>
      </c>
      <c r="S35" s="2286">
        <v>9.61</v>
      </c>
      <c r="T35" s="2299">
        <f>(S34-S33)/S34%</f>
        <v>7.0247933884297495</v>
      </c>
      <c r="U35" s="2280"/>
      <c r="V35" s="2425"/>
      <c r="W35" s="2284" t="s">
        <v>61</v>
      </c>
      <c r="X35" s="2292">
        <v>10.63</v>
      </c>
      <c r="Y35" s="2293">
        <v>8.1</v>
      </c>
      <c r="Z35" s="2293">
        <v>9.4600000000000009</v>
      </c>
      <c r="AA35" s="2299">
        <f>(Z34-Z33)/Z34%</f>
        <v>9.7814776274713804</v>
      </c>
      <c r="AB35" s="2280"/>
      <c r="AC35" s="2425"/>
      <c r="AD35" s="2284" t="s">
        <v>61</v>
      </c>
      <c r="AE35" s="2292">
        <v>10.41</v>
      </c>
      <c r="AF35" s="2293">
        <v>8</v>
      </c>
      <c r="AG35" s="2293">
        <v>9.25</v>
      </c>
      <c r="AH35" s="2299">
        <f>(AG34-AG33)/AG34%</f>
        <v>7.7991452991452856</v>
      </c>
    </row>
    <row r="36" spans="1:34">
      <c r="A36" s="2424" t="s">
        <v>61</v>
      </c>
      <c r="B36" s="2281" t="s">
        <v>35</v>
      </c>
      <c r="C36" s="2285">
        <v>11.3</v>
      </c>
      <c r="D36" s="2286">
        <v>8.56</v>
      </c>
      <c r="E36" s="2286">
        <v>10.14</v>
      </c>
      <c r="F36" s="2300"/>
      <c r="G36" s="2280"/>
      <c r="H36" s="2424" t="s">
        <v>61</v>
      </c>
      <c r="I36" s="2281" t="s">
        <v>35</v>
      </c>
      <c r="J36" s="2285">
        <v>10.870000000000001</v>
      </c>
      <c r="K36" s="2286">
        <v>8.1300000000000008</v>
      </c>
      <c r="L36" s="2286">
        <v>9.77</v>
      </c>
      <c r="M36" s="2300"/>
      <c r="N36" s="2280"/>
      <c r="O36" s="2424" t="s">
        <v>61</v>
      </c>
      <c r="P36" s="2281" t="s">
        <v>35</v>
      </c>
      <c r="Q36" s="2285">
        <v>10.64</v>
      </c>
      <c r="R36" s="2286">
        <v>7.8900000000000006</v>
      </c>
      <c r="S36" s="2286">
        <v>9.59</v>
      </c>
      <c r="T36" s="2300"/>
      <c r="U36" s="2280"/>
      <c r="V36" s="2425" t="s">
        <v>61</v>
      </c>
      <c r="W36" s="2281" t="s">
        <v>35</v>
      </c>
      <c r="X36" s="2292">
        <v>10.4</v>
      </c>
      <c r="Y36" s="2293">
        <v>7.69</v>
      </c>
      <c r="Z36" s="2293">
        <v>9.2900000000000009</v>
      </c>
      <c r="AA36" s="2300"/>
      <c r="AB36" s="2280"/>
      <c r="AC36" s="2425" t="s">
        <v>61</v>
      </c>
      <c r="AD36" s="2281" t="s">
        <v>35</v>
      </c>
      <c r="AE36" s="2292">
        <v>10.38</v>
      </c>
      <c r="AF36" s="2293">
        <v>7.61</v>
      </c>
      <c r="AG36" s="2293">
        <v>9.24</v>
      </c>
      <c r="AH36" s="2300"/>
    </row>
    <row r="37" spans="1:34" ht="24">
      <c r="A37" s="2424"/>
      <c r="B37" s="2284" t="s">
        <v>955</v>
      </c>
      <c r="C37" s="2285">
        <v>12.4</v>
      </c>
      <c r="D37" s="2286">
        <v>8.83</v>
      </c>
      <c r="E37" s="2286">
        <v>11.53</v>
      </c>
      <c r="F37" s="2300"/>
      <c r="G37" s="2280"/>
      <c r="H37" s="2424"/>
      <c r="I37" s="2284" t="s">
        <v>955</v>
      </c>
      <c r="J37" s="2285">
        <v>12.030000000000001</v>
      </c>
      <c r="K37" s="2286">
        <v>8.5</v>
      </c>
      <c r="L37" s="2286">
        <v>11.040000000000001</v>
      </c>
      <c r="M37" s="2300"/>
      <c r="N37" s="2280"/>
      <c r="O37" s="2424"/>
      <c r="P37" s="2284" t="s">
        <v>955</v>
      </c>
      <c r="Q37" s="2285">
        <v>11.63</v>
      </c>
      <c r="R37" s="2286">
        <v>8.1999999999999993</v>
      </c>
      <c r="S37" s="2286">
        <v>10.67</v>
      </c>
      <c r="T37" s="2300"/>
      <c r="U37" s="2280"/>
      <c r="V37" s="2425"/>
      <c r="W37" s="2284" t="s">
        <v>955</v>
      </c>
      <c r="X37" s="2292">
        <v>11.540000000000001</v>
      </c>
      <c r="Y37" s="2293">
        <v>7.95</v>
      </c>
      <c r="Z37" s="2293">
        <v>10.53</v>
      </c>
      <c r="AA37" s="2300"/>
      <c r="AB37" s="2280"/>
      <c r="AC37" s="2425"/>
      <c r="AD37" s="2284" t="s">
        <v>955</v>
      </c>
      <c r="AE37" s="2292">
        <v>11.43</v>
      </c>
      <c r="AF37" s="2293">
        <v>7.78</v>
      </c>
      <c r="AG37" s="2293">
        <v>10.33</v>
      </c>
      <c r="AH37" s="2300"/>
    </row>
    <row r="38" spans="1:34">
      <c r="A38" s="2428"/>
      <c r="B38" s="2287" t="s">
        <v>61</v>
      </c>
      <c r="C38" s="2288">
        <v>12.18</v>
      </c>
      <c r="D38" s="2289">
        <v>8.75</v>
      </c>
      <c r="E38" s="2289">
        <v>11.25</v>
      </c>
      <c r="F38" s="2299">
        <f>(E37-E36)/E37%</f>
        <v>12.055507372072842</v>
      </c>
      <c r="G38" s="2280"/>
      <c r="H38" s="2428"/>
      <c r="I38" s="2287" t="s">
        <v>61</v>
      </c>
      <c r="J38" s="2288">
        <v>11.86</v>
      </c>
      <c r="K38" s="2289">
        <v>8.44</v>
      </c>
      <c r="L38" s="2289">
        <v>10.84</v>
      </c>
      <c r="M38" s="2299">
        <f>(L37-L36)/L37%</f>
        <v>11.503623188405808</v>
      </c>
      <c r="N38" s="2280"/>
      <c r="O38" s="2428"/>
      <c r="P38" s="2287" t="s">
        <v>61</v>
      </c>
      <c r="Q38" s="2288">
        <v>11.55</v>
      </c>
      <c r="R38" s="2289">
        <v>8.1300000000000008</v>
      </c>
      <c r="S38" s="2289">
        <v>10.5</v>
      </c>
      <c r="T38" s="2299">
        <f>(S37-S36)/S37%</f>
        <v>10.121836925960638</v>
      </c>
      <c r="U38" s="2280"/>
      <c r="V38" s="2429"/>
      <c r="W38" s="2287" t="s">
        <v>61</v>
      </c>
      <c r="X38" s="2294">
        <v>11.450000000000001</v>
      </c>
      <c r="Y38" s="2295">
        <v>7.8900000000000006</v>
      </c>
      <c r="Z38" s="2295">
        <v>10.370000000000001</v>
      </c>
      <c r="AA38" s="2299">
        <f>(Z37-Z36)/Z37%</f>
        <v>11.775878442545096</v>
      </c>
      <c r="AB38" s="2280"/>
      <c r="AC38" s="2429"/>
      <c r="AD38" s="2287" t="s">
        <v>61</v>
      </c>
      <c r="AE38" s="2294">
        <v>11.27</v>
      </c>
      <c r="AF38" s="2295">
        <v>7.71</v>
      </c>
      <c r="AG38" s="2295">
        <v>10.17</v>
      </c>
      <c r="AH38" s="2299">
        <f>(AG37-AG36)/AG37%</f>
        <v>10.551790900290415</v>
      </c>
    </row>
    <row r="39" spans="1:34">
      <c r="A39" s="2277"/>
      <c r="B39" s="2277"/>
      <c r="C39" s="2277"/>
      <c r="D39" s="2277"/>
      <c r="E39" s="2277"/>
      <c r="G39" s="2277"/>
      <c r="H39" s="2277"/>
      <c r="I39" s="2277"/>
      <c r="J39" s="2277"/>
      <c r="K39" s="2277"/>
      <c r="L39" s="2277"/>
      <c r="O39" s="2277"/>
      <c r="P39" s="2277"/>
      <c r="Q39" s="2277"/>
      <c r="R39" s="2277"/>
      <c r="S39" s="2277"/>
      <c r="V39" s="2277"/>
      <c r="W39" s="2277"/>
      <c r="X39" s="2277"/>
      <c r="Y39" s="2277"/>
      <c r="Z39" s="2277"/>
      <c r="AC39" s="2277"/>
      <c r="AD39" s="2277"/>
      <c r="AE39" s="2277"/>
      <c r="AF39" s="2277"/>
      <c r="AG39" s="2277"/>
    </row>
    <row r="40" spans="1:34">
      <c r="A40" s="2277" t="s">
        <v>2</v>
      </c>
      <c r="B40" s="2277"/>
      <c r="C40" s="2277"/>
      <c r="D40" s="2277"/>
      <c r="E40" s="2277"/>
      <c r="G40" s="2277"/>
      <c r="H40" s="2277"/>
      <c r="I40" s="2277"/>
      <c r="J40" s="2277"/>
      <c r="K40" s="2277"/>
      <c r="L40" s="2277"/>
      <c r="O40" s="2277"/>
      <c r="P40" s="2277"/>
      <c r="Q40" s="2277"/>
      <c r="R40" s="2277"/>
      <c r="S40" s="2277"/>
      <c r="V40" s="2277"/>
      <c r="W40" s="2277"/>
      <c r="X40" s="2277"/>
      <c r="Y40" s="2277"/>
      <c r="Z40" s="2277"/>
      <c r="AC40" s="2277"/>
      <c r="AD40" s="2277"/>
      <c r="AE40" s="2277"/>
      <c r="AF40" s="2277"/>
      <c r="AG40" s="2277"/>
    </row>
    <row r="41" spans="1:34" ht="24.75">
      <c r="A41" s="2422"/>
      <c r="B41" s="2422"/>
      <c r="C41" s="2273" t="s">
        <v>62</v>
      </c>
      <c r="D41" s="2275" t="s">
        <v>63</v>
      </c>
      <c r="E41" s="2275" t="s">
        <v>61</v>
      </c>
      <c r="F41" s="2297" t="s">
        <v>5</v>
      </c>
      <c r="G41" s="2280"/>
      <c r="H41" s="2422"/>
      <c r="I41" s="2422"/>
      <c r="J41" s="2273" t="s">
        <v>62</v>
      </c>
      <c r="K41" s="2275" t="s">
        <v>63</v>
      </c>
      <c r="L41" s="2275" t="s">
        <v>61</v>
      </c>
      <c r="M41" s="2297" t="s">
        <v>5</v>
      </c>
      <c r="N41" s="2280"/>
      <c r="O41" s="2422"/>
      <c r="P41" s="2422"/>
      <c r="Q41" s="2273" t="s">
        <v>62</v>
      </c>
      <c r="R41" s="2275" t="s">
        <v>63</v>
      </c>
      <c r="S41" s="2275" t="s">
        <v>61</v>
      </c>
      <c r="T41" s="2297" t="s">
        <v>5</v>
      </c>
      <c r="U41" s="2280"/>
      <c r="V41" s="2423"/>
      <c r="W41" s="2423"/>
      <c r="X41" s="2274" t="s">
        <v>62</v>
      </c>
      <c r="Y41" s="2298" t="s">
        <v>63</v>
      </c>
      <c r="Z41" s="2298" t="s">
        <v>61</v>
      </c>
      <c r="AA41" s="2297" t="s">
        <v>5</v>
      </c>
      <c r="AB41" s="2280"/>
      <c r="AC41" s="2296"/>
      <c r="AD41" s="2296"/>
      <c r="AE41" s="2274" t="s">
        <v>62</v>
      </c>
      <c r="AF41" s="2298" t="s">
        <v>63</v>
      </c>
      <c r="AG41" s="2298" t="s">
        <v>61</v>
      </c>
      <c r="AH41" s="2297" t="s">
        <v>5</v>
      </c>
    </row>
    <row r="42" spans="1:34">
      <c r="A42" s="2426" t="s">
        <v>113</v>
      </c>
      <c r="B42" s="2281" t="s">
        <v>35</v>
      </c>
      <c r="C42" s="2282">
        <v>16.240000000000002</v>
      </c>
      <c r="D42" s="2283">
        <v>9.6300000000000008</v>
      </c>
      <c r="E42" s="2283">
        <v>15</v>
      </c>
      <c r="F42" s="2300"/>
      <c r="G42" s="2280"/>
      <c r="H42" s="2426" t="s">
        <v>113</v>
      </c>
      <c r="I42" s="2281" t="s">
        <v>35</v>
      </c>
      <c r="J42" s="2282">
        <v>17.09</v>
      </c>
      <c r="K42" s="2283">
        <v>7.75</v>
      </c>
      <c r="L42" s="2283">
        <v>15.63</v>
      </c>
      <c r="M42" s="2300"/>
      <c r="N42" s="2280"/>
      <c r="O42" s="2426" t="s">
        <v>113</v>
      </c>
      <c r="P42" s="2281" t="s">
        <v>35</v>
      </c>
      <c r="Q42" s="2282">
        <v>15.31</v>
      </c>
      <c r="R42" s="2283">
        <v>8.1</v>
      </c>
      <c r="S42" s="2283">
        <v>13.51</v>
      </c>
      <c r="T42" s="2300"/>
      <c r="U42" s="2280"/>
      <c r="V42" s="2427" t="s">
        <v>113</v>
      </c>
      <c r="W42" s="2281" t="s">
        <v>35</v>
      </c>
      <c r="X42" s="2290">
        <v>14.43</v>
      </c>
      <c r="Y42" s="2291">
        <v>7.5600000000000005</v>
      </c>
      <c r="Z42" s="2291">
        <v>12.5</v>
      </c>
      <c r="AA42" s="2300"/>
      <c r="AB42" s="2280"/>
      <c r="AC42" s="2427" t="s">
        <v>113</v>
      </c>
      <c r="AD42" s="2281" t="s">
        <v>35</v>
      </c>
      <c r="AE42" s="2292">
        <v>15.370000000000001</v>
      </c>
      <c r="AF42" s="2293">
        <v>7.71</v>
      </c>
      <c r="AG42" s="2293">
        <v>14.13</v>
      </c>
      <c r="AH42" s="2300"/>
    </row>
    <row r="43" spans="1:34" ht="24">
      <c r="A43" s="2424"/>
      <c r="B43" s="2284" t="s">
        <v>955</v>
      </c>
      <c r="C43" s="2285">
        <v>19.23</v>
      </c>
      <c r="D43" s="2286">
        <v>9.17</v>
      </c>
      <c r="E43" s="2286">
        <v>18.38</v>
      </c>
      <c r="F43" s="2300"/>
      <c r="G43" s="2280"/>
      <c r="H43" s="2424"/>
      <c r="I43" s="2284" t="s">
        <v>955</v>
      </c>
      <c r="J43" s="2285">
        <v>18.309999999999999</v>
      </c>
      <c r="K43" s="2286">
        <v>9.3800000000000008</v>
      </c>
      <c r="L43" s="2286">
        <v>17.57</v>
      </c>
      <c r="M43" s="2300"/>
      <c r="N43" s="2280"/>
      <c r="O43" s="2424"/>
      <c r="P43" s="2284" t="s">
        <v>955</v>
      </c>
      <c r="Q43" s="2285">
        <v>17.57</v>
      </c>
      <c r="R43" s="2286">
        <v>8.5500000000000007</v>
      </c>
      <c r="S43" s="2286">
        <v>16.72</v>
      </c>
      <c r="T43" s="2300"/>
      <c r="U43" s="2280"/>
      <c r="V43" s="2425"/>
      <c r="W43" s="2284" t="s">
        <v>955</v>
      </c>
      <c r="X43" s="2292">
        <v>17.080000000000002</v>
      </c>
      <c r="Y43" s="2293">
        <v>8</v>
      </c>
      <c r="Z43" s="2293">
        <v>16.22</v>
      </c>
      <c r="AA43" s="2300"/>
      <c r="AB43" s="2280"/>
      <c r="AC43" s="2425"/>
      <c r="AD43" s="2284" t="s">
        <v>955</v>
      </c>
      <c r="AE43" s="2292">
        <v>16.71</v>
      </c>
      <c r="AF43" s="2293">
        <v>8.1300000000000008</v>
      </c>
      <c r="AG43" s="2293">
        <v>16.03</v>
      </c>
      <c r="AH43" s="2300"/>
    </row>
    <row r="44" spans="1:34">
      <c r="A44" s="2424"/>
      <c r="B44" s="2284" t="s">
        <v>61</v>
      </c>
      <c r="C44" s="2285">
        <v>19.22</v>
      </c>
      <c r="D44" s="2286">
        <v>9.24</v>
      </c>
      <c r="E44" s="2286">
        <v>18</v>
      </c>
      <c r="F44" s="2299">
        <f>(E43-E42)/E43%</f>
        <v>18.389553862894445</v>
      </c>
      <c r="G44" s="2280"/>
      <c r="H44" s="2424"/>
      <c r="I44" s="2284" t="s">
        <v>61</v>
      </c>
      <c r="J44" s="2285">
        <v>18.28</v>
      </c>
      <c r="K44" s="2286">
        <v>9.3800000000000008</v>
      </c>
      <c r="L44" s="2286">
        <v>17.3</v>
      </c>
      <c r="M44" s="2299">
        <f>(L43-L42)/L43%</f>
        <v>11.04154809334092</v>
      </c>
      <c r="N44" s="2280"/>
      <c r="O44" s="2424"/>
      <c r="P44" s="2284" t="s">
        <v>61</v>
      </c>
      <c r="Q44" s="2285">
        <v>17.3</v>
      </c>
      <c r="R44" s="2286">
        <v>8.33</v>
      </c>
      <c r="S44" s="2286">
        <v>16.490000000000002</v>
      </c>
      <c r="T44" s="2299">
        <f>(S43-S42)/S43%</f>
        <v>19.19856459330143</v>
      </c>
      <c r="U44" s="2280"/>
      <c r="V44" s="2425"/>
      <c r="W44" s="2284" t="s">
        <v>61</v>
      </c>
      <c r="X44" s="2292">
        <v>16.77</v>
      </c>
      <c r="Y44" s="2293">
        <v>7.8500000000000005</v>
      </c>
      <c r="Z44" s="2293">
        <v>15.82</v>
      </c>
      <c r="AA44" s="2299">
        <f>(Z43-Z42)/Z43%</f>
        <v>22.934648581997529</v>
      </c>
      <c r="AB44" s="2280"/>
      <c r="AC44" s="2425"/>
      <c r="AD44" s="2284" t="s">
        <v>61</v>
      </c>
      <c r="AE44" s="2292">
        <v>16.559999999999999</v>
      </c>
      <c r="AF44" s="2293">
        <v>8.1</v>
      </c>
      <c r="AG44" s="2293">
        <v>15.88</v>
      </c>
      <c r="AH44" s="2299">
        <f>(AG43-AG42)/AG43%</f>
        <v>11.852776044915785</v>
      </c>
    </row>
    <row r="45" spans="1:34">
      <c r="A45" s="2424" t="s">
        <v>112</v>
      </c>
      <c r="B45" s="2281" t="s">
        <v>35</v>
      </c>
      <c r="C45" s="2285">
        <v>15.18</v>
      </c>
      <c r="D45" s="2286">
        <v>9.58</v>
      </c>
      <c r="E45" s="2286">
        <v>13.200000000000001</v>
      </c>
      <c r="F45" s="2300"/>
      <c r="G45" s="2280"/>
      <c r="H45" s="2424" t="s">
        <v>112</v>
      </c>
      <c r="I45" s="2281" t="s">
        <v>35</v>
      </c>
      <c r="J45" s="2285">
        <v>15.47</v>
      </c>
      <c r="K45" s="2286">
        <v>9.2000000000000011</v>
      </c>
      <c r="L45" s="2286">
        <v>12.700000000000001</v>
      </c>
      <c r="M45" s="2300"/>
      <c r="N45" s="2280"/>
      <c r="O45" s="2424" t="s">
        <v>112</v>
      </c>
      <c r="P45" s="2281" t="s">
        <v>35</v>
      </c>
      <c r="Q45" s="2285">
        <v>14.43</v>
      </c>
      <c r="R45" s="2286">
        <v>8.5</v>
      </c>
      <c r="S45" s="2286">
        <v>12.19</v>
      </c>
      <c r="T45" s="2300"/>
      <c r="U45" s="2280"/>
      <c r="V45" s="2425" t="s">
        <v>112</v>
      </c>
      <c r="W45" s="2281" t="s">
        <v>35</v>
      </c>
      <c r="X45" s="2292">
        <v>14</v>
      </c>
      <c r="Y45" s="2293">
        <v>8.8800000000000008</v>
      </c>
      <c r="Z45" s="2293">
        <v>12.5</v>
      </c>
      <c r="AA45" s="2300"/>
      <c r="AB45" s="2280"/>
      <c r="AC45" s="2425" t="s">
        <v>112</v>
      </c>
      <c r="AD45" s="2281" t="s">
        <v>35</v>
      </c>
      <c r="AE45" s="2292">
        <v>13.66</v>
      </c>
      <c r="AF45" s="2293">
        <v>8.6300000000000008</v>
      </c>
      <c r="AG45" s="2293">
        <v>12</v>
      </c>
      <c r="AH45" s="2300"/>
    </row>
    <row r="46" spans="1:34" ht="24">
      <c r="A46" s="2424"/>
      <c r="B46" s="2284" t="s">
        <v>955</v>
      </c>
      <c r="C46" s="2285">
        <v>16.18</v>
      </c>
      <c r="D46" s="2286">
        <v>11.1</v>
      </c>
      <c r="E46" s="2286">
        <v>14.92</v>
      </c>
      <c r="F46" s="2300"/>
      <c r="G46" s="2280"/>
      <c r="H46" s="2424"/>
      <c r="I46" s="2284" t="s">
        <v>955</v>
      </c>
      <c r="J46" s="2285">
        <v>15.38</v>
      </c>
      <c r="K46" s="2286">
        <v>10.49</v>
      </c>
      <c r="L46" s="2286">
        <v>14.32</v>
      </c>
      <c r="M46" s="2300"/>
      <c r="N46" s="2280"/>
      <c r="O46" s="2424"/>
      <c r="P46" s="2284" t="s">
        <v>955</v>
      </c>
      <c r="Q46" s="2285">
        <v>14.75</v>
      </c>
      <c r="R46" s="2286">
        <v>10.220000000000001</v>
      </c>
      <c r="S46" s="2286">
        <v>13.74</v>
      </c>
      <c r="T46" s="2300"/>
      <c r="U46" s="2280"/>
      <c r="V46" s="2425"/>
      <c r="W46" s="2284" t="s">
        <v>955</v>
      </c>
      <c r="X46" s="2292">
        <v>14.75</v>
      </c>
      <c r="Y46" s="2293">
        <v>9.5</v>
      </c>
      <c r="Z46" s="2293">
        <v>13.450000000000001</v>
      </c>
      <c r="AA46" s="2300"/>
      <c r="AB46" s="2280"/>
      <c r="AC46" s="2425"/>
      <c r="AD46" s="2284" t="s">
        <v>955</v>
      </c>
      <c r="AE46" s="2292">
        <v>15.18</v>
      </c>
      <c r="AF46" s="2293">
        <v>9.6300000000000008</v>
      </c>
      <c r="AG46" s="2293">
        <v>13.74</v>
      </c>
      <c r="AH46" s="2300"/>
    </row>
    <row r="47" spans="1:34">
      <c r="A47" s="2424"/>
      <c r="B47" s="2284" t="s">
        <v>61</v>
      </c>
      <c r="C47" s="2285">
        <v>16.03</v>
      </c>
      <c r="D47" s="2286">
        <v>10.58</v>
      </c>
      <c r="E47" s="2286">
        <v>14.540000000000001</v>
      </c>
      <c r="F47" s="2299">
        <f>(E46-E45)/E46%</f>
        <v>11.52815013404825</v>
      </c>
      <c r="G47" s="2280"/>
      <c r="H47" s="2424"/>
      <c r="I47" s="2284" t="s">
        <v>61</v>
      </c>
      <c r="J47" s="2285">
        <v>15.38</v>
      </c>
      <c r="K47" s="2286">
        <v>10</v>
      </c>
      <c r="L47" s="2286">
        <v>14.11</v>
      </c>
      <c r="M47" s="2299">
        <f>(L46-L45)/L46%</f>
        <v>11.312849162011169</v>
      </c>
      <c r="N47" s="2280"/>
      <c r="O47" s="2424"/>
      <c r="P47" s="2284" t="s">
        <v>61</v>
      </c>
      <c r="Q47" s="2285">
        <v>14.67</v>
      </c>
      <c r="R47" s="2286">
        <v>10</v>
      </c>
      <c r="S47" s="2286">
        <v>13.46</v>
      </c>
      <c r="T47" s="2299">
        <f>(S46-S45)/S46%</f>
        <v>11.280931586608448</v>
      </c>
      <c r="U47" s="2280"/>
      <c r="V47" s="2425"/>
      <c r="W47" s="2284" t="s">
        <v>61</v>
      </c>
      <c r="X47" s="2292">
        <v>14.68</v>
      </c>
      <c r="Y47" s="2293">
        <v>9.41</v>
      </c>
      <c r="Z47" s="2293">
        <v>13.370000000000001</v>
      </c>
      <c r="AA47" s="2299">
        <f>(Z46-Z45)/Z46%</f>
        <v>7.063197026022312</v>
      </c>
      <c r="AB47" s="2280"/>
      <c r="AC47" s="2425"/>
      <c r="AD47" s="2284" t="s">
        <v>61</v>
      </c>
      <c r="AE47" s="2292">
        <v>14.94</v>
      </c>
      <c r="AF47" s="2293">
        <v>9.4600000000000009</v>
      </c>
      <c r="AG47" s="2293">
        <v>13.51</v>
      </c>
      <c r="AH47" s="2299">
        <f>(AG46-AG45)/AG46%</f>
        <v>12.663755458515286</v>
      </c>
    </row>
    <row r="48" spans="1:34">
      <c r="A48" s="2424" t="s">
        <v>61</v>
      </c>
      <c r="B48" s="2281" t="s">
        <v>35</v>
      </c>
      <c r="C48" s="2285">
        <v>15.94</v>
      </c>
      <c r="D48" s="2286">
        <v>9.6</v>
      </c>
      <c r="E48" s="2286">
        <v>13.84</v>
      </c>
      <c r="F48" s="2300"/>
      <c r="G48" s="2280"/>
      <c r="H48" s="2424" t="s">
        <v>61</v>
      </c>
      <c r="I48" s="2281" t="s">
        <v>35</v>
      </c>
      <c r="J48" s="2285">
        <v>16.03</v>
      </c>
      <c r="K48" s="2286">
        <v>9</v>
      </c>
      <c r="L48" s="2286">
        <v>13.85</v>
      </c>
      <c r="M48" s="2300"/>
      <c r="N48" s="2280"/>
      <c r="O48" s="2424" t="s">
        <v>61</v>
      </c>
      <c r="P48" s="2281" t="s">
        <v>35</v>
      </c>
      <c r="Q48" s="2285">
        <v>14.540000000000001</v>
      </c>
      <c r="R48" s="2286">
        <v>8.2799999999999994</v>
      </c>
      <c r="S48" s="2286">
        <v>12.63</v>
      </c>
      <c r="T48" s="2300"/>
      <c r="U48" s="2280"/>
      <c r="V48" s="2425" t="s">
        <v>61</v>
      </c>
      <c r="W48" s="2281" t="s">
        <v>35</v>
      </c>
      <c r="X48" s="2292">
        <v>14.290000000000001</v>
      </c>
      <c r="Y48" s="2293">
        <v>8.33</v>
      </c>
      <c r="Z48" s="2293">
        <v>12.5</v>
      </c>
      <c r="AA48" s="2300"/>
      <c r="AB48" s="2280"/>
      <c r="AC48" s="2425" t="s">
        <v>61</v>
      </c>
      <c r="AD48" s="2281" t="s">
        <v>35</v>
      </c>
      <c r="AE48" s="2292">
        <v>14.43</v>
      </c>
      <c r="AF48" s="2293">
        <v>8.57</v>
      </c>
      <c r="AG48" s="2293">
        <v>12.76</v>
      </c>
      <c r="AH48" s="2300"/>
    </row>
    <row r="49" spans="1:34" ht="24">
      <c r="A49" s="2424"/>
      <c r="B49" s="2284" t="s">
        <v>955</v>
      </c>
      <c r="C49" s="2285">
        <v>17.8</v>
      </c>
      <c r="D49" s="2286">
        <v>10.4</v>
      </c>
      <c r="E49" s="2286">
        <v>16.670000000000002</v>
      </c>
      <c r="F49" s="2300"/>
      <c r="G49" s="2280"/>
      <c r="H49" s="2424"/>
      <c r="I49" s="2284" t="s">
        <v>955</v>
      </c>
      <c r="J49" s="2285">
        <v>16.89</v>
      </c>
      <c r="K49" s="2286">
        <v>10</v>
      </c>
      <c r="L49" s="2286">
        <v>15.790000000000001</v>
      </c>
      <c r="M49" s="2300"/>
      <c r="N49" s="2280"/>
      <c r="O49" s="2424"/>
      <c r="P49" s="2284" t="s">
        <v>955</v>
      </c>
      <c r="Q49" s="2285">
        <v>16.350000000000001</v>
      </c>
      <c r="R49" s="2286">
        <v>9.64</v>
      </c>
      <c r="S49" s="2286">
        <v>15.22</v>
      </c>
      <c r="T49" s="2300"/>
      <c r="U49" s="2280"/>
      <c r="V49" s="2425"/>
      <c r="W49" s="2284" t="s">
        <v>955</v>
      </c>
      <c r="X49" s="2292">
        <v>16.059999999999999</v>
      </c>
      <c r="Y49" s="2293">
        <v>9.17</v>
      </c>
      <c r="Z49" s="2293">
        <v>14.74</v>
      </c>
      <c r="AA49" s="2300"/>
      <c r="AB49" s="2280"/>
      <c r="AC49" s="2425"/>
      <c r="AD49" s="2284" t="s">
        <v>955</v>
      </c>
      <c r="AE49" s="2292">
        <v>16.03</v>
      </c>
      <c r="AF49" s="2293">
        <v>9.25</v>
      </c>
      <c r="AG49" s="2293">
        <v>14.870000000000001</v>
      </c>
      <c r="AH49" s="2300"/>
    </row>
    <row r="50" spans="1:34">
      <c r="A50" s="2428"/>
      <c r="B50" s="2287" t="s">
        <v>61</v>
      </c>
      <c r="C50" s="2288">
        <v>17.71</v>
      </c>
      <c r="D50" s="2289">
        <v>10.11</v>
      </c>
      <c r="E50" s="2289">
        <v>16.28</v>
      </c>
      <c r="F50" s="2299">
        <f>(E49-E48)/E49%</f>
        <v>16.976604679064195</v>
      </c>
      <c r="G50" s="2280"/>
      <c r="H50" s="2428"/>
      <c r="I50" s="2287" t="s">
        <v>61</v>
      </c>
      <c r="J50" s="2288">
        <v>16.830000000000002</v>
      </c>
      <c r="K50" s="2289">
        <v>9.93</v>
      </c>
      <c r="L50" s="2289">
        <v>15.63</v>
      </c>
      <c r="M50" s="2299">
        <f>(L49-L48)/L49%</f>
        <v>12.286257124762516</v>
      </c>
      <c r="N50" s="2280"/>
      <c r="O50" s="2428"/>
      <c r="P50" s="2287" t="s">
        <v>61</v>
      </c>
      <c r="Q50" s="2288">
        <v>16.18</v>
      </c>
      <c r="R50" s="2289">
        <v>9.3800000000000008</v>
      </c>
      <c r="S50" s="2289">
        <v>14.96</v>
      </c>
      <c r="T50" s="2299">
        <f>(S49-S48)/S49%</f>
        <v>17.017082785808146</v>
      </c>
      <c r="U50" s="2280"/>
      <c r="V50" s="2429"/>
      <c r="W50" s="2287" t="s">
        <v>61</v>
      </c>
      <c r="X50" s="2294">
        <v>15.790000000000001</v>
      </c>
      <c r="Y50" s="2295">
        <v>9</v>
      </c>
      <c r="Z50" s="2295">
        <v>14.43</v>
      </c>
      <c r="AA50" s="2299">
        <f>(Z49-Z48)/Z49%</f>
        <v>15.196743554952512</v>
      </c>
      <c r="AB50" s="2280"/>
      <c r="AC50" s="2429"/>
      <c r="AD50" s="2287" t="s">
        <v>61</v>
      </c>
      <c r="AE50" s="2294">
        <v>15.94</v>
      </c>
      <c r="AF50" s="2295">
        <v>9.18</v>
      </c>
      <c r="AG50" s="2295">
        <v>14.68</v>
      </c>
      <c r="AH50" s="2299">
        <f>(AG49-AG48)/AG49%</f>
        <v>14.189643577673175</v>
      </c>
    </row>
    <row r="51" spans="1:34">
      <c r="A51"/>
      <c r="B51"/>
      <c r="C51"/>
      <c r="D51"/>
      <c r="E51"/>
      <c r="G51"/>
    </row>
    <row r="52" spans="1:34">
      <c r="A52"/>
      <c r="B52"/>
      <c r="C52"/>
      <c r="D52"/>
      <c r="E52"/>
      <c r="G52"/>
    </row>
    <row r="53" spans="1:34" ht="54" customHeight="1">
      <c r="A53" s="2421" t="s">
        <v>1444</v>
      </c>
      <c r="B53" s="2421"/>
      <c r="C53" s="2421"/>
      <c r="D53" s="2421"/>
      <c r="E53" s="2421"/>
      <c r="F53" s="2224"/>
      <c r="M53" s="2224"/>
      <c r="T53" s="2224"/>
      <c r="AA53" s="2224"/>
      <c r="AH53" s="2224"/>
    </row>
    <row r="55" spans="1:34">
      <c r="A55" s="2175"/>
    </row>
  </sheetData>
  <mergeCells count="59">
    <mergeCell ref="A48:A50"/>
    <mergeCell ref="H48:H50"/>
    <mergeCell ref="O48:O50"/>
    <mergeCell ref="V48:V50"/>
    <mergeCell ref="AC48:AC50"/>
    <mergeCell ref="AC42:AC44"/>
    <mergeCell ref="A45:A47"/>
    <mergeCell ref="H45:H47"/>
    <mergeCell ref="O45:O47"/>
    <mergeCell ref="V45:V47"/>
    <mergeCell ref="AC45:AC47"/>
    <mergeCell ref="A41:B41"/>
    <mergeCell ref="H41:I41"/>
    <mergeCell ref="O41:P41"/>
    <mergeCell ref="V41:W41"/>
    <mergeCell ref="A42:A44"/>
    <mergeCell ref="H42:H44"/>
    <mergeCell ref="O42:O44"/>
    <mergeCell ref="V42:V44"/>
    <mergeCell ref="A36:A38"/>
    <mergeCell ref="H36:H38"/>
    <mergeCell ref="O36:O38"/>
    <mergeCell ref="V36:V38"/>
    <mergeCell ref="AC36:AC38"/>
    <mergeCell ref="V30:V32"/>
    <mergeCell ref="AC30:AC32"/>
    <mergeCell ref="A33:A35"/>
    <mergeCell ref="H33:H35"/>
    <mergeCell ref="O33:O35"/>
    <mergeCell ref="V33:V35"/>
    <mergeCell ref="AC33:AC35"/>
    <mergeCell ref="AC21:AC23"/>
    <mergeCell ref="A24:A26"/>
    <mergeCell ref="H24:H26"/>
    <mergeCell ref="O24:O26"/>
    <mergeCell ref="V24:V26"/>
    <mergeCell ref="AC24:AC26"/>
    <mergeCell ref="AC17:AD17"/>
    <mergeCell ref="A18:A20"/>
    <mergeCell ref="H18:H20"/>
    <mergeCell ref="O18:O20"/>
    <mergeCell ref="V18:V20"/>
    <mergeCell ref="AC18:AC20"/>
    <mergeCell ref="A53:E53"/>
    <mergeCell ref="A17:B17"/>
    <mergeCell ref="H17:I17"/>
    <mergeCell ref="O17:P17"/>
    <mergeCell ref="V17:W17"/>
    <mergeCell ref="A21:A23"/>
    <mergeCell ref="H21:H23"/>
    <mergeCell ref="O21:O23"/>
    <mergeCell ref="V21:V23"/>
    <mergeCell ref="A29:B29"/>
    <mergeCell ref="H29:I29"/>
    <mergeCell ref="O29:P29"/>
    <mergeCell ref="V29:W29"/>
    <mergeCell ref="A30:A32"/>
    <mergeCell ref="H30:H32"/>
    <mergeCell ref="O30:O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workbookViewId="0">
      <selection activeCell="E7" sqref="E7"/>
    </sheetView>
  </sheetViews>
  <sheetFormatPr defaultRowHeight="15"/>
  <cols>
    <col min="1" max="1" width="28.7109375" customWidth="1"/>
  </cols>
  <sheetData>
    <row r="1" spans="1:13" ht="21">
      <c r="A1" s="1141" t="s">
        <v>309</v>
      </c>
    </row>
    <row r="3" spans="1:13">
      <c r="A3" t="s">
        <v>310</v>
      </c>
      <c r="B3" t="s">
        <v>8</v>
      </c>
      <c r="C3" s="148" t="s">
        <v>217</v>
      </c>
      <c r="D3" s="148" t="s">
        <v>218</v>
      </c>
      <c r="E3" s="148" t="s">
        <v>221</v>
      </c>
      <c r="F3" s="148" t="s">
        <v>219</v>
      </c>
      <c r="G3" s="148" t="s">
        <v>220</v>
      </c>
      <c r="H3" s="148" t="s">
        <v>222</v>
      </c>
      <c r="I3" s="148"/>
      <c r="J3" t="s">
        <v>2</v>
      </c>
      <c r="K3" t="s">
        <v>133</v>
      </c>
      <c r="L3" t="s">
        <v>932</v>
      </c>
    </row>
    <row r="4" spans="1:13" s="676" customFormat="1">
      <c r="A4" s="676" t="s">
        <v>128</v>
      </c>
      <c r="B4" s="76">
        <v>3.93</v>
      </c>
      <c r="C4" s="76">
        <v>9.6199999999999992</v>
      </c>
      <c r="D4" s="76">
        <v>3.47</v>
      </c>
      <c r="E4" s="76">
        <v>7.08</v>
      </c>
      <c r="F4" s="76">
        <v>3.93</v>
      </c>
      <c r="G4" s="76">
        <v>4.3</v>
      </c>
      <c r="H4" s="76">
        <v>4.72</v>
      </c>
    </row>
    <row r="5" spans="1:13">
      <c r="A5" t="s">
        <v>127</v>
      </c>
      <c r="B5" s="76">
        <v>4.03</v>
      </c>
      <c r="C5" s="677">
        <v>8.81</v>
      </c>
      <c r="D5" s="677">
        <v>3.38</v>
      </c>
      <c r="E5" s="76">
        <v>7</v>
      </c>
      <c r="F5" s="677">
        <v>4.03</v>
      </c>
      <c r="G5" s="677">
        <v>3.36</v>
      </c>
      <c r="H5" s="677">
        <v>4.76</v>
      </c>
    </row>
    <row r="6" spans="1:13" s="658" customFormat="1">
      <c r="A6" s="658" t="s">
        <v>393</v>
      </c>
      <c r="B6" s="76">
        <v>3.57</v>
      </c>
      <c r="C6" s="76">
        <v>9.9</v>
      </c>
      <c r="D6" s="76">
        <v>2.52</v>
      </c>
      <c r="E6" s="76">
        <v>5.44</v>
      </c>
      <c r="F6" s="76">
        <v>3.46</v>
      </c>
      <c r="G6" s="76">
        <v>3.7</v>
      </c>
      <c r="H6" s="76">
        <v>5.12</v>
      </c>
      <c r="J6" s="450">
        <v>3.3743401850586849</v>
      </c>
      <c r="K6" s="450">
        <f>I44/C44</f>
        <v>2.8720405382388008</v>
      </c>
      <c r="L6" s="450">
        <f>I47/C47</f>
        <v>2.7013907461888205</v>
      </c>
    </row>
    <row r="7" spans="1:13" s="1149" customFormat="1">
      <c r="A7" s="1149" t="s">
        <v>1001</v>
      </c>
      <c r="B7" s="76">
        <v>3.78</v>
      </c>
      <c r="C7" s="76">
        <v>7.19</v>
      </c>
      <c r="D7" s="76">
        <v>2.89</v>
      </c>
      <c r="E7" s="76"/>
      <c r="F7" s="76">
        <v>2.12</v>
      </c>
      <c r="G7" s="76"/>
      <c r="H7" s="450">
        <v>5.4</v>
      </c>
      <c r="J7" s="450">
        <f>I35/C35</f>
        <v>3.4056666666666668</v>
      </c>
      <c r="K7" s="450">
        <f>I33/C33</f>
        <v>2.8919718368537266</v>
      </c>
      <c r="L7" s="450">
        <f>I36/C36</f>
        <v>2.7051904324631599</v>
      </c>
    </row>
    <row r="8" spans="1:13" s="2176" customFormat="1">
      <c r="A8" s="2176" t="s">
        <v>1330</v>
      </c>
      <c r="B8" s="76">
        <v>3.96</v>
      </c>
      <c r="C8" s="76">
        <v>7.03</v>
      </c>
      <c r="D8" s="76">
        <v>2.99</v>
      </c>
      <c r="E8" s="76"/>
      <c r="F8" s="76">
        <v>2.4900000000000002</v>
      </c>
      <c r="G8" s="76"/>
      <c r="H8" s="76">
        <v>4.55</v>
      </c>
      <c r="J8" s="450">
        <f>I23/C23</f>
        <v>3.4518518518518517</v>
      </c>
      <c r="K8" s="450">
        <f>I21/C21</f>
        <v>2.8634775274129414</v>
      </c>
      <c r="L8" s="450">
        <f>I36/C36</f>
        <v>2.7051904324631599</v>
      </c>
    </row>
    <row r="9" spans="1:13">
      <c r="B9" t="s">
        <v>312</v>
      </c>
      <c r="C9" t="s">
        <v>313</v>
      </c>
      <c r="D9" s="148" t="s">
        <v>311</v>
      </c>
      <c r="E9" t="s">
        <v>311</v>
      </c>
      <c r="F9" s="148" t="s">
        <v>311</v>
      </c>
      <c r="G9" s="148" t="s">
        <v>312</v>
      </c>
      <c r="H9" s="148" t="s">
        <v>312</v>
      </c>
      <c r="J9" s="658" t="s">
        <v>770</v>
      </c>
    </row>
    <row r="10" spans="1:13">
      <c r="B10" s="2177" t="s">
        <v>1449</v>
      </c>
      <c r="C10" s="2177" t="s">
        <v>1448</v>
      </c>
      <c r="F10" t="s">
        <v>1480</v>
      </c>
      <c r="H10" s="1159" t="s">
        <v>1200</v>
      </c>
    </row>
    <row r="11" spans="1:13">
      <c r="H11" s="2196" t="s">
        <v>1450</v>
      </c>
    </row>
    <row r="15" spans="1:13" s="1739" customFormat="1"/>
    <row r="16" spans="1:13" s="2176" customFormat="1" ht="18.75">
      <c r="A16" s="679" t="s">
        <v>1447</v>
      </c>
      <c r="B16" s="680"/>
      <c r="C16" s="681"/>
      <c r="D16" s="681"/>
      <c r="E16" s="681"/>
      <c r="F16" s="681"/>
      <c r="G16" s="681"/>
      <c r="H16" s="681"/>
      <c r="I16" s="681"/>
      <c r="J16" s="681"/>
      <c r="K16" s="681"/>
      <c r="L16" s="681"/>
      <c r="M16" s="681"/>
    </row>
    <row r="17" spans="1:13" s="2176" customFormat="1" ht="15.75" thickBot="1">
      <c r="A17" s="782" t="s">
        <v>1254</v>
      </c>
      <c r="B17" s="682"/>
      <c r="C17" s="682"/>
      <c r="D17" s="682"/>
      <c r="E17" s="682"/>
      <c r="F17" s="682"/>
      <c r="G17" s="682"/>
      <c r="H17" s="682"/>
      <c r="I17" s="682"/>
      <c r="J17" s="682"/>
      <c r="K17" s="682"/>
      <c r="L17" s="682"/>
      <c r="M17" s="682"/>
    </row>
    <row r="18" spans="1:13" s="2176" customFormat="1">
      <c r="A18" s="683"/>
      <c r="B18" s="684" t="s">
        <v>668</v>
      </c>
      <c r="C18" s="685"/>
      <c r="D18" s="685"/>
      <c r="E18" s="686"/>
      <c r="F18" s="686"/>
      <c r="G18" s="686"/>
      <c r="H18" s="686"/>
      <c r="I18" s="687"/>
      <c r="J18" s="687"/>
      <c r="K18" s="687"/>
      <c r="L18" s="687"/>
      <c r="M18" s="687"/>
    </row>
    <row r="19" spans="1:13" s="2176" customFormat="1">
      <c r="A19" s="687"/>
      <c r="B19" s="684" t="s">
        <v>771</v>
      </c>
      <c r="C19" s="2430" t="s">
        <v>125</v>
      </c>
      <c r="D19" s="2431"/>
      <c r="E19" s="2431"/>
      <c r="F19" s="2431"/>
      <c r="G19" s="2431"/>
      <c r="H19" s="2431"/>
      <c r="I19" s="2431"/>
      <c r="J19" s="2431"/>
      <c r="K19" s="2431"/>
      <c r="L19" s="2431"/>
      <c r="M19" s="2431"/>
    </row>
    <row r="20" spans="1:13" s="2176" customFormat="1" ht="15.75" thickBot="1">
      <c r="A20" s="687" t="s">
        <v>772</v>
      </c>
      <c r="B20" s="688" t="s">
        <v>773</v>
      </c>
      <c r="C20" s="689" t="s">
        <v>86</v>
      </c>
      <c r="D20" s="689">
        <v>90</v>
      </c>
      <c r="E20" s="689">
        <v>91</v>
      </c>
      <c r="F20" s="689">
        <v>92</v>
      </c>
      <c r="G20" s="689">
        <v>93</v>
      </c>
      <c r="H20" s="689">
        <v>94</v>
      </c>
      <c r="I20" s="689">
        <v>95</v>
      </c>
      <c r="J20" s="689">
        <v>96</v>
      </c>
      <c r="K20" s="689">
        <v>97</v>
      </c>
      <c r="L20" s="689">
        <v>98</v>
      </c>
      <c r="M20" s="689">
        <v>99</v>
      </c>
    </row>
    <row r="21" spans="1:13" s="2176" customFormat="1">
      <c r="A21" s="780" t="s">
        <v>225</v>
      </c>
      <c r="B21" s="2186">
        <v>22441</v>
      </c>
      <c r="C21" s="2186">
        <v>24897</v>
      </c>
      <c r="D21" s="1740">
        <v>54180</v>
      </c>
      <c r="E21" s="2187">
        <v>56409</v>
      </c>
      <c r="F21" s="2187">
        <v>59276</v>
      </c>
      <c r="G21" s="2187">
        <v>62283</v>
      </c>
      <c r="H21" s="2187">
        <v>66331</v>
      </c>
      <c r="I21" s="2187">
        <v>71292</v>
      </c>
      <c r="J21" s="2187">
        <v>78254</v>
      </c>
      <c r="K21" s="2187">
        <v>87637</v>
      </c>
      <c r="L21" s="2187">
        <v>102234</v>
      </c>
      <c r="M21" s="2187">
        <v>133962</v>
      </c>
    </row>
    <row r="22" spans="1:13" s="2176" customFormat="1">
      <c r="A22" s="781" t="s">
        <v>199</v>
      </c>
      <c r="B22" s="1761">
        <v>18758</v>
      </c>
      <c r="C22" s="1761">
        <v>25131</v>
      </c>
      <c r="D22" s="1762">
        <v>55666</v>
      </c>
      <c r="E22" s="2188">
        <v>58132</v>
      </c>
      <c r="F22" s="2188">
        <v>60859</v>
      </c>
      <c r="G22" s="2188">
        <v>64391</v>
      </c>
      <c r="H22" s="2188">
        <v>68359</v>
      </c>
      <c r="I22" s="2188">
        <v>73775</v>
      </c>
      <c r="J22" s="2188">
        <v>81096</v>
      </c>
      <c r="K22" s="2188">
        <v>90754</v>
      </c>
      <c r="L22" s="2188">
        <v>105833</v>
      </c>
      <c r="M22" s="2189">
        <v>138937</v>
      </c>
    </row>
    <row r="23" spans="1:13" s="2176" customFormat="1">
      <c r="A23" s="687" t="s">
        <v>2</v>
      </c>
      <c r="B23" s="1763">
        <v>3269</v>
      </c>
      <c r="C23" s="1763">
        <v>33750</v>
      </c>
      <c r="D23" s="1762">
        <v>84760</v>
      </c>
      <c r="E23" s="2190">
        <v>89052</v>
      </c>
      <c r="F23" s="2190">
        <v>94266</v>
      </c>
      <c r="G23" s="2191">
        <v>100000</v>
      </c>
      <c r="H23" s="2191">
        <v>106578</v>
      </c>
      <c r="I23" s="2191">
        <v>116500</v>
      </c>
      <c r="J23" s="2191">
        <v>129375</v>
      </c>
      <c r="K23" s="2192">
        <v>144750</v>
      </c>
      <c r="L23" s="2193">
        <v>169959</v>
      </c>
      <c r="M23" s="2193">
        <v>250000</v>
      </c>
    </row>
    <row r="24" spans="1:13" s="2176" customFormat="1">
      <c r="A24" s="781" t="s">
        <v>931</v>
      </c>
      <c r="B24" s="1764">
        <v>15489</v>
      </c>
      <c r="C24" s="1764">
        <v>23861</v>
      </c>
      <c r="D24" s="1762">
        <v>50274</v>
      </c>
      <c r="E24" s="2194">
        <v>52116</v>
      </c>
      <c r="F24" s="2194">
        <v>54416</v>
      </c>
      <c r="G24" s="2194">
        <v>57002</v>
      </c>
      <c r="H24" s="2194">
        <v>60113</v>
      </c>
      <c r="I24" s="2194">
        <v>64069</v>
      </c>
      <c r="J24" s="2194">
        <v>69241</v>
      </c>
      <c r="K24" s="2194">
        <v>76739</v>
      </c>
      <c r="L24" s="2194">
        <v>87873</v>
      </c>
      <c r="M24" s="2195">
        <v>111655</v>
      </c>
    </row>
    <row r="25" spans="1:13" s="2176" customFormat="1" ht="15.75" thickBot="1">
      <c r="A25" s="691"/>
      <c r="B25" s="692"/>
      <c r="C25" s="693"/>
      <c r="D25" s="693"/>
      <c r="E25" s="693"/>
      <c r="F25" s="693"/>
      <c r="G25" s="693"/>
      <c r="H25" s="693"/>
      <c r="I25" s="693"/>
      <c r="J25" s="693"/>
      <c r="K25" s="693"/>
      <c r="L25" s="693"/>
      <c r="M25" s="693"/>
    </row>
    <row r="26" spans="1:13" s="2176" customFormat="1"/>
    <row r="27" spans="1:13" s="2176" customFormat="1"/>
    <row r="28" spans="1:13" s="1739" customFormat="1" ht="18.75">
      <c r="A28" s="679" t="s">
        <v>1446</v>
      </c>
      <c r="B28" s="680"/>
      <c r="C28" s="681"/>
      <c r="D28" s="681"/>
      <c r="E28" s="681"/>
      <c r="F28" s="681"/>
      <c r="G28" s="681"/>
      <c r="H28" s="681"/>
      <c r="I28" s="681"/>
      <c r="J28" s="681"/>
      <c r="K28" s="681"/>
      <c r="L28" s="681"/>
      <c r="M28" s="681"/>
    </row>
    <row r="29" spans="1:13" s="1739" customFormat="1" ht="15.75" thickBot="1">
      <c r="A29" s="782" t="s">
        <v>1254</v>
      </c>
      <c r="B29" s="682"/>
      <c r="C29" s="682"/>
      <c r="D29" s="682"/>
      <c r="E29" s="682"/>
      <c r="F29" s="682"/>
      <c r="G29" s="682"/>
      <c r="H29" s="682"/>
      <c r="I29" s="682"/>
      <c r="J29" s="682"/>
      <c r="K29" s="682"/>
      <c r="L29" s="682"/>
      <c r="M29" s="682"/>
    </row>
    <row r="30" spans="1:13" s="1739" customFormat="1">
      <c r="A30" s="683"/>
      <c r="B30" s="684" t="s">
        <v>668</v>
      </c>
      <c r="C30" s="685"/>
      <c r="D30" s="685"/>
      <c r="E30" s="686"/>
      <c r="F30" s="686"/>
      <c r="G30" s="686"/>
      <c r="H30" s="686"/>
      <c r="I30" s="687"/>
      <c r="J30" s="687"/>
      <c r="K30" s="687"/>
      <c r="L30" s="687"/>
      <c r="M30" s="687"/>
    </row>
    <row r="31" spans="1:13" s="1739" customFormat="1">
      <c r="A31" s="687"/>
      <c r="B31" s="684" t="s">
        <v>771</v>
      </c>
      <c r="C31" s="2430" t="s">
        <v>125</v>
      </c>
      <c r="D31" s="2431"/>
      <c r="E31" s="2431"/>
      <c r="F31" s="2431"/>
      <c r="G31" s="2431"/>
      <c r="H31" s="2431"/>
      <c r="I31" s="2431"/>
      <c r="J31" s="2431"/>
      <c r="K31" s="2431"/>
      <c r="L31" s="2431"/>
      <c r="M31" s="2431"/>
    </row>
    <row r="32" spans="1:13" s="1739" customFormat="1" ht="15.75" thickBot="1">
      <c r="A32" s="687" t="s">
        <v>772</v>
      </c>
      <c r="B32" s="688" t="s">
        <v>773</v>
      </c>
      <c r="C32" s="689" t="s">
        <v>86</v>
      </c>
      <c r="D32" s="689">
        <v>90</v>
      </c>
      <c r="E32" s="689">
        <v>91</v>
      </c>
      <c r="F32" s="689">
        <v>92</v>
      </c>
      <c r="G32" s="689">
        <v>93</v>
      </c>
      <c r="H32" s="689">
        <v>94</v>
      </c>
      <c r="I32" s="689">
        <v>95</v>
      </c>
      <c r="J32" s="689">
        <v>96</v>
      </c>
      <c r="K32" s="689">
        <v>97</v>
      </c>
      <c r="L32" s="689">
        <v>98</v>
      </c>
      <c r="M32" s="689">
        <v>99</v>
      </c>
    </row>
    <row r="33" spans="1:20" s="1739" customFormat="1">
      <c r="A33" s="780" t="s">
        <v>225</v>
      </c>
      <c r="B33" s="2186">
        <v>22154</v>
      </c>
      <c r="C33" s="2186">
        <v>24003</v>
      </c>
      <c r="D33" s="1740">
        <v>52715</v>
      </c>
      <c r="E33" s="2186">
        <v>54983</v>
      </c>
      <c r="F33" s="2186">
        <v>57554</v>
      </c>
      <c r="G33" s="2186">
        <v>60640</v>
      </c>
      <c r="H33" s="2186">
        <v>64673</v>
      </c>
      <c r="I33" s="2186">
        <v>69416</v>
      </c>
      <c r="J33" s="2186">
        <v>76154</v>
      </c>
      <c r="K33" s="2186">
        <v>85798</v>
      </c>
      <c r="L33" s="2186">
        <v>100434</v>
      </c>
      <c r="M33" s="2186">
        <v>130805</v>
      </c>
    </row>
    <row r="34" spans="1:20" s="1739" customFormat="1">
      <c r="A34" s="781" t="s">
        <v>199</v>
      </c>
      <c r="B34" s="1761">
        <v>18528</v>
      </c>
      <c r="C34" s="1761">
        <v>24283</v>
      </c>
      <c r="D34" s="1762">
        <v>54026</v>
      </c>
      <c r="E34" s="2184">
        <v>56343</v>
      </c>
      <c r="F34" s="2184">
        <v>59160</v>
      </c>
      <c r="G34" s="2184">
        <v>62406</v>
      </c>
      <c r="H34" s="2184">
        <v>66460</v>
      </c>
      <c r="I34" s="2184">
        <v>71732</v>
      </c>
      <c r="J34" s="2184">
        <v>78793</v>
      </c>
      <c r="K34" s="2184">
        <v>89034</v>
      </c>
      <c r="L34" s="2184">
        <v>103747</v>
      </c>
      <c r="M34" s="2185">
        <v>136153</v>
      </c>
    </row>
    <row r="35" spans="1:20" s="1739" customFormat="1">
      <c r="A35" s="687" t="s">
        <v>2</v>
      </c>
      <c r="B35" s="1763">
        <v>3312</v>
      </c>
      <c r="C35" s="1763">
        <v>33000</v>
      </c>
      <c r="D35" s="1762">
        <v>81453</v>
      </c>
      <c r="E35" s="2178">
        <v>85888</v>
      </c>
      <c r="F35" s="2178">
        <v>91267</v>
      </c>
      <c r="G35" s="2178">
        <v>97585</v>
      </c>
      <c r="H35" s="2179">
        <v>103956</v>
      </c>
      <c r="I35" s="2179">
        <v>112387</v>
      </c>
      <c r="J35" s="2179">
        <v>125000</v>
      </c>
      <c r="K35" s="2180">
        <v>141466</v>
      </c>
      <c r="L35" s="2181">
        <v>173074</v>
      </c>
      <c r="M35" s="2181">
        <v>262261</v>
      </c>
    </row>
    <row r="36" spans="1:20" s="1739" customFormat="1">
      <c r="A36" s="781" t="s">
        <v>931</v>
      </c>
      <c r="B36" s="1764">
        <v>15216</v>
      </c>
      <c r="C36" s="1764">
        <v>22869</v>
      </c>
      <c r="D36" s="1762">
        <v>48823</v>
      </c>
      <c r="E36" s="2182">
        <v>50522</v>
      </c>
      <c r="F36" s="2182">
        <v>52610</v>
      </c>
      <c r="G36" s="2182">
        <v>55104</v>
      </c>
      <c r="H36" s="2182">
        <v>58217</v>
      </c>
      <c r="I36" s="2182">
        <v>61865</v>
      </c>
      <c r="J36" s="2182">
        <v>66927</v>
      </c>
      <c r="K36" s="2182">
        <v>74396</v>
      </c>
      <c r="L36" s="2182">
        <v>85746</v>
      </c>
      <c r="M36" s="2183">
        <v>107852</v>
      </c>
    </row>
    <row r="37" spans="1:20" s="1739" customFormat="1" ht="15.75" thickBot="1">
      <c r="A37" s="691"/>
      <c r="B37" s="692"/>
      <c r="C37" s="693"/>
      <c r="D37" s="693"/>
      <c r="E37" s="693"/>
      <c r="F37" s="693"/>
      <c r="G37" s="693"/>
      <c r="H37" s="693"/>
      <c r="I37" s="693"/>
      <c r="J37" s="693"/>
      <c r="K37" s="693"/>
      <c r="L37" s="693"/>
      <c r="M37" s="693"/>
    </row>
    <row r="39" spans="1:20" ht="18.75">
      <c r="A39" s="679" t="s">
        <v>1255</v>
      </c>
      <c r="B39" s="680"/>
      <c r="C39" s="681"/>
      <c r="D39" s="681"/>
      <c r="E39" s="681"/>
      <c r="F39" s="681"/>
      <c r="G39" s="681"/>
      <c r="H39" s="681"/>
      <c r="I39" s="681"/>
      <c r="J39" s="681"/>
      <c r="K39" s="681"/>
      <c r="L39" s="681"/>
      <c r="M39" s="681"/>
    </row>
    <row r="40" spans="1:20" ht="15.75" thickBot="1">
      <c r="A40" s="782"/>
      <c r="B40" s="682"/>
      <c r="C40" s="682"/>
      <c r="D40" s="682"/>
      <c r="E40" s="682"/>
      <c r="F40" s="682"/>
      <c r="G40" s="682"/>
      <c r="H40" s="682"/>
      <c r="I40" s="682"/>
      <c r="J40" s="682"/>
      <c r="K40" s="682"/>
      <c r="L40" s="682"/>
      <c r="M40" s="682"/>
    </row>
    <row r="41" spans="1:20">
      <c r="A41" s="683"/>
      <c r="B41" s="684" t="s">
        <v>668</v>
      </c>
      <c r="C41" s="685"/>
      <c r="D41" s="685"/>
      <c r="E41" s="686"/>
      <c r="F41" s="686"/>
      <c r="G41" s="686"/>
      <c r="H41" s="686"/>
      <c r="I41" s="687"/>
      <c r="J41" s="687"/>
      <c r="K41" s="687"/>
      <c r="L41" s="687"/>
      <c r="M41" s="687"/>
    </row>
    <row r="42" spans="1:20">
      <c r="A42" s="687"/>
      <c r="B42" s="684" t="s">
        <v>771</v>
      </c>
      <c r="C42" s="2430" t="s">
        <v>125</v>
      </c>
      <c r="D42" s="2431"/>
      <c r="E42" s="2431"/>
      <c r="F42" s="2431"/>
      <c r="G42" s="2431"/>
      <c r="H42" s="2431"/>
      <c r="I42" s="2431"/>
      <c r="J42" s="2431"/>
      <c r="K42" s="2431"/>
      <c r="L42" s="2431"/>
      <c r="M42" s="2431"/>
    </row>
    <row r="43" spans="1:20" ht="15.75" thickBot="1">
      <c r="A43" s="687" t="s">
        <v>772</v>
      </c>
      <c r="B43" s="688" t="s">
        <v>773</v>
      </c>
      <c r="C43" s="689" t="s">
        <v>86</v>
      </c>
      <c r="D43" s="689">
        <v>90</v>
      </c>
      <c r="E43" s="689">
        <v>91</v>
      </c>
      <c r="F43" s="689">
        <v>92</v>
      </c>
      <c r="G43" s="689">
        <v>93</v>
      </c>
      <c r="H43" s="689">
        <v>94</v>
      </c>
      <c r="I43" s="689">
        <v>95</v>
      </c>
      <c r="J43" s="689">
        <v>96</v>
      </c>
      <c r="K43" s="689">
        <v>97</v>
      </c>
      <c r="L43" s="689">
        <v>98</v>
      </c>
      <c r="M43" s="689">
        <v>99</v>
      </c>
    </row>
    <row r="44" spans="1:20">
      <c r="A44" s="780" t="s">
        <v>225</v>
      </c>
      <c r="B44" s="2186">
        <v>22000</v>
      </c>
      <c r="C44" s="2186">
        <v>23484</v>
      </c>
      <c r="D44" s="1740">
        <v>51373</v>
      </c>
      <c r="E44" s="1741">
        <v>53596</v>
      </c>
      <c r="F44" s="1741">
        <v>56101</v>
      </c>
      <c r="G44" s="1741">
        <v>59183</v>
      </c>
      <c r="H44" s="1741">
        <v>62907</v>
      </c>
      <c r="I44" s="1741">
        <v>67447</v>
      </c>
      <c r="J44" s="1741">
        <v>73708</v>
      </c>
      <c r="K44" s="1741">
        <v>83380</v>
      </c>
      <c r="L44" s="1741">
        <v>97472</v>
      </c>
      <c r="M44" s="1741">
        <v>124534</v>
      </c>
    </row>
    <row r="45" spans="1:20" s="768" customFormat="1">
      <c r="A45" s="781" t="s">
        <v>199</v>
      </c>
      <c r="B45" s="1742">
        <v>18394</v>
      </c>
      <c r="C45" s="1743">
        <v>23761</v>
      </c>
      <c r="D45" s="1744">
        <v>52746</v>
      </c>
      <c r="E45" s="1745">
        <v>55000</v>
      </c>
      <c r="F45" s="1745">
        <v>57624</v>
      </c>
      <c r="G45" s="1745">
        <v>60804</v>
      </c>
      <c r="H45" s="1745">
        <v>64790</v>
      </c>
      <c r="I45" s="1745">
        <v>69451</v>
      </c>
      <c r="J45" s="1745">
        <v>75912</v>
      </c>
      <c r="K45" s="1745">
        <v>86046</v>
      </c>
      <c r="L45" s="1745">
        <v>100029</v>
      </c>
      <c r="M45" s="1746">
        <v>128544</v>
      </c>
      <c r="Q45" s="786"/>
    </row>
    <row r="46" spans="1:20">
      <c r="A46" s="687" t="s">
        <v>2</v>
      </c>
      <c r="B46" s="1747">
        <v>3284</v>
      </c>
      <c r="C46" s="1748">
        <v>32163</v>
      </c>
      <c r="D46" s="1750">
        <v>78283</v>
      </c>
      <c r="E46" s="1751">
        <v>83325</v>
      </c>
      <c r="F46" s="1751">
        <v>88196</v>
      </c>
      <c r="G46" s="1751">
        <v>93412</v>
      </c>
      <c r="H46" s="1752">
        <v>100000</v>
      </c>
      <c r="I46" s="1752">
        <v>107868</v>
      </c>
      <c r="J46" s="1752">
        <v>119409</v>
      </c>
      <c r="K46" s="1753">
        <v>132506</v>
      </c>
      <c r="L46" s="1754">
        <v>160976</v>
      </c>
      <c r="M46" s="1754">
        <v>239784</v>
      </c>
      <c r="Q46" s="786"/>
    </row>
    <row r="47" spans="1:20">
      <c r="A47" s="781" t="s">
        <v>931</v>
      </c>
      <c r="B47" s="1756">
        <v>15110</v>
      </c>
      <c r="C47" s="1757">
        <v>22434</v>
      </c>
      <c r="D47" s="1758">
        <v>47790</v>
      </c>
      <c r="E47" s="1759">
        <v>49415</v>
      </c>
      <c r="F47" s="1759">
        <v>51349</v>
      </c>
      <c r="G47" s="1759">
        <v>53904</v>
      </c>
      <c r="H47" s="1759">
        <v>57000</v>
      </c>
      <c r="I47" s="1759">
        <v>60603</v>
      </c>
      <c r="J47" s="1759">
        <v>65481</v>
      </c>
      <c r="K47" s="1759">
        <v>72000</v>
      </c>
      <c r="L47" s="1759">
        <v>83072</v>
      </c>
      <c r="M47" s="1760">
        <v>104487</v>
      </c>
      <c r="Q47" s="786"/>
      <c r="R47" s="786"/>
      <c r="S47" s="786"/>
      <c r="T47" s="786"/>
    </row>
    <row r="48" spans="1:20" ht="15.75" thickBot="1">
      <c r="A48" s="691"/>
      <c r="B48" s="692"/>
      <c r="C48" s="693"/>
      <c r="D48" s="693"/>
      <c r="E48" s="693"/>
      <c r="F48" s="693"/>
      <c r="G48" s="693"/>
      <c r="H48" s="693"/>
      <c r="I48" s="693"/>
      <c r="J48" s="693"/>
      <c r="K48" s="693"/>
      <c r="L48" s="693"/>
      <c r="M48" s="693"/>
    </row>
    <row r="49" spans="1:13">
      <c r="A49" s="694"/>
      <c r="B49" s="694"/>
      <c r="C49" s="694"/>
      <c r="D49" s="695"/>
      <c r="E49" s="695"/>
      <c r="F49" s="695"/>
      <c r="G49" s="695"/>
      <c r="H49" s="695"/>
      <c r="I49" s="695"/>
      <c r="J49" s="695"/>
      <c r="K49" s="695"/>
      <c r="L49" s="694"/>
      <c r="M49" s="694"/>
    </row>
    <row r="50" spans="1:13">
      <c r="A50" s="694" t="s">
        <v>774</v>
      </c>
      <c r="B50" s="694"/>
      <c r="C50" s="694"/>
      <c r="D50" s="694"/>
      <c r="E50" s="694"/>
      <c r="F50" s="694"/>
      <c r="G50" s="694"/>
      <c r="H50" s="696"/>
      <c r="I50" s="696"/>
      <c r="J50" s="696"/>
      <c r="K50" s="690"/>
      <c r="L50" s="690"/>
      <c r="M50" s="690"/>
    </row>
    <row r="51" spans="1:13">
      <c r="A51" s="696" t="s">
        <v>775</v>
      </c>
      <c r="B51" s="696"/>
      <c r="C51" s="694"/>
      <c r="D51" s="696"/>
      <c r="E51" s="696"/>
      <c r="F51" s="696"/>
      <c r="G51" s="696"/>
      <c r="H51" s="696"/>
      <c r="I51" s="696"/>
      <c r="J51" s="696"/>
      <c r="K51" s="690"/>
      <c r="L51" s="690"/>
      <c r="M51" s="690"/>
    </row>
    <row r="52" spans="1:13">
      <c r="A52" s="696" t="s">
        <v>776</v>
      </c>
      <c r="B52" s="696"/>
      <c r="C52" s="694"/>
      <c r="D52" s="696"/>
      <c r="E52" s="696"/>
      <c r="F52" s="696"/>
      <c r="G52" s="696"/>
      <c r="H52" s="696"/>
      <c r="I52" s="696"/>
      <c r="J52" s="696"/>
      <c r="K52" s="690"/>
      <c r="L52" s="690"/>
      <c r="M52" s="690"/>
    </row>
    <row r="53" spans="1:13">
      <c r="A53" s="696" t="s">
        <v>777</v>
      </c>
      <c r="B53" s="696"/>
      <c r="C53" s="694"/>
      <c r="D53" s="696"/>
      <c r="E53" s="696"/>
      <c r="F53" s="696"/>
      <c r="G53" s="696"/>
      <c r="H53" s="696"/>
      <c r="I53" s="696"/>
      <c r="J53" s="696"/>
      <c r="K53" s="690"/>
      <c r="L53" s="690"/>
      <c r="M53" s="690"/>
    </row>
    <row r="54" spans="1:13">
      <c r="A54" s="696" t="s">
        <v>778</v>
      </c>
      <c r="B54" s="696"/>
      <c r="C54" s="694"/>
      <c r="D54" s="696"/>
      <c r="E54" s="696"/>
      <c r="F54" s="696"/>
      <c r="G54" s="696"/>
      <c r="H54" s="690"/>
      <c r="I54" s="690"/>
      <c r="J54" s="690"/>
      <c r="K54" s="690"/>
      <c r="L54" s="690"/>
      <c r="M54" s="690"/>
    </row>
    <row r="55" spans="1:13">
      <c r="A55" s="697" t="s">
        <v>779</v>
      </c>
      <c r="B55" s="697"/>
      <c r="C55" s="698"/>
      <c r="D55" s="697"/>
      <c r="E55" s="697"/>
      <c r="F55" s="697"/>
      <c r="G55" s="697"/>
      <c r="H55" s="690"/>
      <c r="I55" s="690"/>
      <c r="J55" s="690"/>
      <c r="K55" s="690"/>
      <c r="L55" s="690"/>
      <c r="M55" s="690"/>
    </row>
    <row r="56" spans="1:13">
      <c r="A56" s="690"/>
      <c r="B56" s="690"/>
      <c r="C56" s="699"/>
      <c r="D56" s="690"/>
      <c r="E56" s="690"/>
      <c r="F56" s="690"/>
      <c r="G56" s="690"/>
      <c r="H56" s="690"/>
      <c r="I56" s="690"/>
      <c r="J56" s="690"/>
      <c r="K56" s="690"/>
      <c r="L56" s="690"/>
      <c r="M56" s="690"/>
    </row>
    <row r="57" spans="1:13">
      <c r="A57" s="700" t="s">
        <v>780</v>
      </c>
      <c r="B57" s="2435" t="s">
        <v>781</v>
      </c>
      <c r="C57" s="2436"/>
      <c r="D57" s="2436"/>
      <c r="E57" s="2436"/>
      <c r="F57" s="2436"/>
      <c r="G57" s="2437"/>
      <c r="H57" s="690"/>
      <c r="I57" s="690"/>
      <c r="J57" s="690"/>
      <c r="K57" s="690"/>
      <c r="L57" s="690"/>
      <c r="M57" s="690"/>
    </row>
    <row r="58" spans="1:13">
      <c r="A58" s="701" t="s">
        <v>782</v>
      </c>
      <c r="B58" s="2438" t="s">
        <v>783</v>
      </c>
      <c r="C58" s="2439"/>
      <c r="D58" s="2439"/>
      <c r="E58" s="2439"/>
      <c r="F58" s="2439"/>
      <c r="G58" s="2440"/>
      <c r="H58" s="690"/>
      <c r="I58" s="690"/>
      <c r="J58" s="690"/>
      <c r="K58" s="690"/>
      <c r="L58" s="690"/>
      <c r="M58" s="690"/>
    </row>
    <row r="59" spans="1:13">
      <c r="A59" s="702" t="s">
        <v>784</v>
      </c>
      <c r="B59" s="2441" t="s">
        <v>785</v>
      </c>
      <c r="C59" s="2442"/>
      <c r="D59" s="2442"/>
      <c r="E59" s="2442"/>
      <c r="F59" s="2442"/>
      <c r="G59" s="2443"/>
      <c r="H59" s="690"/>
      <c r="I59" s="690"/>
      <c r="J59" s="690"/>
      <c r="K59" s="690"/>
      <c r="L59" s="690"/>
      <c r="M59" s="690"/>
    </row>
    <row r="60" spans="1:13">
      <c r="A60" s="703" t="s">
        <v>786</v>
      </c>
      <c r="B60" s="2444" t="s">
        <v>787</v>
      </c>
      <c r="C60" s="2445"/>
      <c r="D60" s="2445"/>
      <c r="E60" s="2445"/>
      <c r="F60" s="2445"/>
      <c r="G60" s="2446"/>
      <c r="H60" s="690"/>
      <c r="I60" s="690"/>
      <c r="J60" s="690"/>
      <c r="K60" s="690"/>
      <c r="L60" s="690"/>
      <c r="M60" s="690"/>
    </row>
    <row r="61" spans="1:13">
      <c r="A61" s="1749" t="s">
        <v>788</v>
      </c>
      <c r="B61" s="2432" t="s">
        <v>789</v>
      </c>
      <c r="C61" s="2433"/>
      <c r="D61" s="2433"/>
      <c r="E61" s="2433"/>
      <c r="F61" s="2433"/>
      <c r="G61" s="2434"/>
      <c r="H61" s="690"/>
      <c r="I61" s="690"/>
      <c r="J61" s="690"/>
      <c r="K61" s="690"/>
      <c r="L61" s="690"/>
      <c r="M61" s="690"/>
    </row>
    <row r="62" spans="1:13">
      <c r="A62" s="1755" t="s">
        <v>790</v>
      </c>
      <c r="B62" s="690"/>
      <c r="C62" s="690"/>
      <c r="D62" s="690"/>
      <c r="E62" s="690"/>
      <c r="F62" s="690"/>
      <c r="G62" s="690"/>
      <c r="H62" s="690"/>
      <c r="I62" s="690"/>
      <c r="J62" s="690"/>
      <c r="K62" s="690"/>
      <c r="L62" s="690"/>
      <c r="M62" s="690"/>
    </row>
    <row r="63" spans="1:13">
      <c r="A63" s="704" t="s">
        <v>791</v>
      </c>
      <c r="B63" s="690"/>
      <c r="C63" s="690"/>
      <c r="D63" s="690"/>
      <c r="E63" s="690"/>
      <c r="F63" s="690"/>
      <c r="G63" s="690"/>
      <c r="H63" s="690"/>
      <c r="I63" s="690"/>
      <c r="J63" s="690"/>
      <c r="K63" s="690"/>
      <c r="L63" s="690"/>
      <c r="M63" s="690"/>
    </row>
    <row r="64" spans="1:13">
      <c r="A64" s="701" t="s">
        <v>792</v>
      </c>
      <c r="B64" s="690"/>
      <c r="C64" s="690"/>
      <c r="D64" s="690"/>
      <c r="E64" s="690"/>
      <c r="F64" s="690"/>
      <c r="G64" s="690"/>
      <c r="H64" s="690"/>
      <c r="I64" s="690"/>
      <c r="J64" s="690"/>
      <c r="K64" s="690"/>
      <c r="L64" s="690"/>
      <c r="M64" s="690"/>
    </row>
    <row r="65" spans="1:13">
      <c r="A65" s="705" t="s">
        <v>793</v>
      </c>
      <c r="B65" s="690"/>
      <c r="C65" s="690"/>
      <c r="D65" s="690"/>
      <c r="E65" s="690"/>
      <c r="F65" s="690"/>
      <c r="G65" s="690"/>
      <c r="H65" s="690"/>
      <c r="I65" s="690"/>
      <c r="J65" s="690"/>
      <c r="K65" s="690"/>
      <c r="L65" s="690"/>
      <c r="M65" s="690"/>
    </row>
  </sheetData>
  <mergeCells count="8">
    <mergeCell ref="C19:M19"/>
    <mergeCell ref="C31:M31"/>
    <mergeCell ref="B61:G61"/>
    <mergeCell ref="C42:M42"/>
    <mergeCell ref="B57:G57"/>
    <mergeCell ref="B58:G58"/>
    <mergeCell ref="B59:G59"/>
    <mergeCell ref="B60:G60"/>
  </mergeCells>
  <hyperlinks>
    <hyperlink ref="H10" r:id="rId1"/>
    <hyperlink ref="A29" r:id="rId2"/>
    <hyperlink ref="A17" r:id="rId3"/>
    <hyperlink ref="C10" r:id="rId4"/>
    <hyperlink ref="B10" r:id="rId5"/>
    <hyperlink ref="H11" r:id="rId6"/>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9"/>
  <sheetViews>
    <sheetView topLeftCell="A61" zoomScale="98" zoomScaleNormal="98" workbookViewId="0"/>
  </sheetViews>
  <sheetFormatPr defaultColWidth="9.140625" defaultRowHeight="12.75"/>
  <cols>
    <col min="1" max="1" width="25.7109375" style="26" customWidth="1"/>
    <col min="2" max="2" width="10.7109375" style="26" customWidth="1"/>
    <col min="3" max="3" width="9.42578125" style="26" customWidth="1"/>
    <col min="4" max="5" width="10.7109375" style="26" customWidth="1"/>
    <col min="6" max="6" width="5.7109375" style="26" customWidth="1"/>
    <col min="7" max="8" width="10.7109375" style="26" customWidth="1"/>
    <col min="9" max="9" width="8.140625" style="26" customWidth="1"/>
    <col min="10" max="11" width="10.7109375" style="26" customWidth="1"/>
    <col min="12" max="12" width="5.7109375" style="26" customWidth="1"/>
    <col min="13" max="14" width="10.7109375" style="26" customWidth="1"/>
    <col min="15" max="15" width="8.140625" style="26" customWidth="1"/>
    <col min="16" max="16" width="11.85546875" style="26" customWidth="1"/>
    <col min="17" max="17" width="10.7109375" style="26" customWidth="1"/>
    <col min="18" max="18" width="5.7109375" style="26" customWidth="1"/>
    <col min="19" max="20" width="10.7109375" style="26" customWidth="1"/>
    <col min="21" max="21" width="5.7109375" style="26" customWidth="1"/>
    <col min="22" max="23" width="10.7109375" style="26" customWidth="1"/>
    <col min="24" max="24" width="5.7109375" style="26" customWidth="1"/>
    <col min="25" max="26" width="10.7109375" style="26" customWidth="1"/>
    <col min="27" max="27" width="5.7109375" style="26" customWidth="1"/>
    <col min="28" max="28" width="10.7109375" style="26" customWidth="1"/>
    <col min="29" max="16384" width="9.140625" style="26"/>
  </cols>
  <sheetData>
    <row r="1" spans="1:20" s="377" customFormat="1" ht="18.75">
      <c r="A1" s="1142" t="s">
        <v>892</v>
      </c>
      <c r="B1" s="565"/>
      <c r="C1" s="565"/>
      <c r="D1" s="566"/>
    </row>
    <row r="2" spans="1:20" s="577" customFormat="1" ht="15">
      <c r="A2" s="569" t="s">
        <v>1395</v>
      </c>
      <c r="B2" s="565"/>
      <c r="C2" s="565"/>
      <c r="D2" s="566"/>
    </row>
    <row r="3" spans="1:20" s="577" customFormat="1" ht="15">
      <c r="A3" s="1765" t="s">
        <v>1261</v>
      </c>
      <c r="B3" s="1126"/>
      <c r="C3" s="1126"/>
      <c r="D3" s="566"/>
    </row>
    <row r="4" spans="1:20" s="577" customFormat="1" ht="15">
      <c r="A4" s="1765"/>
      <c r="B4" s="1766"/>
      <c r="C4" s="1766"/>
      <c r="D4" s="566"/>
    </row>
    <row r="5" spans="1:20" s="577" customFormat="1" ht="15">
      <c r="A5" s="569" t="s">
        <v>892</v>
      </c>
      <c r="B5" s="1126"/>
      <c r="C5" s="1126"/>
      <c r="D5" s="566"/>
      <c r="L5" s="569" t="s">
        <v>933</v>
      </c>
    </row>
    <row r="6" spans="1:20" s="377" customFormat="1" ht="90">
      <c r="A6" s="565"/>
      <c r="B6" s="570" t="s">
        <v>654</v>
      </c>
      <c r="C6" s="571" t="s">
        <v>655</v>
      </c>
      <c r="D6" s="572" t="s">
        <v>656</v>
      </c>
      <c r="H6" s="561" t="s">
        <v>642</v>
      </c>
      <c r="I6" s="562" t="s">
        <v>643</v>
      </c>
      <c r="M6" s="947"/>
      <c r="N6" s="570" t="s">
        <v>1034</v>
      </c>
      <c r="O6" s="571" t="s">
        <v>1035</v>
      </c>
      <c r="P6" s="572" t="s">
        <v>1036</v>
      </c>
      <c r="S6" s="561" t="s">
        <v>642</v>
      </c>
      <c r="T6" s="562" t="s">
        <v>982</v>
      </c>
    </row>
    <row r="7" spans="1:20" s="377" customFormat="1" ht="15">
      <c r="A7" s="573">
        <v>2005</v>
      </c>
      <c r="B7" s="588">
        <f>C30</f>
        <v>13.3</v>
      </c>
      <c r="C7" s="588">
        <f>D30</f>
        <v>1.7</v>
      </c>
      <c r="D7" s="568">
        <v>446000</v>
      </c>
      <c r="H7" s="563" t="s">
        <v>644</v>
      </c>
      <c r="I7" s="564">
        <v>6.7</v>
      </c>
      <c r="M7" s="573">
        <v>2005</v>
      </c>
      <c r="N7" s="588"/>
      <c r="O7" s="576"/>
      <c r="P7" s="568"/>
      <c r="S7" s="574" t="s">
        <v>644</v>
      </c>
      <c r="T7" s="953"/>
    </row>
    <row r="8" spans="1:20" s="377" customFormat="1" ht="15">
      <c r="A8" s="573">
        <v>2006</v>
      </c>
      <c r="B8" s="588">
        <f t="shared" ref="B8:C8" si="0">C31</f>
        <v>12</v>
      </c>
      <c r="C8" s="588">
        <f t="shared" si="0"/>
        <v>1.3</v>
      </c>
      <c r="D8" s="568">
        <v>406000</v>
      </c>
      <c r="H8" s="563" t="s">
        <v>645</v>
      </c>
      <c r="I8" s="564">
        <v>6.7</v>
      </c>
      <c r="M8" s="573">
        <v>2006</v>
      </c>
      <c r="N8" s="588"/>
      <c r="O8" s="576"/>
      <c r="P8" s="568"/>
      <c r="S8" s="574" t="s">
        <v>645</v>
      </c>
      <c r="T8" s="953"/>
    </row>
    <row r="9" spans="1:20" s="377" customFormat="1" ht="15">
      <c r="A9" s="573">
        <v>2007</v>
      </c>
      <c r="B9" s="588">
        <f t="shared" ref="B9:C9" si="1">C32</f>
        <v>12.7</v>
      </c>
      <c r="C9" s="588">
        <f t="shared" si="1"/>
        <v>1.8</v>
      </c>
      <c r="D9" s="568">
        <v>446000</v>
      </c>
      <c r="H9" s="563" t="s">
        <v>646</v>
      </c>
      <c r="I9" s="564">
        <v>7.05</v>
      </c>
      <c r="M9" s="573">
        <v>2007</v>
      </c>
      <c r="N9" s="588"/>
      <c r="O9" s="576"/>
      <c r="P9" s="568"/>
      <c r="S9" s="574" t="s">
        <v>646</v>
      </c>
      <c r="T9" s="953"/>
    </row>
    <row r="10" spans="1:20" s="377" customFormat="1" ht="15">
      <c r="A10" s="567">
        <v>2008</v>
      </c>
      <c r="B10" s="588">
        <f t="shared" ref="B10:C10" si="2">C33</f>
        <v>12.8</v>
      </c>
      <c r="C10" s="588">
        <f t="shared" si="2"/>
        <v>1.8</v>
      </c>
      <c r="D10" s="568">
        <v>469000</v>
      </c>
      <c r="H10" s="563" t="s">
        <v>647</v>
      </c>
      <c r="I10" s="564">
        <v>7.2</v>
      </c>
      <c r="J10" s="577"/>
      <c r="K10" s="577"/>
      <c r="L10" s="577"/>
      <c r="M10" s="567">
        <v>2008</v>
      </c>
      <c r="N10" s="588"/>
      <c r="O10" s="576"/>
      <c r="P10" s="568"/>
      <c r="S10" s="574" t="s">
        <v>647</v>
      </c>
      <c r="T10" s="953"/>
    </row>
    <row r="11" spans="1:20" s="377" customFormat="1" ht="15">
      <c r="A11" s="567">
        <v>2009</v>
      </c>
      <c r="B11" s="588">
        <f t="shared" ref="B11:C11" si="3">C34</f>
        <v>12.8</v>
      </c>
      <c r="C11" s="588">
        <f t="shared" si="3"/>
        <v>1.6</v>
      </c>
      <c r="D11" s="568">
        <v>454000</v>
      </c>
      <c r="H11" s="563" t="s">
        <v>648</v>
      </c>
      <c r="I11" s="564">
        <v>7.45</v>
      </c>
      <c r="J11" s="577"/>
      <c r="K11" s="577"/>
      <c r="L11" s="577"/>
      <c r="M11" s="567">
        <v>2009</v>
      </c>
      <c r="N11" s="588"/>
      <c r="O11" s="576"/>
      <c r="P11" s="568"/>
      <c r="S11" s="574" t="s">
        <v>648</v>
      </c>
      <c r="T11" s="953"/>
    </row>
    <row r="12" spans="1:20" s="377" customFormat="1" ht="15">
      <c r="A12" s="567">
        <v>2010</v>
      </c>
      <c r="B12" s="588">
        <f t="shared" ref="B12:C12" si="4">C35</f>
        <v>13</v>
      </c>
      <c r="C12" s="588">
        <f t="shared" si="4"/>
        <v>1.5</v>
      </c>
      <c r="D12" s="568">
        <v>471000</v>
      </c>
      <c r="H12" s="563" t="s">
        <v>649</v>
      </c>
      <c r="I12" s="564">
        <v>7.6</v>
      </c>
      <c r="J12" s="577"/>
      <c r="K12" s="577"/>
      <c r="L12" s="577"/>
      <c r="M12" s="567">
        <v>2010</v>
      </c>
      <c r="N12" s="588"/>
      <c r="O12" s="576"/>
      <c r="P12" s="568"/>
      <c r="S12" s="574" t="s">
        <v>649</v>
      </c>
      <c r="T12" s="953"/>
    </row>
    <row r="13" spans="1:20" s="377" customFormat="1" ht="15">
      <c r="A13" s="567">
        <v>2011</v>
      </c>
      <c r="B13" s="588">
        <f t="shared" ref="B13:C13" si="5">C36</f>
        <v>14.8</v>
      </c>
      <c r="C13" s="588">
        <f t="shared" si="5"/>
        <v>1.4</v>
      </c>
      <c r="D13" s="568">
        <v>542000</v>
      </c>
      <c r="H13" s="563" t="s">
        <v>650</v>
      </c>
      <c r="I13" s="564">
        <v>7.85</v>
      </c>
      <c r="J13" s="577"/>
      <c r="K13" s="577"/>
      <c r="L13" s="577"/>
      <c r="M13" s="567">
        <v>2011</v>
      </c>
      <c r="N13" s="588"/>
      <c r="O13" s="576"/>
      <c r="P13" s="568"/>
      <c r="S13" s="574" t="s">
        <v>650</v>
      </c>
      <c r="T13" s="953"/>
    </row>
    <row r="14" spans="1:20" s="377" customFormat="1" ht="15">
      <c r="A14" s="567">
        <v>2012</v>
      </c>
      <c r="B14" s="588">
        <f t="shared" ref="B14:C14" si="6">C37</f>
        <v>16.7</v>
      </c>
      <c r="C14" s="588">
        <f t="shared" si="6"/>
        <v>1.3</v>
      </c>
      <c r="D14" s="568">
        <v>611000</v>
      </c>
      <c r="H14" s="563" t="s">
        <v>651</v>
      </c>
      <c r="I14" s="564">
        <v>8.3000000000000007</v>
      </c>
      <c r="J14" s="577"/>
      <c r="K14" s="577"/>
      <c r="L14" s="577"/>
      <c r="M14" s="567">
        <v>2012</v>
      </c>
      <c r="N14" s="588">
        <f t="shared" ref="N14:N18" si="7">C74</f>
        <v>20.7</v>
      </c>
      <c r="O14" s="588">
        <f t="shared" ref="O14:O18" si="8">D74</f>
        <v>0.4</v>
      </c>
      <c r="P14" s="568">
        <f t="shared" ref="P14:P18" si="9">B74*1000</f>
        <v>4442000</v>
      </c>
      <c r="S14" s="574" t="s">
        <v>651</v>
      </c>
      <c r="T14" s="954">
        <v>7.2</v>
      </c>
    </row>
    <row r="15" spans="1:20" s="377" customFormat="1" ht="15">
      <c r="A15" s="567">
        <v>2013</v>
      </c>
      <c r="B15" s="588">
        <f t="shared" ref="B15:C15" si="10">C38</f>
        <v>17.399999999999999</v>
      </c>
      <c r="C15" s="588">
        <f t="shared" si="10"/>
        <v>1.2</v>
      </c>
      <c r="D15" s="568">
        <v>669000</v>
      </c>
      <c r="H15" s="563" t="s">
        <v>652</v>
      </c>
      <c r="I15" s="564">
        <v>8.5500000000000007</v>
      </c>
      <c r="J15" s="577"/>
      <c r="K15" s="577"/>
      <c r="L15" s="577"/>
      <c r="M15" s="567">
        <v>2013</v>
      </c>
      <c r="N15" s="588">
        <f t="shared" si="7"/>
        <v>21.6</v>
      </c>
      <c r="O15" s="588">
        <f t="shared" si="8"/>
        <v>0.4</v>
      </c>
      <c r="P15" s="568">
        <f t="shared" si="9"/>
        <v>4719000</v>
      </c>
      <c r="S15" s="574" t="s">
        <v>652</v>
      </c>
      <c r="T15" s="954">
        <v>7.45</v>
      </c>
    </row>
    <row r="16" spans="1:20" s="377" customFormat="1" ht="15">
      <c r="A16" s="567">
        <v>2014</v>
      </c>
      <c r="B16" s="588">
        <f t="shared" ref="B16:C16" si="11">C39</f>
        <v>19.100000000000001</v>
      </c>
      <c r="C16" s="588">
        <f t="shared" si="11"/>
        <v>1.1000000000000001</v>
      </c>
      <c r="D16" s="568">
        <v>755000</v>
      </c>
      <c r="H16" s="563" t="s">
        <v>653</v>
      </c>
      <c r="I16" s="564">
        <v>8.8000000000000007</v>
      </c>
      <c r="J16" s="577"/>
      <c r="K16" s="577"/>
      <c r="L16" s="577"/>
      <c r="M16" s="567">
        <v>2014</v>
      </c>
      <c r="N16" s="588">
        <f t="shared" si="7"/>
        <v>23.2</v>
      </c>
      <c r="O16" s="588">
        <f t="shared" si="8"/>
        <v>0.4</v>
      </c>
      <c r="P16" s="568">
        <f t="shared" si="9"/>
        <v>5120000</v>
      </c>
      <c r="S16" s="574" t="s">
        <v>653</v>
      </c>
      <c r="T16" s="954">
        <v>7.65</v>
      </c>
    </row>
    <row r="17" spans="1:28" s="377" customFormat="1" ht="15">
      <c r="A17" s="567">
        <v>2015</v>
      </c>
      <c r="B17" s="588">
        <f t="shared" ref="B17:C17" si="12">C40</f>
        <v>20</v>
      </c>
      <c r="C17" s="588">
        <f t="shared" si="12"/>
        <v>1.1000000000000001</v>
      </c>
      <c r="D17" s="568">
        <v>798000</v>
      </c>
      <c r="H17" s="574" t="s">
        <v>658</v>
      </c>
      <c r="I17" s="575">
        <v>9.15</v>
      </c>
      <c r="J17" s="577"/>
      <c r="K17" s="577"/>
      <c r="L17" s="577"/>
      <c r="M17" s="567">
        <v>2015</v>
      </c>
      <c r="N17" s="588">
        <f t="shared" si="7"/>
        <v>23.3</v>
      </c>
      <c r="O17" s="588">
        <f t="shared" si="8"/>
        <v>0.4</v>
      </c>
      <c r="P17" s="568">
        <f t="shared" si="9"/>
        <v>5364000</v>
      </c>
      <c r="S17" s="574" t="s">
        <v>658</v>
      </c>
      <c r="T17" s="954">
        <v>7.85</v>
      </c>
    </row>
    <row r="18" spans="1:28" s="377" customFormat="1" ht="15">
      <c r="A18" s="567">
        <v>2016</v>
      </c>
      <c r="B18" s="588">
        <f t="shared" ref="B18:C18" si="13">C41</f>
        <v>19.5</v>
      </c>
      <c r="C18" s="588">
        <f t="shared" si="13"/>
        <v>1.1000000000000001</v>
      </c>
      <c r="D18" s="568">
        <v>802000</v>
      </c>
      <c r="H18" s="574" t="s">
        <v>659</v>
      </c>
      <c r="I18" s="575">
        <v>9.4</v>
      </c>
      <c r="J18" s="577"/>
      <c r="K18" s="577"/>
      <c r="L18" s="577"/>
      <c r="M18" s="567">
        <v>2016</v>
      </c>
      <c r="N18" s="588">
        <f t="shared" si="7"/>
        <v>23.9</v>
      </c>
      <c r="O18" s="588">
        <f t="shared" si="8"/>
        <v>0.4</v>
      </c>
      <c r="P18" s="568">
        <f t="shared" si="9"/>
        <v>5423000</v>
      </c>
      <c r="S18" s="574" t="s">
        <v>659</v>
      </c>
      <c r="T18" s="954">
        <v>8.25</v>
      </c>
    </row>
    <row r="19" spans="1:28" s="377" customFormat="1" ht="15">
      <c r="A19" s="567">
        <v>2017</v>
      </c>
      <c r="B19" s="588">
        <f t="shared" ref="B19:C20" si="14">C42</f>
        <v>19.399999999999999</v>
      </c>
      <c r="C19" s="588">
        <f t="shared" si="14"/>
        <v>1.2</v>
      </c>
      <c r="D19" s="568">
        <v>814000</v>
      </c>
      <c r="H19" s="574" t="s">
        <v>660</v>
      </c>
      <c r="I19" s="575">
        <v>9.75</v>
      </c>
      <c r="J19" s="577"/>
      <c r="K19" s="577"/>
      <c r="L19" s="577"/>
      <c r="M19" s="567">
        <v>2017</v>
      </c>
      <c r="N19" s="588">
        <f>C79</f>
        <v>22.7</v>
      </c>
      <c r="O19" s="588">
        <f>D79</f>
        <v>0.4</v>
      </c>
      <c r="P19" s="568">
        <f>B79*1000</f>
        <v>5209000</v>
      </c>
      <c r="S19" s="574" t="s">
        <v>660</v>
      </c>
      <c r="T19" s="954">
        <v>8.4499999999999993</v>
      </c>
    </row>
    <row r="20" spans="1:28" s="1862" customFormat="1" ht="15">
      <c r="A20" s="567">
        <v>2018</v>
      </c>
      <c r="B20" s="588">
        <f t="shared" si="14"/>
        <v>20.5</v>
      </c>
      <c r="C20" s="588">
        <f t="shared" si="14"/>
        <v>1.1000000000000001</v>
      </c>
      <c r="D20" s="568">
        <v>871000</v>
      </c>
      <c r="H20" s="574" t="s">
        <v>1256</v>
      </c>
      <c r="I20" s="575">
        <v>10.199999999999999</v>
      </c>
      <c r="M20" s="567">
        <v>2018</v>
      </c>
      <c r="N20" s="588">
        <f t="shared" ref="N20:N21" si="15">C80</f>
        <v>23.3</v>
      </c>
      <c r="O20" s="588">
        <f t="shared" ref="O20:O21" si="16">D80</f>
        <v>0.4</v>
      </c>
      <c r="P20" s="568">
        <f t="shared" ref="P20:P21" si="17">B80*1000</f>
        <v>5426000</v>
      </c>
      <c r="S20" s="574" t="s">
        <v>1256</v>
      </c>
      <c r="T20" s="954">
        <v>8.75</v>
      </c>
    </row>
    <row r="21" spans="1:28" s="377" customFormat="1" ht="15">
      <c r="A21" s="567">
        <v>2019</v>
      </c>
      <c r="B21" s="588">
        <f t="shared" ref="B21" si="18">C44</f>
        <v>19.8</v>
      </c>
      <c r="C21" s="588">
        <f t="shared" ref="C21" si="19">D44</f>
        <v>1.2</v>
      </c>
      <c r="D21" s="568">
        <v>839000</v>
      </c>
      <c r="E21" s="377" t="s">
        <v>657</v>
      </c>
      <c r="H21" s="574" t="s">
        <v>1451</v>
      </c>
      <c r="I21" s="575">
        <v>10.55</v>
      </c>
      <c r="M21" s="567">
        <v>2019</v>
      </c>
      <c r="N21" s="588">
        <f t="shared" si="15"/>
        <v>20.100000000000001</v>
      </c>
      <c r="O21" s="588">
        <f t="shared" si="16"/>
        <v>0.4</v>
      </c>
      <c r="P21" s="568">
        <f t="shared" si="17"/>
        <v>4729000</v>
      </c>
      <c r="S21" s="574" t="s">
        <v>1451</v>
      </c>
      <c r="T21" s="954">
        <v>9</v>
      </c>
    </row>
    <row r="22" spans="1:28" s="377" customFormat="1"/>
    <row r="23" spans="1:28" s="377" customFormat="1"/>
    <row r="24" spans="1:28" s="377" customFormat="1"/>
    <row r="25" spans="1:28" s="377" customFormat="1" ht="13.5" thickBot="1"/>
    <row r="26" spans="1:28" s="377" customFormat="1" ht="13.5" thickBot="1">
      <c r="A26" s="560"/>
      <c r="B26" s="2447" t="s">
        <v>1016</v>
      </c>
      <c r="C26" s="2447"/>
      <c r="D26" s="2447"/>
      <c r="E26" s="2447"/>
      <c r="F26" s="2447"/>
      <c r="G26" s="2447"/>
      <c r="H26" s="2447"/>
      <c r="I26" s="2447"/>
      <c r="J26" s="2447"/>
      <c r="K26" s="2447"/>
      <c r="L26" s="2447"/>
      <c r="M26" s="2447"/>
      <c r="N26" s="2447"/>
      <c r="O26" s="2447"/>
      <c r="P26" s="2447"/>
      <c r="Q26" s="2447"/>
      <c r="R26" s="2447"/>
      <c r="S26" s="2447"/>
      <c r="T26" s="2447"/>
      <c r="U26" s="2447"/>
      <c r="V26" s="2447"/>
      <c r="W26" s="2447"/>
      <c r="X26" s="2447"/>
      <c r="Y26" s="2447"/>
      <c r="Z26" s="2447"/>
      <c r="AA26" s="2447"/>
      <c r="AB26" s="2448"/>
    </row>
    <row r="27" spans="1:28" s="377" customFormat="1">
      <c r="A27" s="2449"/>
      <c r="B27" s="2451" t="s">
        <v>58</v>
      </c>
      <c r="C27" s="2452"/>
      <c r="D27" s="2453"/>
      <c r="E27" s="2457" t="s">
        <v>59</v>
      </c>
      <c r="F27" s="2458"/>
      <c r="G27" s="2459"/>
      <c r="H27" s="2457" t="s">
        <v>60</v>
      </c>
      <c r="I27" s="2458"/>
      <c r="J27" s="2459"/>
      <c r="K27" s="2463" t="s">
        <v>661</v>
      </c>
      <c r="L27" s="2447"/>
      <c r="M27" s="2464"/>
      <c r="N27" s="2463" t="s">
        <v>662</v>
      </c>
      <c r="O27" s="2447"/>
      <c r="P27" s="2464"/>
      <c r="Q27" s="2463" t="s">
        <v>663</v>
      </c>
      <c r="R27" s="2447"/>
      <c r="S27" s="2464"/>
      <c r="T27" s="2463" t="s">
        <v>664</v>
      </c>
      <c r="U27" s="2447"/>
      <c r="V27" s="2464"/>
      <c r="W27" s="2463" t="s">
        <v>665</v>
      </c>
      <c r="X27" s="2447"/>
      <c r="Y27" s="2464"/>
      <c r="Z27" s="2463" t="s">
        <v>666</v>
      </c>
      <c r="AA27" s="2447"/>
      <c r="AB27" s="2448"/>
    </row>
    <row r="28" spans="1:28" s="377" customFormat="1" ht="13.5" thickBot="1">
      <c r="A28" s="2450"/>
      <c r="B28" s="2454"/>
      <c r="C28" s="2455"/>
      <c r="D28" s="2456"/>
      <c r="E28" s="2460"/>
      <c r="F28" s="2461"/>
      <c r="G28" s="2462"/>
      <c r="H28" s="2460"/>
      <c r="I28" s="2461"/>
      <c r="J28" s="2462"/>
      <c r="K28" s="2465"/>
      <c r="L28" s="2466"/>
      <c r="M28" s="2467"/>
      <c r="N28" s="2465"/>
      <c r="O28" s="2466"/>
      <c r="P28" s="2467"/>
      <c r="Q28" s="2465"/>
      <c r="R28" s="2466"/>
      <c r="S28" s="2467"/>
      <c r="T28" s="2465"/>
      <c r="U28" s="2466"/>
      <c r="V28" s="2467"/>
      <c r="W28" s="2465"/>
      <c r="X28" s="2466"/>
      <c r="Y28" s="2467"/>
      <c r="Z28" s="2465"/>
      <c r="AA28" s="2466"/>
      <c r="AB28" s="2468"/>
    </row>
    <row r="29" spans="1:28" s="377" customFormat="1">
      <c r="B29" s="579" t="s">
        <v>668</v>
      </c>
      <c r="C29" s="579" t="s">
        <v>170</v>
      </c>
      <c r="D29" s="579" t="s">
        <v>64</v>
      </c>
      <c r="E29" s="579" t="s">
        <v>668</v>
      </c>
      <c r="F29" s="579" t="s">
        <v>170</v>
      </c>
      <c r="G29" s="579" t="s">
        <v>64</v>
      </c>
      <c r="H29" s="579" t="s">
        <v>668</v>
      </c>
      <c r="I29" s="579" t="s">
        <v>170</v>
      </c>
      <c r="J29" s="579" t="s">
        <v>64</v>
      </c>
      <c r="K29" s="579" t="s">
        <v>668</v>
      </c>
      <c r="L29" s="579" t="s">
        <v>170</v>
      </c>
      <c r="M29" s="579" t="s">
        <v>64</v>
      </c>
      <c r="N29" s="579" t="s">
        <v>668</v>
      </c>
      <c r="O29" s="579" t="s">
        <v>170</v>
      </c>
      <c r="P29" s="579" t="s">
        <v>64</v>
      </c>
      <c r="Q29" s="579" t="s">
        <v>668</v>
      </c>
      <c r="R29" s="579" t="s">
        <v>170</v>
      </c>
      <c r="S29" s="579" t="s">
        <v>64</v>
      </c>
      <c r="T29" s="579" t="s">
        <v>668</v>
      </c>
      <c r="U29" s="579" t="s">
        <v>170</v>
      </c>
      <c r="V29" s="579" t="s">
        <v>64</v>
      </c>
      <c r="W29" s="579" t="s">
        <v>668</v>
      </c>
      <c r="X29" s="579" t="s">
        <v>170</v>
      </c>
      <c r="Y29" s="579" t="s">
        <v>64</v>
      </c>
      <c r="Z29" s="579" t="s">
        <v>668</v>
      </c>
      <c r="AA29" s="579" t="s">
        <v>170</v>
      </c>
      <c r="AB29" s="1770" t="s">
        <v>64</v>
      </c>
    </row>
    <row r="30" spans="1:28" s="577" customFormat="1" ht="15">
      <c r="A30" s="578" t="s">
        <v>1260</v>
      </c>
      <c r="B30" s="583">
        <v>446</v>
      </c>
      <c r="C30" s="581">
        <v>13.3</v>
      </c>
      <c r="D30" s="584">
        <v>1.7</v>
      </c>
      <c r="E30" s="583">
        <v>188</v>
      </c>
      <c r="F30" s="581">
        <v>10.8</v>
      </c>
      <c r="G30" s="584">
        <v>2.6</v>
      </c>
      <c r="H30" s="583">
        <v>258</v>
      </c>
      <c r="I30" s="581">
        <v>16.100000000000001</v>
      </c>
      <c r="J30" s="584">
        <v>2.2000000000000002</v>
      </c>
      <c r="K30" s="583">
        <v>206</v>
      </c>
      <c r="L30" s="581">
        <v>7.7</v>
      </c>
      <c r="M30" s="584">
        <v>2.7</v>
      </c>
      <c r="N30" s="583">
        <v>107</v>
      </c>
      <c r="O30" s="581">
        <v>6.8</v>
      </c>
      <c r="P30" s="584">
        <v>3.6</v>
      </c>
      <c r="Q30" s="583">
        <v>100</v>
      </c>
      <c r="R30" s="581">
        <v>9</v>
      </c>
      <c r="S30" s="584">
        <v>3.9</v>
      </c>
      <c r="T30" s="583">
        <v>240</v>
      </c>
      <c r="U30" s="581">
        <v>35</v>
      </c>
      <c r="V30" s="584">
        <v>2</v>
      </c>
      <c r="W30" s="583">
        <v>81</v>
      </c>
      <c r="X30" s="581">
        <v>44.4</v>
      </c>
      <c r="Y30" s="584">
        <v>3.2</v>
      </c>
      <c r="Z30" s="583">
        <v>158</v>
      </c>
      <c r="AA30" s="581">
        <v>31.6</v>
      </c>
      <c r="AB30" s="1771">
        <v>2.6</v>
      </c>
    </row>
    <row r="31" spans="1:28" s="577" customFormat="1" ht="15">
      <c r="A31" s="578" t="s">
        <v>1259</v>
      </c>
      <c r="B31" s="583">
        <v>406</v>
      </c>
      <c r="C31" s="581">
        <v>12</v>
      </c>
      <c r="D31" s="584">
        <v>1.3</v>
      </c>
      <c r="E31" s="583">
        <v>182</v>
      </c>
      <c r="F31" s="581">
        <v>10.3</v>
      </c>
      <c r="G31" s="584">
        <v>1.9</v>
      </c>
      <c r="H31" s="583">
        <v>224</v>
      </c>
      <c r="I31" s="581">
        <v>13.8</v>
      </c>
      <c r="J31" s="584">
        <v>1.7</v>
      </c>
      <c r="K31" s="583">
        <v>197</v>
      </c>
      <c r="L31" s="581">
        <v>7.2</v>
      </c>
      <c r="M31" s="584">
        <v>2</v>
      </c>
      <c r="N31" s="583">
        <v>106</v>
      </c>
      <c r="O31" s="581">
        <v>6.7</v>
      </c>
      <c r="P31" s="584">
        <v>2.6</v>
      </c>
      <c r="Q31" s="583">
        <v>91</v>
      </c>
      <c r="R31" s="581">
        <v>7.9</v>
      </c>
      <c r="S31" s="584">
        <v>2.9</v>
      </c>
      <c r="T31" s="583">
        <v>209</v>
      </c>
      <c r="U31" s="581">
        <v>31.3</v>
      </c>
      <c r="V31" s="584">
        <v>1.6</v>
      </c>
      <c r="W31" s="583">
        <v>76</v>
      </c>
      <c r="X31" s="581">
        <v>40.299999999999997</v>
      </c>
      <c r="Y31" s="584">
        <v>2.5</v>
      </c>
      <c r="Z31" s="583">
        <v>133</v>
      </c>
      <c r="AA31" s="581">
        <v>27.8</v>
      </c>
      <c r="AB31" s="1771">
        <v>2.1</v>
      </c>
    </row>
    <row r="32" spans="1:28" s="577" customFormat="1" ht="15">
      <c r="A32" s="578" t="s">
        <v>1258</v>
      </c>
      <c r="B32" s="583">
        <v>446</v>
      </c>
      <c r="C32" s="581">
        <v>12.7</v>
      </c>
      <c r="D32" s="584">
        <v>1.8</v>
      </c>
      <c r="E32" s="583">
        <v>200</v>
      </c>
      <c r="F32" s="581">
        <v>10.7</v>
      </c>
      <c r="G32" s="584">
        <v>2.7</v>
      </c>
      <c r="H32" s="583">
        <v>246</v>
      </c>
      <c r="I32" s="581">
        <v>14.9</v>
      </c>
      <c r="J32" s="584">
        <v>2.4</v>
      </c>
      <c r="K32" s="583">
        <v>217</v>
      </c>
      <c r="L32" s="581">
        <v>7.6</v>
      </c>
      <c r="M32" s="584">
        <v>2.8</v>
      </c>
      <c r="N32" s="583">
        <v>118</v>
      </c>
      <c r="O32" s="581">
        <v>7.1</v>
      </c>
      <c r="P32" s="584">
        <v>3.7</v>
      </c>
      <c r="Q32" s="583">
        <v>98</v>
      </c>
      <c r="R32" s="581">
        <v>8.5</v>
      </c>
      <c r="S32" s="584">
        <v>4.0999999999999996</v>
      </c>
      <c r="T32" s="583">
        <v>229</v>
      </c>
      <c r="U32" s="581">
        <v>33.799999999999997</v>
      </c>
      <c r="V32" s="584">
        <v>2.2999999999999998</v>
      </c>
      <c r="W32" s="583">
        <v>82</v>
      </c>
      <c r="X32" s="581">
        <v>41.9</v>
      </c>
      <c r="Y32" s="584">
        <v>3.6</v>
      </c>
      <c r="Z32" s="583">
        <v>147</v>
      </c>
      <c r="AA32" s="581">
        <v>30.5</v>
      </c>
      <c r="AB32" s="1771">
        <v>2.9</v>
      </c>
    </row>
    <row r="33" spans="1:28" s="577" customFormat="1" ht="15">
      <c r="A33" s="578" t="s">
        <v>1257</v>
      </c>
      <c r="B33" s="583">
        <v>469</v>
      </c>
      <c r="C33" s="581">
        <v>12.8</v>
      </c>
      <c r="D33" s="584">
        <v>1.8</v>
      </c>
      <c r="E33" s="583">
        <v>210</v>
      </c>
      <c r="F33" s="581">
        <v>10.9</v>
      </c>
      <c r="G33" s="584">
        <v>2.7</v>
      </c>
      <c r="H33" s="583">
        <v>259</v>
      </c>
      <c r="I33" s="581">
        <v>15.1</v>
      </c>
      <c r="J33" s="584">
        <v>2.2999999999999998</v>
      </c>
      <c r="K33" s="583">
        <v>227</v>
      </c>
      <c r="L33" s="581">
        <v>7.7</v>
      </c>
      <c r="M33" s="584">
        <v>2.8</v>
      </c>
      <c r="N33" s="583">
        <v>124</v>
      </c>
      <c r="O33" s="581">
        <v>7.1</v>
      </c>
      <c r="P33" s="584">
        <v>3.7</v>
      </c>
      <c r="Q33" s="583">
        <v>103</v>
      </c>
      <c r="R33" s="581">
        <v>8.5</v>
      </c>
      <c r="S33" s="584">
        <v>4.0999999999999996</v>
      </c>
      <c r="T33" s="583">
        <v>242</v>
      </c>
      <c r="U33" s="581">
        <v>34.1</v>
      </c>
      <c r="V33" s="584">
        <v>2.2000000000000002</v>
      </c>
      <c r="W33" s="583">
        <v>87</v>
      </c>
      <c r="X33" s="581">
        <v>41.8</v>
      </c>
      <c r="Y33" s="584">
        <v>3.5</v>
      </c>
      <c r="Z33" s="583">
        <v>155</v>
      </c>
      <c r="AA33" s="581">
        <v>30.9</v>
      </c>
      <c r="AB33" s="1771">
        <v>2.8</v>
      </c>
    </row>
    <row r="34" spans="1:28" s="577" customFormat="1" ht="15">
      <c r="A34" s="578" t="s">
        <v>1008</v>
      </c>
      <c r="B34" s="583">
        <v>454</v>
      </c>
      <c r="C34" s="581">
        <v>12.8</v>
      </c>
      <c r="D34" s="584">
        <v>1.6</v>
      </c>
      <c r="E34" s="583">
        <v>204</v>
      </c>
      <c r="F34" s="581">
        <v>10.7</v>
      </c>
      <c r="G34" s="584">
        <v>2.4</v>
      </c>
      <c r="H34" s="583">
        <v>250</v>
      </c>
      <c r="I34" s="581">
        <v>15.2</v>
      </c>
      <c r="J34" s="584">
        <v>2.1</v>
      </c>
      <c r="K34" s="583">
        <v>208</v>
      </c>
      <c r="L34" s="581">
        <v>7.3</v>
      </c>
      <c r="M34" s="584">
        <v>2.5</v>
      </c>
      <c r="N34" s="583">
        <v>111</v>
      </c>
      <c r="O34" s="581">
        <v>6.6</v>
      </c>
      <c r="P34" s="584">
        <v>3.5</v>
      </c>
      <c r="Q34" s="583">
        <v>97</v>
      </c>
      <c r="R34" s="581">
        <v>8.4</v>
      </c>
      <c r="S34" s="584">
        <v>3.7</v>
      </c>
      <c r="T34" s="583">
        <v>245</v>
      </c>
      <c r="U34" s="581">
        <v>34.299999999999997</v>
      </c>
      <c r="V34" s="584">
        <v>1.9</v>
      </c>
      <c r="W34" s="583">
        <v>93</v>
      </c>
      <c r="X34" s="581">
        <v>41.5</v>
      </c>
      <c r="Y34" s="584">
        <v>3.1</v>
      </c>
      <c r="Z34" s="583">
        <v>153</v>
      </c>
      <c r="AA34" s="581">
        <v>31</v>
      </c>
      <c r="AB34" s="1771">
        <v>2.5</v>
      </c>
    </row>
    <row r="35" spans="1:28" s="577" customFormat="1" ht="15">
      <c r="A35" s="578" t="s">
        <v>1009</v>
      </c>
      <c r="B35" s="583">
        <v>471</v>
      </c>
      <c r="C35" s="581">
        <v>13</v>
      </c>
      <c r="D35" s="584">
        <v>1.5</v>
      </c>
      <c r="E35" s="583">
        <v>214</v>
      </c>
      <c r="F35" s="581">
        <v>11.1</v>
      </c>
      <c r="G35" s="584">
        <v>2.2999999999999998</v>
      </c>
      <c r="H35" s="583">
        <v>256</v>
      </c>
      <c r="I35" s="581">
        <v>15.3</v>
      </c>
      <c r="J35" s="584">
        <v>2</v>
      </c>
      <c r="K35" s="583">
        <v>211</v>
      </c>
      <c r="L35" s="581">
        <v>7.4</v>
      </c>
      <c r="M35" s="584">
        <v>2.4</v>
      </c>
      <c r="N35" s="583">
        <v>117</v>
      </c>
      <c r="O35" s="581">
        <v>6.8</v>
      </c>
      <c r="P35" s="584">
        <v>3.3</v>
      </c>
      <c r="Q35" s="583">
        <v>95</v>
      </c>
      <c r="R35" s="581">
        <v>8.1</v>
      </c>
      <c r="S35" s="584">
        <v>3.6</v>
      </c>
      <c r="T35" s="583">
        <v>259</v>
      </c>
      <c r="U35" s="581">
        <v>34.799999999999997</v>
      </c>
      <c r="V35" s="584">
        <v>1.9</v>
      </c>
      <c r="W35" s="583">
        <v>98</v>
      </c>
      <c r="X35" s="581">
        <v>41.8</v>
      </c>
      <c r="Y35" s="584">
        <v>3</v>
      </c>
      <c r="Z35" s="583">
        <v>162</v>
      </c>
      <c r="AA35" s="581">
        <v>31.6</v>
      </c>
      <c r="AB35" s="1771">
        <v>2.4</v>
      </c>
    </row>
    <row r="36" spans="1:28" s="577" customFormat="1" ht="15">
      <c r="A36" s="578" t="s">
        <v>1010</v>
      </c>
      <c r="B36" s="583">
        <v>542</v>
      </c>
      <c r="C36" s="581">
        <v>14.8</v>
      </c>
      <c r="D36" s="584">
        <v>1.4</v>
      </c>
      <c r="E36" s="583">
        <v>251</v>
      </c>
      <c r="F36" s="581">
        <v>12.6</v>
      </c>
      <c r="G36" s="584">
        <v>2</v>
      </c>
      <c r="H36" s="583">
        <v>291</v>
      </c>
      <c r="I36" s="581">
        <v>17.3</v>
      </c>
      <c r="J36" s="584">
        <v>1.8</v>
      </c>
      <c r="K36" s="583">
        <v>246</v>
      </c>
      <c r="L36" s="581">
        <v>8.5</v>
      </c>
      <c r="M36" s="584">
        <v>2.2000000000000002</v>
      </c>
      <c r="N36" s="583">
        <v>140</v>
      </c>
      <c r="O36" s="581">
        <v>8.1</v>
      </c>
      <c r="P36" s="584">
        <v>2.9</v>
      </c>
      <c r="Q36" s="583">
        <v>106</v>
      </c>
      <c r="R36" s="581">
        <v>9.1</v>
      </c>
      <c r="S36" s="584">
        <v>3.4</v>
      </c>
      <c r="T36" s="583">
        <v>296</v>
      </c>
      <c r="U36" s="581">
        <v>38.5</v>
      </c>
      <c r="V36" s="584">
        <v>1.6</v>
      </c>
      <c r="W36" s="583">
        <v>111</v>
      </c>
      <c r="X36" s="581">
        <v>45</v>
      </c>
      <c r="Y36" s="584">
        <v>2.6</v>
      </c>
      <c r="Z36" s="583">
        <v>186</v>
      </c>
      <c r="AA36" s="581">
        <v>35.4</v>
      </c>
      <c r="AB36" s="1771">
        <v>2.1</v>
      </c>
    </row>
    <row r="37" spans="1:28" s="577" customFormat="1" ht="15">
      <c r="A37" s="578" t="s">
        <v>1011</v>
      </c>
      <c r="B37" s="583">
        <v>611</v>
      </c>
      <c r="C37" s="581">
        <v>16.7</v>
      </c>
      <c r="D37" s="584">
        <v>1.3</v>
      </c>
      <c r="E37" s="583">
        <v>285</v>
      </c>
      <c r="F37" s="581">
        <v>14.5</v>
      </c>
      <c r="G37" s="584">
        <v>1.9</v>
      </c>
      <c r="H37" s="583">
        <v>327</v>
      </c>
      <c r="I37" s="581">
        <v>19.100000000000001</v>
      </c>
      <c r="J37" s="584">
        <v>1.7</v>
      </c>
      <c r="K37" s="583">
        <v>283</v>
      </c>
      <c r="L37" s="581">
        <v>9.8000000000000007</v>
      </c>
      <c r="M37" s="584">
        <v>2.1</v>
      </c>
      <c r="N37" s="583">
        <v>160</v>
      </c>
      <c r="O37" s="581">
        <v>9.4</v>
      </c>
      <c r="P37" s="584">
        <v>2.8</v>
      </c>
      <c r="Q37" s="583">
        <v>123</v>
      </c>
      <c r="R37" s="581">
        <v>10.3</v>
      </c>
      <c r="S37" s="584">
        <v>3.1</v>
      </c>
      <c r="T37" s="583">
        <v>328</v>
      </c>
      <c r="U37" s="581">
        <v>43</v>
      </c>
      <c r="V37" s="584">
        <v>1.5</v>
      </c>
      <c r="W37" s="583">
        <v>124</v>
      </c>
      <c r="X37" s="581">
        <v>50.3</v>
      </c>
      <c r="Y37" s="584">
        <v>2.4</v>
      </c>
      <c r="Z37" s="583">
        <v>203</v>
      </c>
      <c r="AA37" s="581">
        <v>39.5</v>
      </c>
      <c r="AB37" s="1771">
        <v>1.9</v>
      </c>
    </row>
    <row r="38" spans="1:28" s="577" customFormat="1" ht="15">
      <c r="A38" s="578" t="s">
        <v>1012</v>
      </c>
      <c r="B38" s="583">
        <v>669</v>
      </c>
      <c r="C38" s="581">
        <v>17.399999999999999</v>
      </c>
      <c r="D38" s="584">
        <v>1.2</v>
      </c>
      <c r="E38" s="583">
        <v>294</v>
      </c>
      <c r="F38" s="581">
        <v>14.5</v>
      </c>
      <c r="G38" s="584">
        <v>1.9</v>
      </c>
      <c r="H38" s="583">
        <v>375</v>
      </c>
      <c r="I38" s="581">
        <v>20.6</v>
      </c>
      <c r="J38" s="584">
        <v>1.6</v>
      </c>
      <c r="K38" s="583">
        <v>318</v>
      </c>
      <c r="L38" s="581">
        <v>10.5</v>
      </c>
      <c r="M38" s="584">
        <v>2</v>
      </c>
      <c r="N38" s="583">
        <v>173</v>
      </c>
      <c r="O38" s="581">
        <v>9.6999999999999993</v>
      </c>
      <c r="P38" s="584">
        <v>2.7</v>
      </c>
      <c r="Q38" s="583">
        <v>146</v>
      </c>
      <c r="R38" s="581">
        <v>11.6</v>
      </c>
      <c r="S38" s="584">
        <v>2.9</v>
      </c>
      <c r="T38" s="583">
        <v>350</v>
      </c>
      <c r="U38" s="581">
        <v>43.4</v>
      </c>
      <c r="V38" s="584">
        <v>1.5</v>
      </c>
      <c r="W38" s="583">
        <v>121</v>
      </c>
      <c r="X38" s="581">
        <v>48.7</v>
      </c>
      <c r="Y38" s="584">
        <v>2.5</v>
      </c>
      <c r="Z38" s="583">
        <v>229</v>
      </c>
      <c r="AA38" s="581">
        <v>41.1</v>
      </c>
      <c r="AB38" s="1771">
        <v>1.9</v>
      </c>
    </row>
    <row r="39" spans="1:28" s="577" customFormat="1" ht="15">
      <c r="A39" s="578">
        <v>2014</v>
      </c>
      <c r="B39" s="583">
        <v>755</v>
      </c>
      <c r="C39" s="581">
        <v>19.100000000000001</v>
      </c>
      <c r="D39" s="584">
        <v>1.1000000000000001</v>
      </c>
      <c r="E39" s="583">
        <v>340</v>
      </c>
      <c r="F39" s="581">
        <v>16.5</v>
      </c>
      <c r="G39" s="584">
        <v>1.7</v>
      </c>
      <c r="H39" s="583">
        <v>415</v>
      </c>
      <c r="I39" s="581">
        <v>22.1</v>
      </c>
      <c r="J39" s="584">
        <v>1.5</v>
      </c>
      <c r="K39" s="583">
        <v>369</v>
      </c>
      <c r="L39" s="581">
        <v>11.9</v>
      </c>
      <c r="M39" s="584">
        <v>1.8</v>
      </c>
      <c r="N39" s="583">
        <v>193</v>
      </c>
      <c r="O39" s="581">
        <v>10.8</v>
      </c>
      <c r="P39" s="584">
        <v>2.5</v>
      </c>
      <c r="Q39" s="583">
        <v>175</v>
      </c>
      <c r="R39" s="581">
        <v>13.4</v>
      </c>
      <c r="S39" s="584">
        <v>2.6</v>
      </c>
      <c r="T39" s="583">
        <v>386</v>
      </c>
      <c r="U39" s="581">
        <v>45.5</v>
      </c>
      <c r="V39" s="584">
        <v>1.4</v>
      </c>
      <c r="W39" s="583">
        <v>147</v>
      </c>
      <c r="X39" s="581">
        <v>53.8</v>
      </c>
      <c r="Y39" s="584">
        <v>2.1</v>
      </c>
      <c r="Z39" s="583">
        <v>240</v>
      </c>
      <c r="AA39" s="581">
        <v>41.6</v>
      </c>
      <c r="AB39" s="1771">
        <v>1.8</v>
      </c>
    </row>
    <row r="40" spans="1:28" s="577" customFormat="1" ht="15">
      <c r="A40" s="578" t="s">
        <v>667</v>
      </c>
      <c r="B40" s="583">
        <v>798</v>
      </c>
      <c r="C40" s="581">
        <v>20</v>
      </c>
      <c r="D40" s="584">
        <v>1.1000000000000001</v>
      </c>
      <c r="E40" s="583">
        <v>348</v>
      </c>
      <c r="F40" s="581">
        <v>16.600000000000001</v>
      </c>
      <c r="G40" s="584">
        <v>1.8</v>
      </c>
      <c r="H40" s="583">
        <v>450</v>
      </c>
      <c r="I40" s="581">
        <v>23.8</v>
      </c>
      <c r="J40" s="584">
        <v>1.5</v>
      </c>
      <c r="K40" s="583">
        <v>401</v>
      </c>
      <c r="L40" s="581">
        <v>12.7</v>
      </c>
      <c r="M40" s="584">
        <v>1.8</v>
      </c>
      <c r="N40" s="583">
        <v>211</v>
      </c>
      <c r="O40" s="581">
        <v>11.5</v>
      </c>
      <c r="P40" s="584">
        <v>2.5</v>
      </c>
      <c r="Q40" s="583">
        <v>190</v>
      </c>
      <c r="R40" s="581">
        <v>14.4</v>
      </c>
      <c r="S40" s="584">
        <v>2.6</v>
      </c>
      <c r="T40" s="583">
        <v>396</v>
      </c>
      <c r="U40" s="581">
        <v>47.9</v>
      </c>
      <c r="V40" s="584">
        <v>1.4</v>
      </c>
      <c r="W40" s="583">
        <v>137</v>
      </c>
      <c r="X40" s="581">
        <v>52.7</v>
      </c>
      <c r="Y40" s="584">
        <v>2.2999999999999998</v>
      </c>
      <c r="Z40" s="583">
        <v>260</v>
      </c>
      <c r="AA40" s="581">
        <v>45.7</v>
      </c>
      <c r="AB40" s="1771">
        <v>1.7</v>
      </c>
    </row>
    <row r="41" spans="1:28" s="577" customFormat="1" ht="15">
      <c r="A41" s="578" t="s">
        <v>528</v>
      </c>
      <c r="B41" s="583">
        <v>802</v>
      </c>
      <c r="C41" s="581">
        <v>19.5</v>
      </c>
      <c r="D41" s="584">
        <v>1.1000000000000001</v>
      </c>
      <c r="E41" s="583">
        <v>359</v>
      </c>
      <c r="F41" s="581">
        <v>16.7</v>
      </c>
      <c r="G41" s="584">
        <v>1.8</v>
      </c>
      <c r="H41" s="583">
        <v>443</v>
      </c>
      <c r="I41" s="581">
        <v>22.5</v>
      </c>
      <c r="J41" s="584">
        <v>1.5</v>
      </c>
      <c r="K41" s="583">
        <v>411</v>
      </c>
      <c r="L41" s="581">
        <v>12.6</v>
      </c>
      <c r="M41" s="584">
        <v>1.8</v>
      </c>
      <c r="N41" s="583">
        <v>217</v>
      </c>
      <c r="O41" s="581">
        <v>11.6</v>
      </c>
      <c r="P41" s="584">
        <v>2.5</v>
      </c>
      <c r="Q41" s="583">
        <v>194</v>
      </c>
      <c r="R41" s="581">
        <v>14.1</v>
      </c>
      <c r="S41" s="584">
        <v>2.5</v>
      </c>
      <c r="T41" s="583">
        <v>390</v>
      </c>
      <c r="U41" s="581">
        <v>45.1</v>
      </c>
      <c r="V41" s="584">
        <v>1.4</v>
      </c>
      <c r="W41" s="583">
        <v>142</v>
      </c>
      <c r="X41" s="581">
        <v>51.1</v>
      </c>
      <c r="Y41" s="584">
        <v>2.4</v>
      </c>
      <c r="Z41" s="583">
        <v>249</v>
      </c>
      <c r="AA41" s="581">
        <v>42.3</v>
      </c>
      <c r="AB41" s="1771">
        <v>1.8</v>
      </c>
    </row>
    <row r="42" spans="1:28" s="577" customFormat="1" ht="15">
      <c r="A42" s="578" t="s">
        <v>1005</v>
      </c>
      <c r="B42" s="583">
        <v>814</v>
      </c>
      <c r="C42" s="581">
        <v>19.399999999999999</v>
      </c>
      <c r="D42" s="584">
        <v>1.2</v>
      </c>
      <c r="E42" s="583">
        <v>362</v>
      </c>
      <c r="F42" s="581">
        <v>16.399999999999999</v>
      </c>
      <c r="G42" s="584">
        <v>1.8</v>
      </c>
      <c r="H42" s="583">
        <v>452</v>
      </c>
      <c r="I42" s="581">
        <v>22.6</v>
      </c>
      <c r="J42" s="584">
        <v>1.5</v>
      </c>
      <c r="K42" s="583">
        <v>410</v>
      </c>
      <c r="L42" s="581">
        <v>12.3</v>
      </c>
      <c r="M42" s="584">
        <v>1.8</v>
      </c>
      <c r="N42" s="583">
        <v>219</v>
      </c>
      <c r="O42" s="581">
        <v>11.4</v>
      </c>
      <c r="P42" s="584">
        <v>2.5</v>
      </c>
      <c r="Q42" s="583">
        <v>191</v>
      </c>
      <c r="R42" s="581">
        <v>13.7</v>
      </c>
      <c r="S42" s="584">
        <v>2.6</v>
      </c>
      <c r="T42" s="583">
        <v>404</v>
      </c>
      <c r="U42" s="581">
        <v>45.8</v>
      </c>
      <c r="V42" s="584">
        <v>1.5</v>
      </c>
      <c r="W42" s="583">
        <v>143</v>
      </c>
      <c r="X42" s="581">
        <v>50.9</v>
      </c>
      <c r="Y42" s="584">
        <v>2.4</v>
      </c>
      <c r="Z42" s="583">
        <v>260</v>
      </c>
      <c r="AA42" s="581">
        <v>43.5</v>
      </c>
      <c r="AB42" s="1771">
        <v>1.8</v>
      </c>
    </row>
    <row r="43" spans="1:28" s="1862" customFormat="1" ht="15">
      <c r="A43" s="578" t="s">
        <v>1332</v>
      </c>
      <c r="B43" s="583">
        <v>871</v>
      </c>
      <c r="C43" s="581">
        <v>20.5</v>
      </c>
      <c r="D43" s="584">
        <v>1.1000000000000001</v>
      </c>
      <c r="E43" s="583">
        <v>394</v>
      </c>
      <c r="F43" s="581">
        <v>17.2</v>
      </c>
      <c r="G43" s="584">
        <v>1.8</v>
      </c>
      <c r="H43" s="583">
        <v>487</v>
      </c>
      <c r="I43" s="581">
        <v>24.1</v>
      </c>
      <c r="J43" s="584">
        <v>1.4</v>
      </c>
      <c r="K43" s="583">
        <v>440</v>
      </c>
      <c r="L43" s="581">
        <v>13.1</v>
      </c>
      <c r="M43" s="584">
        <v>1.7</v>
      </c>
      <c r="N43" s="583">
        <v>231</v>
      </c>
      <c r="O43" s="581">
        <v>11.8</v>
      </c>
      <c r="P43" s="584">
        <v>2.4</v>
      </c>
      <c r="Q43" s="583">
        <v>209</v>
      </c>
      <c r="R43" s="581">
        <v>14.8</v>
      </c>
      <c r="S43" s="584">
        <v>2.4</v>
      </c>
      <c r="T43" s="583">
        <v>431</v>
      </c>
      <c r="U43" s="581">
        <v>48.8</v>
      </c>
      <c r="V43" s="584">
        <v>1.4</v>
      </c>
      <c r="W43" s="583">
        <v>154</v>
      </c>
      <c r="X43" s="581">
        <v>53.8</v>
      </c>
      <c r="Y43" s="584">
        <v>2.2999999999999998</v>
      </c>
      <c r="Z43" s="583">
        <v>277</v>
      </c>
      <c r="AA43" s="581">
        <v>46.4</v>
      </c>
      <c r="AB43" s="1771">
        <v>1.7</v>
      </c>
    </row>
    <row r="44" spans="1:28" s="377" customFormat="1" ht="15.75" thickBot="1">
      <c r="A44" s="578" t="s">
        <v>1435</v>
      </c>
      <c r="B44" s="586">
        <v>839</v>
      </c>
      <c r="C44" s="585">
        <v>19.8</v>
      </c>
      <c r="D44" s="587">
        <v>1.2</v>
      </c>
      <c r="E44" s="586">
        <v>356</v>
      </c>
      <c r="F44" s="585">
        <v>16.399999999999999</v>
      </c>
      <c r="G44" s="587">
        <v>1.9</v>
      </c>
      <c r="H44" s="586">
        <v>482</v>
      </c>
      <c r="I44" s="585">
        <v>23.3</v>
      </c>
      <c r="J44" s="587">
        <v>1.4</v>
      </c>
      <c r="K44" s="586">
        <v>424</v>
      </c>
      <c r="L44" s="585">
        <v>12.7</v>
      </c>
      <c r="M44" s="587">
        <v>1.8</v>
      </c>
      <c r="N44" s="586">
        <v>213</v>
      </c>
      <c r="O44" s="585">
        <v>11.3</v>
      </c>
      <c r="P44" s="587">
        <v>2.6</v>
      </c>
      <c r="Q44" s="586">
        <v>211</v>
      </c>
      <c r="R44" s="585">
        <v>14.4</v>
      </c>
      <c r="S44" s="587">
        <v>2.5</v>
      </c>
      <c r="T44" s="586">
        <v>415</v>
      </c>
      <c r="U44" s="585">
        <v>46.5</v>
      </c>
      <c r="V44" s="587">
        <v>1.4</v>
      </c>
      <c r="W44" s="586">
        <v>143</v>
      </c>
      <c r="X44" s="585">
        <v>51.4</v>
      </c>
      <c r="Y44" s="587">
        <v>2.4</v>
      </c>
      <c r="Z44" s="586">
        <v>272</v>
      </c>
      <c r="AA44" s="585">
        <v>44.2</v>
      </c>
      <c r="AB44" s="1772">
        <v>1.7</v>
      </c>
    </row>
    <row r="45" spans="1:28" s="377" customFormat="1"/>
    <row r="46" spans="1:28" s="377" customFormat="1"/>
    <row r="47" spans="1:28" s="377" customFormat="1">
      <c r="M47" s="1769"/>
    </row>
    <row r="48" spans="1:28" s="377" customFormat="1">
      <c r="H48" s="26"/>
      <c r="I48" s="26"/>
      <c r="M48" s="1769"/>
    </row>
    <row r="49" spans="1:13" s="33" customFormat="1">
      <c r="M49" s="1769"/>
    </row>
    <row r="50" spans="1:13" s="33" customFormat="1">
      <c r="A50" s="34" t="s">
        <v>49</v>
      </c>
      <c r="M50" s="1769"/>
    </row>
    <row r="51" spans="1:13" s="33" customFormat="1">
      <c r="A51" s="33" t="s">
        <v>65</v>
      </c>
      <c r="M51" s="1769"/>
    </row>
    <row r="52" spans="1:13" s="33" customFormat="1">
      <c r="A52" s="33" t="s">
        <v>66</v>
      </c>
      <c r="M52" s="1769"/>
    </row>
    <row r="53" spans="1:13" s="33" customFormat="1">
      <c r="A53" s="33" t="s">
        <v>67</v>
      </c>
      <c r="M53" s="1769"/>
    </row>
    <row r="54" spans="1:13" s="33" customFormat="1">
      <c r="A54" s="33" t="s">
        <v>68</v>
      </c>
      <c r="M54" s="1769"/>
    </row>
    <row r="55" spans="1:13" s="33" customFormat="1">
      <c r="A55" s="47" t="s">
        <v>69</v>
      </c>
      <c r="M55" s="1769"/>
    </row>
    <row r="56" spans="1:13" s="33" customFormat="1">
      <c r="A56" s="48" t="s">
        <v>70</v>
      </c>
      <c r="M56" s="1769"/>
    </row>
    <row r="57" spans="1:13" s="33" customFormat="1">
      <c r="A57" s="48" t="s">
        <v>71</v>
      </c>
      <c r="M57" s="1769"/>
    </row>
    <row r="58" spans="1:13" s="33" customFormat="1">
      <c r="A58" s="48" t="s">
        <v>72</v>
      </c>
      <c r="M58" s="1769"/>
    </row>
    <row r="59" spans="1:13" s="33" customFormat="1">
      <c r="A59" s="48" t="s">
        <v>73</v>
      </c>
      <c r="M59" s="1769"/>
    </row>
    <row r="60" spans="1:13" s="33" customFormat="1">
      <c r="A60" s="46" t="s">
        <v>74</v>
      </c>
      <c r="M60" s="1769"/>
    </row>
    <row r="61" spans="1:13" s="33" customFormat="1">
      <c r="A61" s="33" t="s">
        <v>75</v>
      </c>
      <c r="M61" s="577"/>
    </row>
    <row r="62" spans="1:13" s="33" customFormat="1" ht="12">
      <c r="A62" s="33" t="s">
        <v>76</v>
      </c>
    </row>
    <row r="63" spans="1:13" s="33" customFormat="1" ht="12">
      <c r="A63" s="33" t="s">
        <v>77</v>
      </c>
    </row>
    <row r="64" spans="1:13" s="33" customFormat="1" ht="12">
      <c r="A64" s="49" t="s">
        <v>78</v>
      </c>
      <c r="B64" s="49"/>
    </row>
    <row r="65" spans="1:29" s="33" customFormat="1" ht="12">
      <c r="A65" s="50" t="s">
        <v>79</v>
      </c>
      <c r="B65" s="50"/>
    </row>
    <row r="66" spans="1:29" s="33" customFormat="1" ht="12">
      <c r="A66" s="50" t="s">
        <v>80</v>
      </c>
      <c r="B66" s="50"/>
    </row>
    <row r="69" spans="1:29" ht="13.5" thickBot="1">
      <c r="A69" s="952" t="s">
        <v>980</v>
      </c>
      <c r="B69" s="951"/>
      <c r="C69" s="951"/>
      <c r="D69" s="951"/>
      <c r="E69" s="951"/>
      <c r="F69" s="951"/>
      <c r="G69" s="951"/>
      <c r="H69" s="951"/>
      <c r="I69" s="951"/>
      <c r="J69" s="951"/>
      <c r="K69" s="951"/>
      <c r="L69" s="951"/>
      <c r="M69" s="951"/>
      <c r="N69" s="951"/>
      <c r="O69" s="951"/>
      <c r="P69" s="951"/>
      <c r="Q69" s="951"/>
      <c r="R69" s="951"/>
      <c r="S69" s="951"/>
      <c r="T69" s="951"/>
      <c r="U69" s="951"/>
      <c r="V69" s="951"/>
      <c r="W69" s="951"/>
      <c r="X69" s="951"/>
      <c r="Y69" s="951"/>
      <c r="Z69" s="951"/>
      <c r="AA69" s="951"/>
      <c r="AB69" s="951"/>
      <c r="AC69" s="951"/>
    </row>
    <row r="70" spans="1:29" s="577" customFormat="1" ht="13.5" thickBot="1">
      <c r="A70" s="560"/>
      <c r="B70" s="2447" t="s">
        <v>981</v>
      </c>
      <c r="C70" s="2447"/>
      <c r="D70" s="2447"/>
      <c r="E70" s="2447"/>
      <c r="F70" s="2447"/>
      <c r="G70" s="2447"/>
      <c r="H70" s="2447"/>
      <c r="I70" s="2447"/>
      <c r="J70" s="2447"/>
      <c r="K70" s="2447"/>
      <c r="L70" s="2447"/>
      <c r="M70" s="2447"/>
      <c r="N70" s="2447"/>
      <c r="O70" s="2447"/>
      <c r="P70" s="2447"/>
      <c r="Q70" s="2447"/>
      <c r="R70" s="2447"/>
      <c r="S70" s="2447"/>
      <c r="T70" s="2447"/>
      <c r="U70" s="2447"/>
      <c r="V70" s="2447"/>
      <c r="W70" s="2447"/>
      <c r="X70" s="2447"/>
      <c r="Y70" s="2447"/>
      <c r="Z70" s="2447"/>
      <c r="AA70" s="2447"/>
      <c r="AB70" s="2448"/>
    </row>
    <row r="71" spans="1:29" s="577" customFormat="1">
      <c r="A71" s="2449"/>
      <c r="B71" s="2451" t="s">
        <v>58</v>
      </c>
      <c r="C71" s="2452"/>
      <c r="D71" s="2453"/>
      <c r="E71" s="2457" t="s">
        <v>59</v>
      </c>
      <c r="F71" s="2458"/>
      <c r="G71" s="2459"/>
      <c r="H71" s="2457" t="s">
        <v>60</v>
      </c>
      <c r="I71" s="2458"/>
      <c r="J71" s="2459"/>
      <c r="K71" s="2463" t="s">
        <v>661</v>
      </c>
      <c r="L71" s="2447"/>
      <c r="M71" s="2464"/>
      <c r="N71" s="2463" t="s">
        <v>662</v>
      </c>
      <c r="O71" s="2447"/>
      <c r="P71" s="2464"/>
      <c r="Q71" s="2463" t="s">
        <v>663</v>
      </c>
      <c r="R71" s="2447"/>
      <c r="S71" s="2464"/>
      <c r="T71" s="2463" t="s">
        <v>664</v>
      </c>
      <c r="U71" s="2447"/>
      <c r="V71" s="2464"/>
      <c r="W71" s="2463" t="s">
        <v>665</v>
      </c>
      <c r="X71" s="2447"/>
      <c r="Y71" s="2464"/>
      <c r="Z71" s="2463" t="s">
        <v>666</v>
      </c>
      <c r="AA71" s="2447"/>
      <c r="AB71" s="2448"/>
    </row>
    <row r="72" spans="1:29" s="577" customFormat="1" ht="13.5" thickBot="1">
      <c r="A72" s="2450"/>
      <c r="B72" s="2454"/>
      <c r="C72" s="2455"/>
      <c r="D72" s="2456"/>
      <c r="E72" s="2460"/>
      <c r="F72" s="2461"/>
      <c r="G72" s="2462"/>
      <c r="H72" s="2460"/>
      <c r="I72" s="2461"/>
      <c r="J72" s="2462"/>
      <c r="K72" s="2465"/>
      <c r="L72" s="2466"/>
      <c r="M72" s="2467"/>
      <c r="N72" s="2465"/>
      <c r="O72" s="2466"/>
      <c r="P72" s="2467"/>
      <c r="Q72" s="2465"/>
      <c r="R72" s="2466"/>
      <c r="S72" s="2467"/>
      <c r="T72" s="2465"/>
      <c r="U72" s="2466"/>
      <c r="V72" s="2467"/>
      <c r="W72" s="2465"/>
      <c r="X72" s="2466"/>
      <c r="Y72" s="2467"/>
      <c r="Z72" s="2465"/>
      <c r="AA72" s="2466"/>
      <c r="AB72" s="2468"/>
    </row>
    <row r="73" spans="1:29" s="577" customFormat="1">
      <c r="B73" s="579" t="s">
        <v>668</v>
      </c>
      <c r="C73" s="579" t="s">
        <v>170</v>
      </c>
      <c r="D73" s="579" t="s">
        <v>64</v>
      </c>
      <c r="E73" s="579" t="s">
        <v>668</v>
      </c>
      <c r="F73" s="579" t="s">
        <v>170</v>
      </c>
      <c r="G73" s="579" t="s">
        <v>64</v>
      </c>
      <c r="H73" s="579" t="s">
        <v>668</v>
      </c>
      <c r="I73" s="579" t="s">
        <v>170</v>
      </c>
      <c r="J73" s="579" t="s">
        <v>64</v>
      </c>
      <c r="K73" s="579" t="s">
        <v>668</v>
      </c>
      <c r="L73" s="579" t="s">
        <v>170</v>
      </c>
      <c r="M73" s="579" t="s">
        <v>64</v>
      </c>
      <c r="N73" s="579" t="s">
        <v>668</v>
      </c>
      <c r="O73" s="579" t="s">
        <v>170</v>
      </c>
      <c r="P73" s="579" t="s">
        <v>64</v>
      </c>
      <c r="Q73" s="579" t="s">
        <v>668</v>
      </c>
      <c r="R73" s="579" t="s">
        <v>170</v>
      </c>
      <c r="S73" s="579" t="s">
        <v>64</v>
      </c>
      <c r="T73" s="579" t="s">
        <v>668</v>
      </c>
      <c r="U73" s="579" t="s">
        <v>170</v>
      </c>
      <c r="V73" s="579" t="s">
        <v>64</v>
      </c>
      <c r="W73" s="579" t="s">
        <v>668</v>
      </c>
      <c r="X73" s="579" t="s">
        <v>170</v>
      </c>
      <c r="Y73" s="579" t="s">
        <v>64</v>
      </c>
      <c r="Z73" s="579" t="s">
        <v>668</v>
      </c>
      <c r="AA73" s="579" t="s">
        <v>170</v>
      </c>
      <c r="AB73" s="579" t="s">
        <v>64</v>
      </c>
    </row>
    <row r="74" spans="1:29" s="577" customFormat="1" ht="13.5" customHeight="1">
      <c r="A74" s="1015">
        <v>2012</v>
      </c>
      <c r="B74" s="580">
        <v>4442</v>
      </c>
      <c r="C74" s="581">
        <v>20.7</v>
      </c>
      <c r="D74" s="582">
        <v>0.4</v>
      </c>
      <c r="E74" s="583">
        <v>1667</v>
      </c>
      <c r="F74" s="581">
        <v>15.6</v>
      </c>
      <c r="G74" s="584">
        <v>0.8</v>
      </c>
      <c r="H74" s="580">
        <v>2775</v>
      </c>
      <c r="I74" s="581">
        <v>25.7</v>
      </c>
      <c r="J74" s="582">
        <v>0.5</v>
      </c>
      <c r="K74" s="583">
        <v>1853</v>
      </c>
      <c r="L74" s="581">
        <v>12.2</v>
      </c>
      <c r="M74" s="584">
        <v>0.8</v>
      </c>
      <c r="N74" s="583">
        <v>982</v>
      </c>
      <c r="O74" s="581">
        <v>10.6</v>
      </c>
      <c r="P74" s="1773">
        <v>1.1000000000000001</v>
      </c>
      <c r="Q74" s="580">
        <v>871</v>
      </c>
      <c r="R74" s="581">
        <v>14.7</v>
      </c>
      <c r="S74" s="1774">
        <v>1.1000000000000001</v>
      </c>
      <c r="T74" s="583">
        <v>2590</v>
      </c>
      <c r="U74" s="581">
        <v>40.799999999999997</v>
      </c>
      <c r="V74" s="1773">
        <v>0.5</v>
      </c>
      <c r="W74" s="580">
        <v>685</v>
      </c>
      <c r="X74" s="581">
        <v>46.2</v>
      </c>
      <c r="Y74" s="1774">
        <v>1.1000000000000001</v>
      </c>
      <c r="Z74" s="583">
        <v>1905</v>
      </c>
      <c r="AA74" s="581">
        <v>39.1</v>
      </c>
      <c r="AB74" s="1775">
        <v>0.6</v>
      </c>
    </row>
    <row r="75" spans="1:29" s="577" customFormat="1" ht="13.5" customHeight="1">
      <c r="A75" s="1015">
        <v>2013</v>
      </c>
      <c r="B75" s="580">
        <v>4719</v>
      </c>
      <c r="C75" s="581">
        <v>21.6</v>
      </c>
      <c r="D75" s="582">
        <v>0.4</v>
      </c>
      <c r="E75" s="583">
        <v>1750</v>
      </c>
      <c r="F75" s="581">
        <v>16.3</v>
      </c>
      <c r="G75" s="584">
        <v>0.7</v>
      </c>
      <c r="H75" s="580">
        <v>2970</v>
      </c>
      <c r="I75" s="581">
        <v>26.8</v>
      </c>
      <c r="J75" s="582">
        <v>0.5</v>
      </c>
      <c r="K75" s="583">
        <v>2026</v>
      </c>
      <c r="L75" s="581">
        <v>13.2</v>
      </c>
      <c r="M75" s="584">
        <v>0.7</v>
      </c>
      <c r="N75" s="583">
        <v>1049</v>
      </c>
      <c r="O75" s="581">
        <v>11.3</v>
      </c>
      <c r="P75" s="1773">
        <v>1.1000000000000001</v>
      </c>
      <c r="Q75" s="580">
        <v>977</v>
      </c>
      <c r="R75" s="581">
        <v>16.100000000000001</v>
      </c>
      <c r="S75" s="1774">
        <v>1.1000000000000001</v>
      </c>
      <c r="T75" s="583">
        <v>2693</v>
      </c>
      <c r="U75" s="581">
        <v>41.7</v>
      </c>
      <c r="V75" s="1773">
        <v>0.5</v>
      </c>
      <c r="W75" s="580">
        <v>700</v>
      </c>
      <c r="X75" s="581">
        <v>47.2</v>
      </c>
      <c r="Y75" s="1774">
        <v>1</v>
      </c>
      <c r="Z75" s="583">
        <v>1993</v>
      </c>
      <c r="AA75" s="581">
        <v>40</v>
      </c>
      <c r="AB75" s="1775">
        <v>0.6</v>
      </c>
    </row>
    <row r="76" spans="1:29" s="577" customFormat="1" ht="13.5" customHeight="1">
      <c r="A76" s="1015">
        <v>2014</v>
      </c>
      <c r="B76" s="580">
        <v>5120</v>
      </c>
      <c r="C76" s="581">
        <v>23.2</v>
      </c>
      <c r="D76" s="582">
        <v>0.4</v>
      </c>
      <c r="E76" s="583">
        <v>1945</v>
      </c>
      <c r="F76" s="581">
        <v>17.8</v>
      </c>
      <c r="G76" s="584">
        <v>0.7</v>
      </c>
      <c r="H76" s="580">
        <v>3175</v>
      </c>
      <c r="I76" s="581">
        <v>28.5</v>
      </c>
      <c r="J76" s="582">
        <v>0.5</v>
      </c>
      <c r="K76" s="583">
        <v>2306</v>
      </c>
      <c r="L76" s="581">
        <v>14.8</v>
      </c>
      <c r="M76" s="584">
        <v>0.7</v>
      </c>
      <c r="N76" s="583">
        <v>1207</v>
      </c>
      <c r="O76" s="581">
        <v>12.8</v>
      </c>
      <c r="P76" s="1773">
        <v>1</v>
      </c>
      <c r="Q76" s="580">
        <v>1099</v>
      </c>
      <c r="R76" s="581">
        <v>17.8</v>
      </c>
      <c r="S76" s="1774">
        <v>1</v>
      </c>
      <c r="T76" s="583">
        <v>2814</v>
      </c>
      <c r="U76" s="581">
        <v>43.1</v>
      </c>
      <c r="V76" s="1773">
        <v>0.5</v>
      </c>
      <c r="W76" s="580">
        <v>738</v>
      </c>
      <c r="X76" s="581">
        <v>47.9</v>
      </c>
      <c r="Y76" s="1774">
        <v>1</v>
      </c>
      <c r="Z76" s="583">
        <v>2076</v>
      </c>
      <c r="AA76" s="581">
        <v>41.6</v>
      </c>
      <c r="AB76" s="1775">
        <v>0.6</v>
      </c>
    </row>
    <row r="77" spans="1:29" s="577" customFormat="1" ht="13.5" customHeight="1">
      <c r="A77" s="1015">
        <v>2015</v>
      </c>
      <c r="B77" s="580">
        <v>5364</v>
      </c>
      <c r="C77" s="581">
        <v>23.3</v>
      </c>
      <c r="D77" s="582">
        <v>0.4</v>
      </c>
      <c r="E77" s="583">
        <v>2019</v>
      </c>
      <c r="F77" s="581">
        <v>17.7</v>
      </c>
      <c r="G77" s="584">
        <v>0.7</v>
      </c>
      <c r="H77" s="580">
        <v>3345</v>
      </c>
      <c r="I77" s="581">
        <v>28.7</v>
      </c>
      <c r="J77" s="582">
        <v>0.5</v>
      </c>
      <c r="K77" s="583">
        <v>2403</v>
      </c>
      <c r="L77" s="581">
        <v>14.7</v>
      </c>
      <c r="M77" s="584">
        <v>0.7</v>
      </c>
      <c r="N77" s="583">
        <v>1234</v>
      </c>
      <c r="O77" s="581">
        <v>12.6</v>
      </c>
      <c r="P77" s="1773">
        <v>1</v>
      </c>
      <c r="Q77" s="580">
        <v>1169</v>
      </c>
      <c r="R77" s="581">
        <v>18</v>
      </c>
      <c r="S77" s="1774">
        <v>1</v>
      </c>
      <c r="T77" s="583">
        <v>2961</v>
      </c>
      <c r="U77" s="581">
        <v>43.9</v>
      </c>
      <c r="V77" s="1773">
        <v>0.5</v>
      </c>
      <c r="W77" s="580">
        <v>785</v>
      </c>
      <c r="X77" s="581">
        <v>49.7</v>
      </c>
      <c r="Y77" s="1774">
        <v>1</v>
      </c>
      <c r="Z77" s="583">
        <v>2176</v>
      </c>
      <c r="AA77" s="581">
        <v>42.2</v>
      </c>
      <c r="AB77" s="1775">
        <v>0.6</v>
      </c>
    </row>
    <row r="78" spans="1:29" s="577" customFormat="1" ht="13.5" customHeight="1">
      <c r="A78" s="1015">
        <v>2016</v>
      </c>
      <c r="B78" s="580">
        <v>5423</v>
      </c>
      <c r="C78" s="581">
        <v>23.9</v>
      </c>
      <c r="D78" s="582">
        <v>0.4</v>
      </c>
      <c r="E78" s="583">
        <v>2071</v>
      </c>
      <c r="F78" s="581">
        <v>18.399999999999999</v>
      </c>
      <c r="G78" s="584">
        <v>0.7</v>
      </c>
      <c r="H78" s="580">
        <v>3352</v>
      </c>
      <c r="I78" s="581">
        <v>29.3</v>
      </c>
      <c r="J78" s="582">
        <v>0.5</v>
      </c>
      <c r="K78" s="583">
        <v>2528</v>
      </c>
      <c r="L78" s="581">
        <v>15.6</v>
      </c>
      <c r="M78" s="584">
        <v>0.7</v>
      </c>
      <c r="N78" s="583">
        <v>1317</v>
      </c>
      <c r="O78" s="581">
        <v>13.5</v>
      </c>
      <c r="P78" s="1773">
        <v>0.9</v>
      </c>
      <c r="Q78" s="580">
        <v>1211</v>
      </c>
      <c r="R78" s="581">
        <v>18.899999999999999</v>
      </c>
      <c r="S78" s="1774">
        <v>0.9</v>
      </c>
      <c r="T78" s="583">
        <v>2895</v>
      </c>
      <c r="U78" s="581">
        <v>44.3</v>
      </c>
      <c r="V78" s="1773">
        <v>0.5</v>
      </c>
      <c r="W78" s="580">
        <v>754</v>
      </c>
      <c r="X78" s="581">
        <v>49.6</v>
      </c>
      <c r="Y78" s="1774">
        <v>1</v>
      </c>
      <c r="Z78" s="583">
        <v>2141</v>
      </c>
      <c r="AA78" s="581">
        <v>42.6</v>
      </c>
      <c r="AB78" s="1775">
        <v>0.6</v>
      </c>
    </row>
    <row r="79" spans="1:29" s="577" customFormat="1" ht="13.5" customHeight="1">
      <c r="A79" s="578">
        <v>2017</v>
      </c>
      <c r="B79" s="580">
        <v>5209</v>
      </c>
      <c r="C79" s="581">
        <v>22.7</v>
      </c>
      <c r="D79" s="582">
        <v>0.4</v>
      </c>
      <c r="E79" s="583">
        <v>1979</v>
      </c>
      <c r="F79" s="581">
        <v>17.3</v>
      </c>
      <c r="G79" s="584">
        <v>0.7</v>
      </c>
      <c r="H79" s="580">
        <v>3230</v>
      </c>
      <c r="I79" s="581">
        <v>27.9</v>
      </c>
      <c r="J79" s="582">
        <v>0.5</v>
      </c>
      <c r="K79" s="583">
        <v>2397</v>
      </c>
      <c r="L79" s="581">
        <v>14.7</v>
      </c>
      <c r="M79" s="584">
        <v>0.7</v>
      </c>
      <c r="N79" s="583">
        <v>1233</v>
      </c>
      <c r="O79" s="581">
        <v>12.5</v>
      </c>
      <c r="P79" s="1773">
        <v>1</v>
      </c>
      <c r="Q79" s="580">
        <v>1163</v>
      </c>
      <c r="R79" s="581">
        <v>17.899999999999999</v>
      </c>
      <c r="S79" s="1774">
        <v>1</v>
      </c>
      <c r="T79" s="583">
        <v>2813</v>
      </c>
      <c r="U79" s="581">
        <v>42.4</v>
      </c>
      <c r="V79" s="1773">
        <v>0.5</v>
      </c>
      <c r="W79" s="580">
        <v>746</v>
      </c>
      <c r="X79" s="581">
        <v>48</v>
      </c>
      <c r="Y79" s="1774">
        <v>1</v>
      </c>
      <c r="Z79" s="583">
        <v>2067</v>
      </c>
      <c r="AA79" s="581">
        <v>40.700000000000003</v>
      </c>
      <c r="AB79" s="1775">
        <v>0.6</v>
      </c>
    </row>
    <row r="80" spans="1:29" s="1862" customFormat="1" ht="13.5" customHeight="1">
      <c r="A80" s="578" t="s">
        <v>1332</v>
      </c>
      <c r="B80" s="580">
        <v>5426</v>
      </c>
      <c r="C80" s="581">
        <v>23.3</v>
      </c>
      <c r="D80" s="582">
        <v>0.4</v>
      </c>
      <c r="E80" s="583">
        <v>2090</v>
      </c>
      <c r="F80" s="581">
        <v>18.100000000000001</v>
      </c>
      <c r="G80" s="584">
        <v>0.7</v>
      </c>
      <c r="H80" s="580">
        <v>3336</v>
      </c>
      <c r="I80" s="581">
        <v>28.5</v>
      </c>
      <c r="J80" s="582">
        <v>0.5</v>
      </c>
      <c r="K80" s="583">
        <v>2483</v>
      </c>
      <c r="L80" s="581">
        <v>15.1</v>
      </c>
      <c r="M80" s="584">
        <v>0.7</v>
      </c>
      <c r="N80" s="583">
        <v>1298</v>
      </c>
      <c r="O80" s="581">
        <v>13.1</v>
      </c>
      <c r="P80" s="1773">
        <v>1</v>
      </c>
      <c r="Q80" s="580">
        <v>1185</v>
      </c>
      <c r="R80" s="581">
        <v>18.100000000000001</v>
      </c>
      <c r="S80" s="1774">
        <v>1</v>
      </c>
      <c r="T80" s="583">
        <v>2943</v>
      </c>
      <c r="U80" s="581">
        <v>43.1</v>
      </c>
      <c r="V80" s="1773">
        <v>0.5</v>
      </c>
      <c r="W80" s="580">
        <v>792</v>
      </c>
      <c r="X80" s="581">
        <v>47.4</v>
      </c>
      <c r="Y80" s="1774">
        <v>1</v>
      </c>
      <c r="Z80" s="583">
        <v>2151</v>
      </c>
      <c r="AA80" s="581">
        <v>41.7</v>
      </c>
      <c r="AB80" s="1775">
        <v>0.6</v>
      </c>
    </row>
    <row r="81" spans="1:28" ht="12.75" customHeight="1">
      <c r="A81" s="1776" t="s">
        <v>1435</v>
      </c>
      <c r="B81" s="1777">
        <v>4729</v>
      </c>
      <c r="C81" s="1778">
        <v>20.100000000000001</v>
      </c>
      <c r="D81" s="1779">
        <v>0.4</v>
      </c>
      <c r="E81" s="1780">
        <v>1796</v>
      </c>
      <c r="F81" s="1778">
        <v>15.5</v>
      </c>
      <c r="G81" s="1781">
        <v>0.8</v>
      </c>
      <c r="H81" s="1777">
        <v>2933</v>
      </c>
      <c r="I81" s="1778">
        <v>24.6</v>
      </c>
      <c r="J81" s="1779">
        <v>0.5</v>
      </c>
      <c r="K81" s="1780">
        <v>2177</v>
      </c>
      <c r="L81" s="1778">
        <v>13.1</v>
      </c>
      <c r="M81" s="1781">
        <v>0.8</v>
      </c>
      <c r="N81" s="1780">
        <v>1112</v>
      </c>
      <c r="O81" s="1778">
        <v>11.2</v>
      </c>
      <c r="P81" s="1782">
        <v>1.1000000000000001</v>
      </c>
      <c r="Q81" s="1777">
        <v>1065</v>
      </c>
      <c r="R81" s="1778">
        <v>15.9</v>
      </c>
      <c r="S81" s="1783">
        <v>1.1000000000000001</v>
      </c>
      <c r="T81" s="1780">
        <v>2552</v>
      </c>
      <c r="U81" s="1778">
        <v>37.1</v>
      </c>
      <c r="V81" s="1782">
        <v>0.6</v>
      </c>
      <c r="W81" s="1777">
        <v>685</v>
      </c>
      <c r="X81" s="1778">
        <v>41</v>
      </c>
      <c r="Y81" s="1783">
        <v>1.1000000000000001</v>
      </c>
      <c r="Z81" s="1780">
        <v>1868</v>
      </c>
      <c r="AA81" s="1778">
        <v>35.9</v>
      </c>
      <c r="AB81" s="1784">
        <v>0.7</v>
      </c>
    </row>
    <row r="82" spans="1:28">
      <c r="A82" s="1018" t="s">
        <v>1017</v>
      </c>
      <c r="B82" s="1018"/>
      <c r="C82" s="1018"/>
      <c r="D82" s="1018"/>
      <c r="E82" s="1018"/>
      <c r="F82" s="1019"/>
    </row>
    <row r="83" spans="1:28" ht="15">
      <c r="A83" s="2196" t="s">
        <v>1452</v>
      </c>
      <c r="B83" s="1018"/>
      <c r="C83" s="1018"/>
      <c r="D83" s="1018"/>
      <c r="E83" s="1018"/>
      <c r="F83" s="1019"/>
    </row>
    <row r="84" spans="1:28" s="577" customFormat="1">
      <c r="A84" s="1018"/>
      <c r="B84" s="1018"/>
      <c r="C84" s="1018"/>
      <c r="D84" s="1018"/>
      <c r="E84" s="1018"/>
      <c r="F84" s="1019"/>
    </row>
    <row r="85" spans="1:28">
      <c r="A85" s="1020" t="s">
        <v>49</v>
      </c>
      <c r="B85" s="1018"/>
      <c r="C85" s="1018"/>
      <c r="D85" s="1018"/>
      <c r="E85" s="1018"/>
      <c r="F85" s="1019"/>
    </row>
    <row r="86" spans="1:28">
      <c r="A86" s="1018" t="s">
        <v>1018</v>
      </c>
      <c r="B86" s="1018"/>
      <c r="C86" s="1018"/>
      <c r="D86" s="1018"/>
      <c r="E86" s="1018"/>
      <c r="F86" s="1019"/>
    </row>
    <row r="87" spans="1:28">
      <c r="A87" s="1018" t="s">
        <v>1019</v>
      </c>
      <c r="B87" s="1018"/>
      <c r="C87" s="1018"/>
      <c r="D87" s="1018"/>
      <c r="E87" s="1018"/>
      <c r="F87" s="1019"/>
    </row>
    <row r="88" spans="1:28">
      <c r="A88" s="1018" t="s">
        <v>1020</v>
      </c>
      <c r="B88" s="1018"/>
      <c r="C88" s="1018"/>
      <c r="D88" s="1018"/>
      <c r="E88" s="1018"/>
      <c r="F88" s="1019"/>
    </row>
    <row r="89" spans="1:28">
      <c r="A89" s="1021" t="s">
        <v>1021</v>
      </c>
      <c r="B89" s="1018"/>
      <c r="C89" s="1018"/>
      <c r="D89" s="1018"/>
      <c r="E89" s="1018"/>
      <c r="F89" s="1019"/>
    </row>
    <row r="90" spans="1:28">
      <c r="A90" s="1018" t="s">
        <v>1022</v>
      </c>
      <c r="B90" s="1018"/>
      <c r="C90" s="1018"/>
      <c r="D90" s="1018"/>
      <c r="E90" s="1018"/>
      <c r="F90" s="1018"/>
    </row>
    <row r="91" spans="1:28">
      <c r="A91" s="1018" t="s">
        <v>1023</v>
      </c>
      <c r="B91" s="1018"/>
      <c r="C91" s="1018"/>
      <c r="D91" s="1018"/>
      <c r="E91" s="1018"/>
      <c r="F91" s="1018"/>
    </row>
    <row r="92" spans="1:28">
      <c r="A92" s="1018" t="s">
        <v>1024</v>
      </c>
      <c r="B92" s="1018"/>
      <c r="C92" s="1018"/>
      <c r="D92" s="1018"/>
      <c r="E92" s="1018"/>
      <c r="F92" s="1018"/>
    </row>
    <row r="93" spans="1:28">
      <c r="A93" s="1018" t="s">
        <v>1025</v>
      </c>
      <c r="B93" s="1018"/>
      <c r="C93" s="1018"/>
      <c r="D93" s="1018"/>
      <c r="E93" s="1018"/>
      <c r="F93" s="1018"/>
    </row>
    <row r="94" spans="1:28">
      <c r="A94" s="1018" t="s">
        <v>1026</v>
      </c>
      <c r="B94" s="1018"/>
      <c r="C94" s="1018"/>
      <c r="D94" s="1018"/>
      <c r="E94" s="1018"/>
      <c r="F94" s="1018"/>
    </row>
    <row r="95" spans="1:28">
      <c r="A95" s="1018" t="s">
        <v>1027</v>
      </c>
      <c r="B95" s="1018"/>
      <c r="C95" s="1018"/>
      <c r="D95" s="1018"/>
      <c r="E95" s="1018"/>
      <c r="F95" s="1018"/>
    </row>
    <row r="96" spans="1:28">
      <c r="A96" s="1018" t="s">
        <v>1028</v>
      </c>
      <c r="B96" s="1018"/>
      <c r="C96" s="1018"/>
      <c r="D96" s="1018"/>
      <c r="E96" s="1018"/>
      <c r="F96" s="1018"/>
    </row>
    <row r="97" spans="1:6">
      <c r="A97" s="1018" t="s">
        <v>1029</v>
      </c>
      <c r="B97" s="1018"/>
      <c r="C97" s="1018"/>
      <c r="D97" s="1018"/>
      <c r="E97" s="1018"/>
      <c r="F97" s="1018"/>
    </row>
    <row r="98" spans="1:6">
      <c r="A98" s="1018" t="s">
        <v>1030</v>
      </c>
      <c r="B98" s="1018"/>
      <c r="C98" s="1018"/>
      <c r="D98" s="1018"/>
      <c r="E98" s="1018"/>
      <c r="F98" s="1018"/>
    </row>
    <row r="99" spans="1:6">
      <c r="A99" s="1021" t="s">
        <v>1031</v>
      </c>
      <c r="B99" s="1018"/>
      <c r="C99" s="1018"/>
      <c r="D99" s="1018"/>
      <c r="E99" s="1018"/>
      <c r="F99" s="1018"/>
    </row>
    <row r="100" spans="1:6">
      <c r="A100" s="1018" t="s">
        <v>1032</v>
      </c>
      <c r="B100" s="1018"/>
      <c r="C100" s="1018"/>
      <c r="D100" s="1018"/>
      <c r="E100" s="1018"/>
      <c r="F100" s="1018"/>
    </row>
    <row r="101" spans="1:6">
      <c r="A101" s="1018" t="s">
        <v>1033</v>
      </c>
      <c r="B101" s="1018"/>
      <c r="C101" s="1018"/>
      <c r="D101" s="1018"/>
      <c r="E101" s="1018"/>
      <c r="F101" s="1018"/>
    </row>
    <row r="102" spans="1:6">
      <c r="A102" s="1019"/>
      <c r="B102" s="1018"/>
      <c r="C102" s="1018"/>
      <c r="D102" s="1018"/>
      <c r="E102" s="1018"/>
      <c r="F102" s="1019"/>
    </row>
    <row r="103" spans="1:6">
      <c r="A103" s="1019"/>
      <c r="B103" s="1018"/>
      <c r="C103" s="1018"/>
      <c r="D103" s="1018"/>
      <c r="E103" s="1018"/>
      <c r="F103" s="1019"/>
    </row>
    <row r="104" spans="1:6">
      <c r="A104" s="1019"/>
      <c r="B104" s="1018"/>
      <c r="C104" s="1018"/>
      <c r="D104" s="1018"/>
      <c r="E104" s="1018"/>
      <c r="F104" s="1019"/>
    </row>
    <row r="105" spans="1:6">
      <c r="A105" s="1019"/>
      <c r="B105" s="1018"/>
      <c r="C105" s="1018"/>
      <c r="D105" s="1018"/>
      <c r="E105" s="1018"/>
      <c r="F105" s="1019"/>
    </row>
    <row r="106" spans="1:6">
      <c r="A106" s="1019"/>
      <c r="B106" s="1018"/>
      <c r="C106" s="1018"/>
      <c r="D106" s="1018"/>
      <c r="E106" s="1018"/>
      <c r="F106" s="1019"/>
    </row>
    <row r="107" spans="1:6">
      <c r="A107" s="577"/>
      <c r="B107" s="1017"/>
      <c r="C107" s="577"/>
      <c r="D107" s="577"/>
      <c r="E107" s="577"/>
      <c r="F107" s="577"/>
    </row>
    <row r="108" spans="1:6">
      <c r="A108" s="577"/>
      <c r="B108" s="1017"/>
      <c r="C108" s="577"/>
      <c r="D108" s="577"/>
      <c r="E108" s="577"/>
      <c r="F108" s="577"/>
    </row>
    <row r="109" spans="1:6">
      <c r="A109" s="577"/>
      <c r="B109" s="1017"/>
      <c r="C109" s="577"/>
      <c r="D109" s="577"/>
      <c r="E109" s="577"/>
      <c r="F109" s="577"/>
    </row>
    <row r="110" spans="1:6">
      <c r="A110" s="577"/>
      <c r="B110" s="577"/>
      <c r="C110" s="577"/>
      <c r="D110" s="577"/>
      <c r="E110" s="577"/>
      <c r="F110" s="577"/>
    </row>
    <row r="111" spans="1:6">
      <c r="A111" s="577"/>
      <c r="B111" s="577"/>
      <c r="C111" s="577"/>
      <c r="D111" s="577"/>
      <c r="E111" s="577"/>
      <c r="F111" s="577"/>
    </row>
    <row r="112" spans="1:6">
      <c r="A112" s="577"/>
      <c r="B112" s="577"/>
      <c r="C112" s="577"/>
      <c r="D112" s="577"/>
      <c r="E112" s="577"/>
      <c r="F112" s="577"/>
    </row>
    <row r="113" spans="1:6">
      <c r="A113" s="577"/>
      <c r="B113" s="577"/>
      <c r="C113" s="577"/>
      <c r="D113" s="577"/>
      <c r="E113" s="577"/>
      <c r="F113" s="577"/>
    </row>
    <row r="114" spans="1:6">
      <c r="A114" s="577"/>
      <c r="B114" s="577"/>
      <c r="C114" s="577"/>
      <c r="D114" s="577"/>
      <c r="E114" s="577"/>
      <c r="F114" s="577"/>
    </row>
    <row r="115" spans="1:6">
      <c r="A115" s="577"/>
      <c r="B115" s="577"/>
      <c r="C115" s="577"/>
      <c r="D115" s="577"/>
      <c r="E115" s="577"/>
      <c r="F115" s="577"/>
    </row>
    <row r="116" spans="1:6">
      <c r="A116" s="577"/>
      <c r="B116" s="577"/>
      <c r="C116" s="577"/>
      <c r="D116" s="577"/>
      <c r="E116" s="577"/>
      <c r="F116" s="577"/>
    </row>
    <row r="117" spans="1:6">
      <c r="A117" s="577"/>
      <c r="B117" s="577"/>
      <c r="C117" s="577"/>
      <c r="D117" s="577"/>
      <c r="E117" s="577"/>
      <c r="F117" s="577"/>
    </row>
    <row r="118" spans="1:6">
      <c r="A118" s="577"/>
      <c r="B118" s="577"/>
      <c r="C118" s="577"/>
      <c r="D118" s="577"/>
      <c r="E118" s="577"/>
      <c r="F118" s="577"/>
    </row>
    <row r="119" spans="1:6">
      <c r="A119" s="577"/>
      <c r="B119" s="577"/>
      <c r="C119" s="577"/>
      <c r="D119" s="577"/>
      <c r="E119" s="577"/>
      <c r="F119" s="577"/>
    </row>
    <row r="120" spans="1:6">
      <c r="A120" s="577"/>
      <c r="B120" s="577"/>
      <c r="C120" s="577"/>
      <c r="D120" s="577"/>
      <c r="E120" s="577"/>
      <c r="F120" s="577"/>
    </row>
    <row r="121" spans="1:6">
      <c r="A121" s="577"/>
      <c r="B121" s="577"/>
      <c r="C121" s="577"/>
      <c r="D121" s="577"/>
      <c r="E121" s="577"/>
      <c r="F121" s="577"/>
    </row>
    <row r="122" spans="1:6">
      <c r="A122" s="577"/>
      <c r="B122" s="577"/>
      <c r="C122" s="577"/>
      <c r="D122" s="577"/>
      <c r="E122" s="577"/>
      <c r="F122" s="577"/>
    </row>
    <row r="123" spans="1:6">
      <c r="A123" s="577"/>
      <c r="B123" s="577"/>
      <c r="C123" s="577"/>
      <c r="D123" s="577"/>
      <c r="E123" s="577"/>
      <c r="F123" s="577"/>
    </row>
    <row r="124" spans="1:6">
      <c r="A124" s="577"/>
      <c r="B124" s="577"/>
      <c r="C124" s="577"/>
      <c r="D124" s="577"/>
      <c r="E124" s="577"/>
      <c r="F124" s="577"/>
    </row>
    <row r="125" spans="1:6">
      <c r="A125" s="577"/>
      <c r="B125" s="577"/>
      <c r="C125" s="577"/>
      <c r="D125" s="577"/>
      <c r="E125" s="577"/>
      <c r="F125" s="577"/>
    </row>
    <row r="126" spans="1:6">
      <c r="A126" s="577"/>
      <c r="B126" s="577"/>
      <c r="C126" s="577"/>
      <c r="D126" s="577"/>
      <c r="E126" s="577"/>
      <c r="F126" s="577"/>
    </row>
    <row r="127" spans="1:6">
      <c r="A127" s="577"/>
      <c r="B127" s="577"/>
      <c r="C127" s="577"/>
      <c r="D127" s="577"/>
      <c r="E127" s="577"/>
      <c r="F127" s="577"/>
    </row>
    <row r="128" spans="1:6">
      <c r="A128" s="577"/>
      <c r="B128" s="577"/>
      <c r="C128" s="577"/>
      <c r="D128" s="577"/>
      <c r="E128" s="577"/>
      <c r="F128" s="577"/>
    </row>
    <row r="129" spans="1:6">
      <c r="A129" s="577"/>
      <c r="B129" s="577"/>
      <c r="C129" s="577"/>
      <c r="D129" s="577"/>
      <c r="E129" s="577"/>
      <c r="F129" s="577"/>
    </row>
    <row r="130" spans="1:6">
      <c r="A130" s="577"/>
      <c r="B130" s="577"/>
      <c r="C130" s="577"/>
      <c r="D130" s="577"/>
      <c r="E130" s="577"/>
      <c r="F130" s="577"/>
    </row>
    <row r="131" spans="1:6">
      <c r="A131" s="577"/>
      <c r="B131" s="577"/>
      <c r="C131" s="577"/>
      <c r="D131" s="577"/>
      <c r="E131" s="577"/>
      <c r="F131" s="577"/>
    </row>
    <row r="132" spans="1:6">
      <c r="A132" s="577"/>
      <c r="B132" s="577"/>
      <c r="C132" s="577"/>
      <c r="D132" s="577"/>
      <c r="E132" s="577"/>
      <c r="F132" s="577"/>
    </row>
    <row r="133" spans="1:6">
      <c r="A133" s="577"/>
      <c r="B133" s="577"/>
      <c r="C133" s="577"/>
      <c r="D133" s="577"/>
      <c r="E133" s="577"/>
      <c r="F133" s="577"/>
    </row>
    <row r="134" spans="1:6">
      <c r="A134" s="577"/>
      <c r="B134" s="577"/>
      <c r="C134" s="577"/>
      <c r="D134" s="577"/>
      <c r="E134" s="577"/>
      <c r="F134" s="577"/>
    </row>
    <row r="135" spans="1:6">
      <c r="A135" s="577"/>
      <c r="B135" s="577"/>
      <c r="C135" s="577"/>
      <c r="D135" s="577"/>
      <c r="E135" s="577"/>
      <c r="F135" s="577"/>
    </row>
    <row r="136" spans="1:6">
      <c r="A136" s="577"/>
      <c r="B136" s="577"/>
      <c r="C136" s="577"/>
      <c r="D136" s="577"/>
      <c r="E136" s="577"/>
      <c r="F136" s="577"/>
    </row>
    <row r="137" spans="1:6">
      <c r="A137" s="577"/>
      <c r="B137" s="577"/>
      <c r="C137" s="577"/>
      <c r="D137" s="577"/>
      <c r="E137" s="577"/>
      <c r="F137" s="577"/>
    </row>
    <row r="138" spans="1:6">
      <c r="A138" s="577"/>
      <c r="B138" s="577"/>
      <c r="C138" s="577"/>
      <c r="D138" s="577"/>
      <c r="E138" s="577"/>
      <c r="F138" s="577"/>
    </row>
    <row r="139" spans="1:6">
      <c r="A139" s="577"/>
      <c r="B139" s="577"/>
      <c r="C139" s="577"/>
      <c r="D139" s="577"/>
      <c r="E139" s="577"/>
      <c r="F139" s="577"/>
    </row>
    <row r="140" spans="1:6">
      <c r="A140" s="577"/>
      <c r="B140" s="577"/>
      <c r="C140" s="577"/>
      <c r="D140" s="577"/>
      <c r="E140" s="577"/>
      <c r="F140" s="577"/>
    </row>
    <row r="141" spans="1:6">
      <c r="A141" s="577"/>
      <c r="B141" s="577"/>
      <c r="C141" s="577"/>
      <c r="D141" s="577"/>
      <c r="E141" s="577"/>
      <c r="F141" s="577"/>
    </row>
    <row r="142" spans="1:6">
      <c r="A142" s="577"/>
      <c r="B142" s="577"/>
      <c r="C142" s="577"/>
      <c r="D142" s="577"/>
      <c r="E142" s="577"/>
      <c r="F142" s="577"/>
    </row>
    <row r="143" spans="1:6">
      <c r="A143" s="577"/>
      <c r="B143" s="577"/>
      <c r="C143" s="577"/>
      <c r="D143" s="577"/>
      <c r="E143" s="577"/>
      <c r="F143" s="577"/>
    </row>
    <row r="144" spans="1:6">
      <c r="A144" s="577"/>
      <c r="B144" s="577"/>
      <c r="C144" s="577"/>
      <c r="D144" s="577"/>
      <c r="E144" s="577"/>
      <c r="F144" s="577"/>
    </row>
    <row r="145" spans="1:6">
      <c r="A145" s="577"/>
      <c r="B145" s="577"/>
      <c r="C145" s="577"/>
      <c r="D145" s="577"/>
      <c r="E145" s="577"/>
      <c r="F145" s="577"/>
    </row>
    <row r="146" spans="1:6">
      <c r="A146" s="577"/>
      <c r="B146" s="577"/>
      <c r="C146" s="577"/>
      <c r="D146" s="577"/>
      <c r="E146" s="577"/>
      <c r="F146" s="577"/>
    </row>
    <row r="147" spans="1:6">
      <c r="A147" s="577"/>
      <c r="B147" s="577"/>
      <c r="C147" s="577"/>
      <c r="D147" s="577"/>
      <c r="E147" s="577"/>
      <c r="F147" s="577"/>
    </row>
    <row r="148" spans="1:6">
      <c r="A148" s="577"/>
      <c r="B148" s="1019"/>
      <c r="C148" s="1019"/>
      <c r="D148" s="1019"/>
      <c r="E148" s="1019"/>
      <c r="F148" s="1019"/>
    </row>
    <row r="149" spans="1:6">
      <c r="A149" s="577"/>
      <c r="B149" s="1019"/>
      <c r="C149" s="1019"/>
      <c r="D149" s="1019"/>
      <c r="E149" s="1019"/>
      <c r="F149" s="1019"/>
    </row>
    <row r="150" spans="1:6">
      <c r="A150" s="577"/>
      <c r="B150" s="1019"/>
      <c r="C150" s="1019"/>
      <c r="D150" s="1019"/>
      <c r="E150" s="1019"/>
      <c r="F150" s="1019"/>
    </row>
    <row r="151" spans="1:6">
      <c r="A151" s="577"/>
      <c r="B151" s="1019"/>
      <c r="C151" s="1019"/>
      <c r="D151" s="1019"/>
      <c r="E151" s="1019"/>
      <c r="F151" s="1019"/>
    </row>
    <row r="152" spans="1:6">
      <c r="A152" s="577"/>
      <c r="B152" s="1019"/>
      <c r="C152" s="1019"/>
      <c r="D152" s="1019"/>
      <c r="E152" s="1019"/>
      <c r="F152" s="1019"/>
    </row>
    <row r="153" spans="1:6">
      <c r="A153" s="577"/>
      <c r="B153" s="1016"/>
      <c r="C153" s="1016"/>
      <c r="D153" s="1016"/>
      <c r="E153" s="1016"/>
      <c r="F153" s="1016"/>
    </row>
    <row r="154" spans="1:6">
      <c r="A154" s="577"/>
      <c r="B154" s="1016"/>
      <c r="C154" s="1016"/>
      <c r="D154" s="1016"/>
      <c r="E154" s="1016"/>
      <c r="F154" s="1016"/>
    </row>
    <row r="155" spans="1:6">
      <c r="A155" s="577"/>
      <c r="B155" s="577"/>
      <c r="C155" s="577"/>
      <c r="D155" s="577"/>
      <c r="E155" s="577"/>
      <c r="F155" s="577"/>
    </row>
    <row r="156" spans="1:6">
      <c r="A156" s="577"/>
      <c r="B156" s="577"/>
      <c r="C156" s="577"/>
      <c r="D156" s="577"/>
      <c r="E156" s="577"/>
      <c r="F156" s="577"/>
    </row>
    <row r="157" spans="1:6">
      <c r="A157" s="577"/>
      <c r="B157" s="577"/>
      <c r="C157" s="577"/>
      <c r="D157" s="577"/>
      <c r="E157" s="577"/>
      <c r="F157" s="577"/>
    </row>
    <row r="158" spans="1:6">
      <c r="A158" s="577"/>
      <c r="B158" s="577"/>
      <c r="C158" s="577"/>
      <c r="D158" s="577"/>
      <c r="E158" s="577"/>
      <c r="F158" s="577"/>
    </row>
    <row r="159" spans="1:6">
      <c r="A159" s="577"/>
      <c r="B159" s="577"/>
      <c r="C159" s="577"/>
      <c r="D159" s="577"/>
      <c r="E159" s="577"/>
      <c r="F159" s="577"/>
    </row>
    <row r="160" spans="1:6">
      <c r="A160" s="577"/>
      <c r="B160" s="577"/>
      <c r="C160" s="577"/>
      <c r="D160" s="577"/>
      <c r="E160" s="577"/>
      <c r="F160" s="577"/>
    </row>
    <row r="161" spans="1:6">
      <c r="A161" s="577"/>
      <c r="B161" s="577"/>
      <c r="C161" s="577"/>
      <c r="D161" s="577"/>
      <c r="E161" s="577"/>
      <c r="F161" s="577"/>
    </row>
    <row r="162" spans="1:6">
      <c r="A162" s="577"/>
      <c r="B162" s="577"/>
      <c r="C162" s="577"/>
      <c r="D162" s="577"/>
      <c r="E162" s="577"/>
      <c r="F162" s="577"/>
    </row>
    <row r="163" spans="1:6">
      <c r="A163" s="577"/>
      <c r="B163" s="577"/>
      <c r="C163" s="577"/>
      <c r="D163" s="577"/>
      <c r="E163" s="577"/>
      <c r="F163" s="577"/>
    </row>
    <row r="164" spans="1:6">
      <c r="A164" s="577"/>
      <c r="B164" s="577"/>
      <c r="C164" s="577"/>
      <c r="D164" s="577"/>
      <c r="E164" s="577"/>
      <c r="F164" s="577"/>
    </row>
    <row r="165" spans="1:6">
      <c r="A165" s="577"/>
      <c r="B165" s="577"/>
      <c r="C165" s="577"/>
      <c r="D165" s="577"/>
      <c r="E165" s="577"/>
      <c r="F165" s="577"/>
    </row>
    <row r="166" spans="1:6">
      <c r="A166" s="577"/>
      <c r="B166" s="577"/>
      <c r="C166" s="577"/>
      <c r="D166" s="577"/>
      <c r="E166" s="577"/>
      <c r="F166" s="577"/>
    </row>
    <row r="167" spans="1:6">
      <c r="A167" s="577"/>
      <c r="B167" s="577"/>
      <c r="C167" s="577"/>
      <c r="D167" s="577"/>
      <c r="E167" s="577"/>
      <c r="F167" s="577"/>
    </row>
    <row r="168" spans="1:6">
      <c r="A168" s="577"/>
      <c r="B168" s="577"/>
      <c r="C168" s="577"/>
      <c r="D168" s="577"/>
      <c r="E168" s="577"/>
      <c r="F168" s="577"/>
    </row>
    <row r="169" spans="1:6">
      <c r="A169" s="577"/>
      <c r="B169" s="577"/>
      <c r="C169" s="577"/>
      <c r="D169" s="577"/>
      <c r="E169" s="577"/>
      <c r="F169" s="577"/>
    </row>
  </sheetData>
  <mergeCells count="22">
    <mergeCell ref="B70:AB70"/>
    <mergeCell ref="A71:A72"/>
    <mergeCell ref="B71:D72"/>
    <mergeCell ref="E71:G72"/>
    <mergeCell ref="H71:J72"/>
    <mergeCell ref="K71:M72"/>
    <mergeCell ref="N71:P72"/>
    <mergeCell ref="Q71:S72"/>
    <mergeCell ref="T71:V72"/>
    <mergeCell ref="W71:Y72"/>
    <mergeCell ref="Z71:AB72"/>
    <mergeCell ref="B26:AB26"/>
    <mergeCell ref="A27:A28"/>
    <mergeCell ref="B27:D28"/>
    <mergeCell ref="E27:G28"/>
    <mergeCell ref="H27:J28"/>
    <mergeCell ref="K27:M28"/>
    <mergeCell ref="N27:P28"/>
    <mergeCell ref="Q27:S28"/>
    <mergeCell ref="T27:V28"/>
    <mergeCell ref="W27:Y28"/>
    <mergeCell ref="Z27:AB28"/>
  </mergeCells>
  <hyperlinks>
    <hyperlink ref="A60" r:id="rId1"/>
    <hyperlink ref="A89" r:id="rId2"/>
    <hyperlink ref="A99" r:id="rId3"/>
    <hyperlink ref="A3" r:id="rId4"/>
    <hyperlink ref="A83" r:id="rId5"/>
  </hyperlink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59"/>
  <sheetViews>
    <sheetView workbookViewId="0">
      <selection activeCell="I20" sqref="I20:M20"/>
    </sheetView>
  </sheetViews>
  <sheetFormatPr defaultRowHeight="15"/>
  <cols>
    <col min="1" max="1" width="46" customWidth="1"/>
    <col min="2" max="7" width="10.7109375" style="678" customWidth="1"/>
    <col min="8" max="9" width="10.140625" customWidth="1"/>
    <col min="16" max="17" width="9.85546875" customWidth="1"/>
    <col min="24" max="25" width="10" customWidth="1"/>
    <col min="93" max="93" width="10.85546875" customWidth="1"/>
    <col min="101" max="101" width="10.42578125" customWidth="1"/>
    <col min="109" max="109" width="10.140625" customWidth="1"/>
    <col min="177" max="177" width="10.7109375" customWidth="1"/>
    <col min="181" max="181" width="10.5703125" customWidth="1"/>
    <col min="185" max="185" width="10.42578125" customWidth="1"/>
    <col min="189" max="189" width="10.28515625" customWidth="1"/>
    <col min="193" max="193" width="10.140625" customWidth="1"/>
  </cols>
  <sheetData>
    <row r="1" spans="1:27" ht="18.75">
      <c r="A1" s="451" t="s">
        <v>836</v>
      </c>
    </row>
    <row r="2" spans="1:27">
      <c r="A2" t="s">
        <v>891</v>
      </c>
    </row>
    <row r="4" spans="1:27" s="93" customFormat="1">
      <c r="A4" s="724" t="s">
        <v>33</v>
      </c>
      <c r="B4" s="724" t="s">
        <v>133</v>
      </c>
      <c r="C4" s="724"/>
      <c r="D4" s="724" t="s">
        <v>1396</v>
      </c>
      <c r="E4" s="724" t="s">
        <v>837</v>
      </c>
      <c r="F4" s="724" t="s">
        <v>838</v>
      </c>
      <c r="G4" s="724"/>
      <c r="H4" s="93" t="s">
        <v>826</v>
      </c>
      <c r="O4" s="93" t="s">
        <v>827</v>
      </c>
      <c r="V4" s="93" t="s">
        <v>828</v>
      </c>
    </row>
    <row r="5" spans="1:27">
      <c r="A5" s="707"/>
      <c r="B5" s="707" t="s">
        <v>112</v>
      </c>
      <c r="C5" s="707"/>
      <c r="D5" s="707" t="s">
        <v>35</v>
      </c>
      <c r="E5" s="707" t="s">
        <v>35</v>
      </c>
      <c r="F5" s="707" t="s">
        <v>35</v>
      </c>
      <c r="G5" s="707"/>
      <c r="H5" t="s">
        <v>34</v>
      </c>
      <c r="I5" t="s">
        <v>230</v>
      </c>
      <c r="J5" t="s">
        <v>226</v>
      </c>
      <c r="K5" t="s">
        <v>825</v>
      </c>
      <c r="L5" t="s">
        <v>735</v>
      </c>
      <c r="M5" t="s">
        <v>398</v>
      </c>
      <c r="O5" s="678" t="s">
        <v>34</v>
      </c>
      <c r="P5" s="678" t="s">
        <v>230</v>
      </c>
      <c r="Q5" s="678" t="s">
        <v>226</v>
      </c>
      <c r="R5" s="678" t="s">
        <v>825</v>
      </c>
      <c r="S5" s="678" t="s">
        <v>735</v>
      </c>
      <c r="T5" s="678" t="s">
        <v>398</v>
      </c>
      <c r="V5" s="678" t="s">
        <v>34</v>
      </c>
      <c r="W5" s="678" t="s">
        <v>230</v>
      </c>
      <c r="X5" s="678" t="s">
        <v>226</v>
      </c>
      <c r="Y5" s="678" t="s">
        <v>825</v>
      </c>
      <c r="Z5" s="678" t="s">
        <v>735</v>
      </c>
      <c r="AA5" s="678" t="s">
        <v>398</v>
      </c>
    </row>
    <row r="6" spans="1:27" s="678" customFormat="1">
      <c r="A6" s="713" t="s">
        <v>555</v>
      </c>
      <c r="B6" s="714">
        <f t="shared" ref="B6:B20" si="0">H57-D57</f>
        <v>-12.900000000000006</v>
      </c>
      <c r="C6" s="726"/>
      <c r="D6" s="714">
        <f t="shared" ref="D6:D14" si="1">X57-AB57</f>
        <v>-31.699999999999996</v>
      </c>
      <c r="E6" s="714">
        <f t="shared" ref="E6:E14" si="2">AF57-AJ57</f>
        <v>-34.200000000000003</v>
      </c>
      <c r="F6" s="714">
        <f t="shared" ref="F6:F14" si="3">AN57-AR57</f>
        <v>-29.099999999999994</v>
      </c>
      <c r="G6" s="713"/>
      <c r="H6" s="715">
        <f t="shared" ref="H6:H19" si="4">H117-D117</f>
        <v>-16.000000000000007</v>
      </c>
      <c r="I6" s="449">
        <f t="shared" ref="I6:I19" si="5">AB117-D117</f>
        <v>-11.900000000000006</v>
      </c>
      <c r="J6" s="449">
        <f t="shared" ref="J6:J19" si="6">AF117-D117</f>
        <v>-6</v>
      </c>
      <c r="K6" s="449">
        <f t="shared" ref="K6:K19" si="7">AJ117-D117</f>
        <v>-29.500000000000007</v>
      </c>
      <c r="L6" s="449">
        <f t="shared" ref="L6:L19" si="8">AN117-D117</f>
        <v>-14.000000000000007</v>
      </c>
      <c r="M6" s="449">
        <f t="shared" ref="M6:M19" si="9">AR117-D117</f>
        <v>-17.000000000000007</v>
      </c>
      <c r="N6" s="449"/>
      <c r="O6" s="449">
        <f t="shared" ref="O6:O19" si="10">P117-L117</f>
        <v>-12.799999999999997</v>
      </c>
      <c r="P6" s="449">
        <f t="shared" ref="P6:P19" si="11">AV117-L117</f>
        <v>-11.899999999999991</v>
      </c>
      <c r="Q6" s="449">
        <f t="shared" ref="Q6:Q19" si="12">AZ117-L117</f>
        <v>-4.0999999999999943</v>
      </c>
      <c r="R6" s="449">
        <f t="shared" ref="R6:R19" si="13">BD117-L117</f>
        <v>-16.199999999999996</v>
      </c>
      <c r="S6" s="449">
        <f t="shared" ref="S6:S19" si="14">BH117-L117</f>
        <v>-15</v>
      </c>
      <c r="T6" s="449">
        <f t="shared" ref="T6:T19" si="15">BL117-L117</f>
        <v>-16.099999999999994</v>
      </c>
      <c r="U6" s="449"/>
      <c r="V6" s="449">
        <f t="shared" ref="V6:V19" si="16">X117-T117</f>
        <v>-19</v>
      </c>
      <c r="W6" s="449">
        <f t="shared" ref="W6:W19" si="17">BP117-T117</f>
        <v>-10.799999999999997</v>
      </c>
      <c r="X6" s="449">
        <f t="shared" ref="X6:X19" si="18">BT117-T117</f>
        <v>-8.5</v>
      </c>
      <c r="Y6" s="449">
        <f t="shared" ref="Y6:Y19" si="19">BX117-T117</f>
        <v>-43.699999999999996</v>
      </c>
      <c r="Z6" s="449">
        <f t="shared" ref="Z6:Z19" si="20">CB117-T117</f>
        <v>-12.099999999999994</v>
      </c>
      <c r="AA6" s="449">
        <f t="shared" ref="AA6:AA19" si="21">CF117-T117</f>
        <v>-18.299999999999997</v>
      </c>
    </row>
    <row r="7" spans="1:27" s="678" customFormat="1">
      <c r="A7" s="713" t="s">
        <v>556</v>
      </c>
      <c r="B7" s="714">
        <f t="shared" si="0"/>
        <v>-12.200000000000003</v>
      </c>
      <c r="C7" s="726"/>
      <c r="D7" s="714">
        <f t="shared" si="1"/>
        <v>-30.9</v>
      </c>
      <c r="E7" s="714">
        <f t="shared" si="2"/>
        <v>-33.999999999999993</v>
      </c>
      <c r="F7" s="714">
        <f t="shared" si="3"/>
        <v>-27.700000000000003</v>
      </c>
      <c r="G7" s="713"/>
      <c r="H7" s="715">
        <f t="shared" si="4"/>
        <v>-15.299999999999997</v>
      </c>
      <c r="I7" s="449">
        <f t="shared" si="5"/>
        <v>-11.600000000000001</v>
      </c>
      <c r="J7" s="449">
        <f t="shared" si="6"/>
        <v>-5.4000000000000057</v>
      </c>
      <c r="K7" s="449">
        <f t="shared" si="7"/>
        <v>-29.9</v>
      </c>
      <c r="L7" s="449">
        <f t="shared" si="8"/>
        <v>-13</v>
      </c>
      <c r="M7" s="449">
        <f t="shared" si="9"/>
        <v>-15.5</v>
      </c>
      <c r="N7" s="449"/>
      <c r="O7" s="449">
        <f t="shared" si="10"/>
        <v>-12.5</v>
      </c>
      <c r="P7" s="449">
        <f t="shared" si="11"/>
        <v>-16.300000000000004</v>
      </c>
      <c r="Q7" s="449">
        <f t="shared" si="12"/>
        <v>-3.3000000000000114</v>
      </c>
      <c r="R7" s="449">
        <f t="shared" si="13"/>
        <v>-16.400000000000006</v>
      </c>
      <c r="S7" s="449">
        <f t="shared" si="14"/>
        <v>-15</v>
      </c>
      <c r="T7" s="449">
        <f t="shared" si="15"/>
        <v>-14</v>
      </c>
      <c r="U7" s="449"/>
      <c r="V7" s="449">
        <f t="shared" si="16"/>
        <v>-18</v>
      </c>
      <c r="W7" s="449">
        <f t="shared" si="17"/>
        <v>-6.9000000000000057</v>
      </c>
      <c r="X7" s="449">
        <f t="shared" si="18"/>
        <v>-8</v>
      </c>
      <c r="Y7" s="449">
        <f t="shared" si="19"/>
        <v>-44.300000000000004</v>
      </c>
      <c r="Z7" s="449">
        <f t="shared" si="20"/>
        <v>-10.5</v>
      </c>
      <c r="AA7" s="449">
        <f t="shared" si="21"/>
        <v>-17</v>
      </c>
    </row>
    <row r="8" spans="1:27" s="678" customFormat="1">
      <c r="A8" s="713" t="s">
        <v>557</v>
      </c>
      <c r="B8" s="714">
        <f t="shared" si="0"/>
        <v>-12.099999999999994</v>
      </c>
      <c r="C8" s="726"/>
      <c r="D8" s="714">
        <f t="shared" si="1"/>
        <v>-30.6</v>
      </c>
      <c r="E8" s="714">
        <f t="shared" si="2"/>
        <v>-33.800000000000004</v>
      </c>
      <c r="F8" s="714">
        <f t="shared" si="3"/>
        <v>-27.200000000000003</v>
      </c>
      <c r="G8" s="713"/>
      <c r="H8" s="715">
        <f t="shared" si="4"/>
        <v>-14.800000000000004</v>
      </c>
      <c r="I8" s="449">
        <f t="shared" si="5"/>
        <v>-9.2000000000000028</v>
      </c>
      <c r="J8" s="449">
        <f t="shared" si="6"/>
        <v>-4.9000000000000057</v>
      </c>
      <c r="K8" s="449">
        <f t="shared" si="7"/>
        <v>-29.300000000000004</v>
      </c>
      <c r="L8" s="449">
        <f t="shared" si="8"/>
        <v>-11.600000000000009</v>
      </c>
      <c r="M8" s="449">
        <f t="shared" si="9"/>
        <v>-16.300000000000004</v>
      </c>
      <c r="N8" s="449"/>
      <c r="O8" s="449">
        <f t="shared" si="10"/>
        <v>-10.299999999999997</v>
      </c>
      <c r="P8" s="449">
        <f t="shared" si="11"/>
        <v>-11.400000000000006</v>
      </c>
      <c r="Q8" s="449">
        <f t="shared" si="12"/>
        <v>-1.9000000000000057</v>
      </c>
      <c r="R8" s="449">
        <f t="shared" si="13"/>
        <v>-14.700000000000003</v>
      </c>
      <c r="S8" s="449">
        <f t="shared" si="14"/>
        <v>-12</v>
      </c>
      <c r="T8" s="449">
        <f t="shared" si="15"/>
        <v>-12.299999999999997</v>
      </c>
      <c r="U8" s="449"/>
      <c r="V8" s="449">
        <f t="shared" si="16"/>
        <v>-18.900000000000006</v>
      </c>
      <c r="W8" s="449">
        <f t="shared" si="17"/>
        <v>-6.6000000000000085</v>
      </c>
      <c r="X8" s="449">
        <f t="shared" si="18"/>
        <v>-8.6000000000000085</v>
      </c>
      <c r="Y8" s="449">
        <f t="shared" si="19"/>
        <v>-44.600000000000009</v>
      </c>
      <c r="Z8" s="449">
        <f t="shared" si="20"/>
        <v>-10.400000000000006</v>
      </c>
      <c r="AA8" s="449">
        <f t="shared" si="21"/>
        <v>-20.100000000000009</v>
      </c>
    </row>
    <row r="9" spans="1:27" s="678" customFormat="1">
      <c r="A9" s="713" t="s">
        <v>558</v>
      </c>
      <c r="B9" s="714">
        <f t="shared" si="0"/>
        <v>-12.199999999999989</v>
      </c>
      <c r="C9" s="726"/>
      <c r="D9" s="714">
        <f t="shared" si="1"/>
        <v>-30.499999999999993</v>
      </c>
      <c r="E9" s="714">
        <f t="shared" si="2"/>
        <v>-34.200000000000003</v>
      </c>
      <c r="F9" s="714">
        <f t="shared" si="3"/>
        <v>-26.800000000000004</v>
      </c>
      <c r="G9" s="713"/>
      <c r="H9" s="715">
        <f t="shared" si="4"/>
        <v>-14.100000000000009</v>
      </c>
      <c r="I9" s="449">
        <f t="shared" si="5"/>
        <v>-10.400000000000006</v>
      </c>
      <c r="J9" s="449">
        <f t="shared" si="6"/>
        <v>-4.4000000000000057</v>
      </c>
      <c r="K9" s="449">
        <f t="shared" si="7"/>
        <v>-29.100000000000009</v>
      </c>
      <c r="L9" s="449">
        <f t="shared" si="8"/>
        <v>-10.600000000000009</v>
      </c>
      <c r="M9" s="449">
        <f t="shared" si="9"/>
        <v>-14.500000000000007</v>
      </c>
      <c r="N9" s="449"/>
      <c r="O9" s="449">
        <f t="shared" si="10"/>
        <v>-10.400000000000006</v>
      </c>
      <c r="P9" s="449">
        <f t="shared" si="11"/>
        <v>-16.200000000000003</v>
      </c>
      <c r="Q9" s="449">
        <f t="shared" si="12"/>
        <v>-2.4000000000000057</v>
      </c>
      <c r="R9" s="449">
        <f t="shared" si="13"/>
        <v>-14.900000000000006</v>
      </c>
      <c r="S9" s="449">
        <f t="shared" si="14"/>
        <v>-12.200000000000003</v>
      </c>
      <c r="T9" s="449">
        <f t="shared" si="15"/>
        <v>-10.799999999999997</v>
      </c>
      <c r="U9" s="449"/>
      <c r="V9" s="449">
        <f t="shared" si="16"/>
        <v>-17.400000000000006</v>
      </c>
      <c r="W9" s="449">
        <f t="shared" si="17"/>
        <v>-4.8000000000000043</v>
      </c>
      <c r="X9" s="449">
        <f t="shared" si="18"/>
        <v>-7.1000000000000014</v>
      </c>
      <c r="Y9" s="449">
        <f t="shared" si="19"/>
        <v>-43.300000000000004</v>
      </c>
      <c r="Z9" s="449">
        <f t="shared" si="20"/>
        <v>-8.5</v>
      </c>
      <c r="AA9" s="449">
        <f t="shared" si="21"/>
        <v>-18.200000000000003</v>
      </c>
    </row>
    <row r="10" spans="1:27" s="678" customFormat="1">
      <c r="A10" s="713" t="s">
        <v>559</v>
      </c>
      <c r="B10" s="714">
        <f t="shared" si="0"/>
        <v>-11.700000000000003</v>
      </c>
      <c r="C10" s="726"/>
      <c r="D10" s="714">
        <f t="shared" si="1"/>
        <v>-29.700000000000003</v>
      </c>
      <c r="E10" s="714">
        <f t="shared" si="2"/>
        <v>-32.399999999999991</v>
      </c>
      <c r="F10" s="714">
        <f t="shared" si="3"/>
        <v>-27.000000000000007</v>
      </c>
      <c r="G10" s="713"/>
      <c r="H10" s="715">
        <f t="shared" si="4"/>
        <v>-13.900000000000006</v>
      </c>
      <c r="I10" s="449">
        <f t="shared" si="5"/>
        <v>-13.5</v>
      </c>
      <c r="J10" s="449">
        <f t="shared" si="6"/>
        <v>-4.7000000000000028</v>
      </c>
      <c r="K10" s="449">
        <f t="shared" si="7"/>
        <v>-27.400000000000006</v>
      </c>
      <c r="L10" s="449">
        <f t="shared" si="8"/>
        <v>-12.300000000000004</v>
      </c>
      <c r="M10" s="449">
        <f t="shared" si="9"/>
        <v>-13</v>
      </c>
      <c r="N10" s="449"/>
      <c r="O10" s="449">
        <f t="shared" si="10"/>
        <v>-9.5</v>
      </c>
      <c r="P10" s="449">
        <f t="shared" si="11"/>
        <v>-16.899999999999991</v>
      </c>
      <c r="Q10" s="449">
        <f t="shared" si="12"/>
        <v>-0.79999999999999716</v>
      </c>
      <c r="R10" s="449">
        <f t="shared" si="13"/>
        <v>-12.099999999999994</v>
      </c>
      <c r="S10" s="449">
        <f t="shared" si="14"/>
        <v>-12.799999999999997</v>
      </c>
      <c r="T10" s="449">
        <f t="shared" si="15"/>
        <v>-10.099999999999994</v>
      </c>
      <c r="U10" s="449"/>
      <c r="V10" s="449">
        <f t="shared" si="16"/>
        <v>-17.899999999999999</v>
      </c>
      <c r="W10" s="449">
        <f t="shared" si="17"/>
        <v>-10</v>
      </c>
      <c r="X10" s="449">
        <f t="shared" si="18"/>
        <v>-9.1999999999999957</v>
      </c>
      <c r="Y10" s="449">
        <f t="shared" si="19"/>
        <v>-42.5</v>
      </c>
      <c r="Z10" s="449">
        <f t="shared" si="20"/>
        <v>-11</v>
      </c>
      <c r="AA10" s="449">
        <f t="shared" si="21"/>
        <v>-15.599999999999994</v>
      </c>
    </row>
    <row r="11" spans="1:27" s="678" customFormat="1">
      <c r="A11" s="713" t="s">
        <v>560</v>
      </c>
      <c r="B11" s="714">
        <f t="shared" si="0"/>
        <v>-10.200000000000003</v>
      </c>
      <c r="C11" s="726"/>
      <c r="D11" s="714">
        <f t="shared" si="1"/>
        <v>-28.700000000000003</v>
      </c>
      <c r="E11" s="714">
        <f t="shared" si="2"/>
        <v>-31.899999999999991</v>
      </c>
      <c r="F11" s="714">
        <f t="shared" si="3"/>
        <v>-25.500000000000007</v>
      </c>
      <c r="G11" s="713"/>
      <c r="H11" s="715">
        <f t="shared" si="4"/>
        <v>-13.599999999999994</v>
      </c>
      <c r="I11" s="449">
        <f t="shared" si="5"/>
        <v>-12.299999999999997</v>
      </c>
      <c r="J11" s="449">
        <f t="shared" si="6"/>
        <v>-3.7999999999999972</v>
      </c>
      <c r="K11" s="449">
        <f t="shared" si="7"/>
        <v>-25.399999999999991</v>
      </c>
      <c r="L11" s="449">
        <f t="shared" si="8"/>
        <v>-13.699999999999996</v>
      </c>
      <c r="M11" s="449">
        <f t="shared" si="9"/>
        <v>-12.799999999999997</v>
      </c>
      <c r="N11" s="449"/>
      <c r="O11" s="449">
        <f t="shared" si="10"/>
        <v>-9.2999999999999972</v>
      </c>
      <c r="P11" s="449">
        <f t="shared" si="11"/>
        <v>-14.699999999999996</v>
      </c>
      <c r="Q11" s="449">
        <f t="shared" si="12"/>
        <v>-0.70000000000000284</v>
      </c>
      <c r="R11" s="449">
        <f t="shared" si="13"/>
        <v>-11</v>
      </c>
      <c r="S11" s="449">
        <f t="shared" si="14"/>
        <v>-13.5</v>
      </c>
      <c r="T11" s="449">
        <f t="shared" si="15"/>
        <v>-10.399999999999991</v>
      </c>
      <c r="U11" s="449"/>
      <c r="V11" s="449">
        <f t="shared" si="16"/>
        <v>-17.799999999999997</v>
      </c>
      <c r="W11" s="449">
        <f t="shared" si="17"/>
        <v>-10</v>
      </c>
      <c r="X11" s="449">
        <f t="shared" si="18"/>
        <v>-8.1000000000000014</v>
      </c>
      <c r="Y11" s="449">
        <f t="shared" si="19"/>
        <v>-40.9</v>
      </c>
      <c r="Z11" s="449">
        <f t="shared" si="20"/>
        <v>-13.200000000000003</v>
      </c>
      <c r="AA11" s="449">
        <f t="shared" si="21"/>
        <v>-15</v>
      </c>
    </row>
    <row r="12" spans="1:27" s="678" customFormat="1">
      <c r="A12" s="713" t="s">
        <v>561</v>
      </c>
      <c r="B12" s="714">
        <f t="shared" si="0"/>
        <v>-10.200000000000003</v>
      </c>
      <c r="C12" s="726"/>
      <c r="D12" s="714">
        <f t="shared" si="1"/>
        <v>-27.5</v>
      </c>
      <c r="E12" s="714">
        <f t="shared" ref="E12" si="22">AF63-AJ63</f>
        <v>-29.700000000000003</v>
      </c>
      <c r="F12" s="714">
        <f t="shared" ref="F12" si="23">AN63-AR63</f>
        <v>-24.900000000000006</v>
      </c>
      <c r="G12" s="713"/>
      <c r="H12" s="715">
        <f t="shared" si="4"/>
        <v>-12.799999999999997</v>
      </c>
      <c r="I12" s="449">
        <f t="shared" si="5"/>
        <v>-10.299999999999997</v>
      </c>
      <c r="J12" s="449">
        <f t="shared" si="6"/>
        <v>-1.5999999999999943</v>
      </c>
      <c r="K12" s="449">
        <f t="shared" si="7"/>
        <v>-25.199999999999996</v>
      </c>
      <c r="L12" s="449">
        <f t="shared" si="8"/>
        <v>-11.499999999999993</v>
      </c>
      <c r="M12" s="449">
        <f t="shared" si="9"/>
        <v>-14.099999999999994</v>
      </c>
      <c r="N12" s="449"/>
      <c r="O12" s="449">
        <f t="shared" si="10"/>
        <v>-8.2999999999999972</v>
      </c>
      <c r="P12" s="449">
        <f t="shared" si="11"/>
        <v>-9.7999999999999972</v>
      </c>
      <c r="Q12" s="449">
        <f t="shared" si="12"/>
        <v>2.0999999999999943</v>
      </c>
      <c r="R12" s="449">
        <f t="shared" si="13"/>
        <v>-12.100000000000009</v>
      </c>
      <c r="S12" s="449">
        <f t="shared" si="14"/>
        <v>-12.300000000000004</v>
      </c>
      <c r="T12" s="449">
        <f t="shared" si="15"/>
        <v>-10.5</v>
      </c>
      <c r="U12" s="449"/>
      <c r="V12" s="449">
        <f t="shared" si="16"/>
        <v>-17</v>
      </c>
      <c r="W12" s="449">
        <f t="shared" si="17"/>
        <v>-10.399999999999999</v>
      </c>
      <c r="X12" s="449">
        <f t="shared" si="18"/>
        <v>-6.1000000000000014</v>
      </c>
      <c r="Y12" s="449">
        <f t="shared" si="19"/>
        <v>-39.6</v>
      </c>
      <c r="Z12" s="449">
        <f t="shared" si="20"/>
        <v>-10</v>
      </c>
      <c r="AA12" s="449">
        <f t="shared" si="21"/>
        <v>-17.399999999999999</v>
      </c>
    </row>
    <row r="13" spans="1:27" s="678" customFormat="1">
      <c r="A13" s="713" t="s">
        <v>562</v>
      </c>
      <c r="B13" s="714">
        <f t="shared" si="0"/>
        <v>-10.200000000000003</v>
      </c>
      <c r="C13" s="726"/>
      <c r="D13" s="714">
        <f t="shared" si="1"/>
        <v>-28</v>
      </c>
      <c r="E13" s="714">
        <f t="shared" si="2"/>
        <v>-29.900000000000006</v>
      </c>
      <c r="F13" s="714">
        <f t="shared" si="3"/>
        <v>-25.500000000000007</v>
      </c>
      <c r="G13" s="713"/>
      <c r="H13" s="715">
        <f t="shared" si="4"/>
        <v>-13.100000000000001</v>
      </c>
      <c r="I13" s="449">
        <f t="shared" si="5"/>
        <v>-11.399999999999999</v>
      </c>
      <c r="J13" s="449">
        <f t="shared" si="6"/>
        <v>-1.2000000000000028</v>
      </c>
      <c r="K13" s="449">
        <f t="shared" si="7"/>
        <v>-23</v>
      </c>
      <c r="L13" s="449">
        <f t="shared" si="8"/>
        <v>-14.700000000000003</v>
      </c>
      <c r="M13" s="449">
        <f t="shared" si="9"/>
        <v>-14.200000000000003</v>
      </c>
      <c r="N13" s="449"/>
      <c r="O13" s="449">
        <f t="shared" si="10"/>
        <v>-8.6999999999999886</v>
      </c>
      <c r="P13" s="449">
        <f t="shared" si="11"/>
        <v>-12.699999999999996</v>
      </c>
      <c r="Q13" s="449">
        <f t="shared" si="12"/>
        <v>2.2000000000000028</v>
      </c>
      <c r="R13" s="449">
        <f t="shared" si="13"/>
        <v>-8.8999999999999915</v>
      </c>
      <c r="S13" s="449">
        <f t="shared" si="14"/>
        <v>-16.099999999999994</v>
      </c>
      <c r="T13" s="449">
        <f t="shared" si="15"/>
        <v>-10.599999999999994</v>
      </c>
      <c r="U13" s="449"/>
      <c r="V13" s="449">
        <f t="shared" si="16"/>
        <v>-17.200000000000003</v>
      </c>
      <c r="W13" s="449">
        <f t="shared" si="17"/>
        <v>-9.8000000000000043</v>
      </c>
      <c r="X13" s="449">
        <f t="shared" si="18"/>
        <v>-5.5000000000000071</v>
      </c>
      <c r="Y13" s="449">
        <f t="shared" si="19"/>
        <v>-39.100000000000009</v>
      </c>
      <c r="Z13" s="449">
        <f t="shared" si="20"/>
        <v>-12.700000000000003</v>
      </c>
      <c r="AA13" s="449">
        <f t="shared" si="21"/>
        <v>-17.300000000000004</v>
      </c>
    </row>
    <row r="14" spans="1:27" s="678" customFormat="1">
      <c r="A14" s="713" t="s">
        <v>563</v>
      </c>
      <c r="B14" s="714">
        <f t="shared" si="0"/>
        <v>-10.199999999999989</v>
      </c>
      <c r="C14" s="726"/>
      <c r="D14" s="714">
        <f t="shared" si="1"/>
        <v>-27.599999999999994</v>
      </c>
      <c r="E14" s="714">
        <f t="shared" si="2"/>
        <v>-29.700000000000003</v>
      </c>
      <c r="F14" s="714">
        <f t="shared" si="3"/>
        <v>-25.1</v>
      </c>
      <c r="G14" s="713"/>
      <c r="H14" s="715">
        <f t="shared" si="4"/>
        <v>-13.099999999999994</v>
      </c>
      <c r="I14" s="449">
        <f t="shared" si="5"/>
        <v>-12.499999999999993</v>
      </c>
      <c r="J14" s="449">
        <f t="shared" si="6"/>
        <v>-3</v>
      </c>
      <c r="K14" s="449">
        <f t="shared" si="7"/>
        <v>-23.699999999999996</v>
      </c>
      <c r="L14" s="449">
        <f t="shared" si="8"/>
        <v>-11.999999999999993</v>
      </c>
      <c r="M14" s="449">
        <f t="shared" si="9"/>
        <v>-13.999999999999993</v>
      </c>
      <c r="N14" s="449"/>
      <c r="O14" s="449">
        <f t="shared" si="10"/>
        <v>-8.2000000000000028</v>
      </c>
      <c r="P14" s="449">
        <f t="shared" si="11"/>
        <v>-13.400000000000006</v>
      </c>
      <c r="Q14" s="449">
        <f t="shared" si="12"/>
        <v>0.5</v>
      </c>
      <c r="R14" s="449">
        <f t="shared" si="13"/>
        <v>-8.7999999999999972</v>
      </c>
      <c r="S14" s="449">
        <f t="shared" si="14"/>
        <v>-12.5</v>
      </c>
      <c r="T14" s="449">
        <f t="shared" si="15"/>
        <v>-9.9000000000000057</v>
      </c>
      <c r="U14" s="449"/>
      <c r="V14" s="449">
        <f t="shared" si="16"/>
        <v>-17.900000000000006</v>
      </c>
      <c r="W14" s="449">
        <f t="shared" si="17"/>
        <v>-11.400000000000006</v>
      </c>
      <c r="X14" s="449">
        <f t="shared" si="18"/>
        <v>-7.4000000000000057</v>
      </c>
      <c r="Y14" s="449">
        <f t="shared" si="19"/>
        <v>-39.300000000000004</v>
      </c>
      <c r="Z14" s="449">
        <f t="shared" si="20"/>
        <v>-11.100000000000001</v>
      </c>
      <c r="AA14" s="449">
        <f t="shared" si="21"/>
        <v>-18</v>
      </c>
    </row>
    <row r="15" spans="1:27" s="678" customFormat="1">
      <c r="A15" s="713" t="s">
        <v>564</v>
      </c>
      <c r="B15" s="714">
        <f t="shared" si="0"/>
        <v>-10</v>
      </c>
      <c r="C15" s="726"/>
      <c r="D15" s="727" t="s">
        <v>442</v>
      </c>
      <c r="E15" s="727" t="s">
        <v>442</v>
      </c>
      <c r="F15" s="727" t="s">
        <v>442</v>
      </c>
      <c r="G15" s="713"/>
      <c r="H15" s="715">
        <f t="shared" si="4"/>
        <v>-13.899999999999999</v>
      </c>
      <c r="I15" s="449">
        <f t="shared" si="5"/>
        <v>-11.5</v>
      </c>
      <c r="J15" s="449">
        <f t="shared" si="6"/>
        <v>-4</v>
      </c>
      <c r="K15" s="449">
        <f t="shared" si="7"/>
        <v>-24.5</v>
      </c>
      <c r="L15" s="449">
        <f t="shared" si="8"/>
        <v>-12.200000000000003</v>
      </c>
      <c r="M15" s="449">
        <f t="shared" si="9"/>
        <v>-15.200000000000003</v>
      </c>
      <c r="N15" s="449"/>
      <c r="O15" s="449">
        <f t="shared" si="10"/>
        <v>-9.3000000000000114</v>
      </c>
      <c r="P15" s="449">
        <f t="shared" si="11"/>
        <v>-12.800000000000011</v>
      </c>
      <c r="Q15" s="449">
        <f t="shared" si="12"/>
        <v>0.29999999999999716</v>
      </c>
      <c r="R15" s="449">
        <f t="shared" si="13"/>
        <v>-10.800000000000011</v>
      </c>
      <c r="S15" s="449">
        <f t="shared" si="14"/>
        <v>-13.700000000000003</v>
      </c>
      <c r="T15" s="449">
        <f t="shared" si="15"/>
        <v>-11.300000000000011</v>
      </c>
      <c r="U15" s="449"/>
      <c r="V15" s="449">
        <f t="shared" si="16"/>
        <v>-17.999999999999993</v>
      </c>
      <c r="W15" s="449">
        <f t="shared" si="17"/>
        <v>-9.8999999999999915</v>
      </c>
      <c r="X15" s="449">
        <f t="shared" si="18"/>
        <v>-8.5999999999999943</v>
      </c>
      <c r="Y15" s="449">
        <f t="shared" si="19"/>
        <v>-39.099999999999994</v>
      </c>
      <c r="Z15" s="449">
        <f t="shared" si="20"/>
        <v>-10.199999999999996</v>
      </c>
      <c r="AA15" s="449">
        <f t="shared" si="21"/>
        <v>-18.799999999999997</v>
      </c>
    </row>
    <row r="16" spans="1:27" s="678" customFormat="1">
      <c r="A16" s="713" t="s">
        <v>518</v>
      </c>
      <c r="B16" s="714">
        <f t="shared" si="0"/>
        <v>-9.7999999999999972</v>
      </c>
      <c r="C16" s="726"/>
      <c r="D16" s="714">
        <f t="shared" ref="D16:D20" si="24">X67-AB67</f>
        <v>-30.5</v>
      </c>
      <c r="E16" s="714">
        <f t="shared" ref="E16:E20" si="25">AF67-AJ67</f>
        <v>-33.300000000000004</v>
      </c>
      <c r="F16" s="714">
        <f t="shared" ref="F16:F20" si="26">AN67-AR67</f>
        <v>-27.1</v>
      </c>
      <c r="G16" s="713"/>
      <c r="H16" s="715">
        <f t="shared" si="4"/>
        <v>-12.500000000000007</v>
      </c>
      <c r="I16" s="449">
        <f t="shared" si="5"/>
        <v>-11.000000000000007</v>
      </c>
      <c r="J16" s="449">
        <f t="shared" si="6"/>
        <v>-2.6000000000000085</v>
      </c>
      <c r="K16" s="449">
        <f t="shared" si="7"/>
        <v>-21.900000000000006</v>
      </c>
      <c r="L16" s="449">
        <f t="shared" si="8"/>
        <v>-11.800000000000004</v>
      </c>
      <c r="M16" s="449">
        <f t="shared" si="9"/>
        <v>-14.200000000000003</v>
      </c>
      <c r="N16" s="449"/>
      <c r="O16" s="449">
        <f t="shared" si="10"/>
        <v>-8.2999999999999972</v>
      </c>
      <c r="P16" s="449">
        <f t="shared" si="11"/>
        <v>-11.599999999999994</v>
      </c>
      <c r="Q16" s="449">
        <f t="shared" si="12"/>
        <v>1.2999999999999972</v>
      </c>
      <c r="R16" s="449">
        <f t="shared" si="13"/>
        <v>-8.2000000000000028</v>
      </c>
      <c r="S16" s="449">
        <f t="shared" si="14"/>
        <v>-14.399999999999999</v>
      </c>
      <c r="T16" s="449">
        <f t="shared" si="15"/>
        <v>-10.399999999999991</v>
      </c>
      <c r="U16" s="449"/>
      <c r="V16" s="449">
        <f t="shared" si="16"/>
        <v>-16.599999999999994</v>
      </c>
      <c r="W16" s="449">
        <f t="shared" si="17"/>
        <v>-10.099999999999994</v>
      </c>
      <c r="X16" s="449">
        <f t="shared" si="18"/>
        <v>-7.0999999999999943</v>
      </c>
      <c r="Y16" s="449">
        <f t="shared" si="19"/>
        <v>-37.799999999999997</v>
      </c>
      <c r="Z16" s="449">
        <f t="shared" si="20"/>
        <v>-8.8999999999999915</v>
      </c>
      <c r="AA16" s="449">
        <f t="shared" si="21"/>
        <v>-17.499999999999993</v>
      </c>
    </row>
    <row r="17" spans="1:27" s="678" customFormat="1">
      <c r="A17" s="713" t="s">
        <v>519</v>
      </c>
      <c r="B17" s="714">
        <f t="shared" si="0"/>
        <v>-10</v>
      </c>
      <c r="C17" s="726"/>
      <c r="D17" s="714">
        <f t="shared" si="24"/>
        <v>-30.299999999999997</v>
      </c>
      <c r="E17" s="714">
        <f t="shared" si="25"/>
        <v>-32.4</v>
      </c>
      <c r="F17" s="714">
        <f t="shared" si="26"/>
        <v>-27.6</v>
      </c>
      <c r="G17" s="713"/>
      <c r="H17" s="715">
        <f t="shared" si="4"/>
        <v>-12.099999999999994</v>
      </c>
      <c r="I17" s="449">
        <f t="shared" si="5"/>
        <v>-10.799999999999997</v>
      </c>
      <c r="J17" s="449">
        <f t="shared" si="6"/>
        <v>-3.8999999999999915</v>
      </c>
      <c r="K17" s="449">
        <f t="shared" si="7"/>
        <v>-21.899999999999991</v>
      </c>
      <c r="L17" s="449">
        <f t="shared" si="8"/>
        <v>-10</v>
      </c>
      <c r="M17" s="449">
        <f t="shared" si="9"/>
        <v>-13.499999999999993</v>
      </c>
      <c r="N17" s="449"/>
      <c r="O17" s="449">
        <f t="shared" si="10"/>
        <v>-7.7000000000000028</v>
      </c>
      <c r="P17" s="449">
        <f t="shared" si="11"/>
        <v>-12.299999999999997</v>
      </c>
      <c r="Q17" s="449">
        <f t="shared" si="12"/>
        <v>9.9999999999994316E-2</v>
      </c>
      <c r="R17" s="449">
        <f t="shared" si="13"/>
        <v>-8.2999999999999972</v>
      </c>
      <c r="S17" s="449">
        <f t="shared" si="14"/>
        <v>-10.900000000000006</v>
      </c>
      <c r="T17" s="449">
        <f t="shared" si="15"/>
        <v>-9.5999999999999943</v>
      </c>
      <c r="U17" s="449"/>
      <c r="V17" s="449">
        <f t="shared" si="16"/>
        <v>-16.100000000000001</v>
      </c>
      <c r="W17" s="449">
        <f t="shared" si="17"/>
        <v>-8.7000000000000028</v>
      </c>
      <c r="X17" s="449">
        <f t="shared" si="18"/>
        <v>-8.6000000000000014</v>
      </c>
      <c r="Y17" s="449">
        <f t="shared" si="19"/>
        <v>-36.5</v>
      </c>
      <c r="Z17" s="449">
        <f t="shared" si="20"/>
        <v>-8.4000000000000057</v>
      </c>
      <c r="AA17" s="449">
        <f t="shared" si="21"/>
        <v>-16.900000000000006</v>
      </c>
    </row>
    <row r="18" spans="1:27" s="678" customFormat="1">
      <c r="A18" s="713" t="s">
        <v>520</v>
      </c>
      <c r="B18" s="714">
        <f t="shared" si="0"/>
        <v>-9.8999999999999915</v>
      </c>
      <c r="C18" s="726"/>
      <c r="D18" s="714">
        <f t="shared" si="24"/>
        <v>-29.4</v>
      </c>
      <c r="E18" s="714">
        <f t="shared" si="25"/>
        <v>-31.900000000000006</v>
      </c>
      <c r="F18" s="714">
        <f t="shared" si="26"/>
        <v>-26.299999999999997</v>
      </c>
      <c r="G18" s="713"/>
      <c r="H18" s="715">
        <f t="shared" si="4"/>
        <v>-11.700000000000003</v>
      </c>
      <c r="I18" s="449">
        <f t="shared" si="5"/>
        <v>-11.400000000000006</v>
      </c>
      <c r="J18" s="449">
        <f t="shared" si="6"/>
        <v>-2.5</v>
      </c>
      <c r="K18" s="449">
        <f t="shared" si="7"/>
        <v>-21.5</v>
      </c>
      <c r="L18" s="449">
        <f t="shared" si="8"/>
        <v>-8.5999999999999943</v>
      </c>
      <c r="M18" s="449">
        <f t="shared" si="9"/>
        <v>-13.700000000000003</v>
      </c>
      <c r="N18" s="449"/>
      <c r="O18" s="449">
        <f t="shared" si="10"/>
        <v>-7</v>
      </c>
      <c r="P18" s="449">
        <f t="shared" si="11"/>
        <v>-12.899999999999991</v>
      </c>
      <c r="Q18" s="449">
        <f t="shared" si="12"/>
        <v>1.5</v>
      </c>
      <c r="R18" s="449">
        <f t="shared" si="13"/>
        <v>-8.3999999999999915</v>
      </c>
      <c r="S18" s="449">
        <f t="shared" si="14"/>
        <v>-9.2000000000000028</v>
      </c>
      <c r="T18" s="449">
        <f t="shared" si="15"/>
        <v>-8.8999999999999915</v>
      </c>
      <c r="U18" s="449"/>
      <c r="V18" s="449">
        <f t="shared" si="16"/>
        <v>-16</v>
      </c>
      <c r="W18" s="449">
        <f t="shared" si="17"/>
        <v>-9.5</v>
      </c>
      <c r="X18" s="449">
        <f t="shared" si="18"/>
        <v>-7.1000000000000085</v>
      </c>
      <c r="Y18" s="449">
        <f t="shared" si="19"/>
        <v>-36.200000000000003</v>
      </c>
      <c r="Z18" s="449">
        <f t="shared" si="20"/>
        <v>-7.3000000000000043</v>
      </c>
      <c r="AA18" s="449">
        <f t="shared" si="21"/>
        <v>-18.100000000000001</v>
      </c>
    </row>
    <row r="19" spans="1:27" s="678" customFormat="1">
      <c r="A19" s="713" t="s">
        <v>823</v>
      </c>
      <c r="B19" s="714">
        <f t="shared" si="0"/>
        <v>-9.3000000000000114</v>
      </c>
      <c r="C19" s="726"/>
      <c r="D19" s="714">
        <f t="shared" si="24"/>
        <v>-27.900000000000006</v>
      </c>
      <c r="E19" s="714">
        <f t="shared" si="25"/>
        <v>-30.999999999999993</v>
      </c>
      <c r="F19" s="714">
        <f t="shared" si="26"/>
        <v>-24.299999999999997</v>
      </c>
      <c r="G19" s="713"/>
      <c r="H19" s="715">
        <f t="shared" si="4"/>
        <v>-11.900000000000006</v>
      </c>
      <c r="I19" s="449">
        <f t="shared" si="5"/>
        <v>-9.3000000000000114</v>
      </c>
      <c r="J19" s="449">
        <f t="shared" si="6"/>
        <v>-2.7000000000000028</v>
      </c>
      <c r="K19" s="449">
        <f t="shared" si="7"/>
        <v>-21.900000000000006</v>
      </c>
      <c r="L19" s="449">
        <f t="shared" si="8"/>
        <v>-9.5</v>
      </c>
      <c r="M19" s="449">
        <f t="shared" si="9"/>
        <v>-13.500000000000007</v>
      </c>
      <c r="N19" s="449"/>
      <c r="O19" s="449">
        <f t="shared" si="10"/>
        <v>-7.1000000000000085</v>
      </c>
      <c r="P19" s="449">
        <f t="shared" si="11"/>
        <v>-12</v>
      </c>
      <c r="Q19" s="449">
        <f t="shared" si="12"/>
        <v>1.5</v>
      </c>
      <c r="R19" s="449">
        <f t="shared" si="13"/>
        <v>-9.7000000000000028</v>
      </c>
      <c r="S19" s="449">
        <f t="shared" si="14"/>
        <v>-7.3000000000000114</v>
      </c>
      <c r="T19" s="449">
        <f t="shared" si="15"/>
        <v>-9.4000000000000057</v>
      </c>
      <c r="U19" s="449"/>
      <c r="V19" s="449">
        <f t="shared" si="16"/>
        <v>-16.200000000000003</v>
      </c>
      <c r="W19" s="449">
        <f t="shared" si="17"/>
        <v>-6.5</v>
      </c>
      <c r="X19" s="449">
        <f t="shared" si="18"/>
        <v>-7.0999999999999943</v>
      </c>
      <c r="Y19" s="449">
        <f t="shared" si="19"/>
        <v>-35</v>
      </c>
      <c r="Z19" s="449">
        <f t="shared" si="20"/>
        <v>-10.700000000000003</v>
      </c>
      <c r="AA19" s="449">
        <f t="shared" si="21"/>
        <v>-17.100000000000001</v>
      </c>
    </row>
    <row r="20" spans="1:27" s="1869" customFormat="1">
      <c r="A20" s="1881" t="s">
        <v>1294</v>
      </c>
      <c r="B20" s="714">
        <f t="shared" si="0"/>
        <v>-9.0999999999999943</v>
      </c>
      <c r="C20" s="726"/>
      <c r="D20" s="714">
        <f t="shared" si="24"/>
        <v>-28.100000000000009</v>
      </c>
      <c r="E20" s="714">
        <f t="shared" si="25"/>
        <v>-31.300000000000004</v>
      </c>
      <c r="F20" s="714">
        <f t="shared" si="26"/>
        <v>-24.299999999999997</v>
      </c>
      <c r="G20" s="713"/>
      <c r="H20" s="715">
        <f t="shared" ref="H20" si="27">H131-D131</f>
        <v>-11.5</v>
      </c>
      <c r="I20" s="715">
        <f t="shared" ref="I20" si="28">AB131-D131</f>
        <v>-9.7000000000000028</v>
      </c>
      <c r="J20" s="715">
        <f t="shared" ref="J20" si="29">AF131-D131</f>
        <v>-0.70000000000000284</v>
      </c>
      <c r="K20" s="715">
        <f t="shared" ref="K20" si="30">AJ131-D131</f>
        <v>-19.600000000000001</v>
      </c>
      <c r="L20" s="715">
        <f t="shared" ref="L20" si="31">AN131-D131</f>
        <v>-9.7999999999999972</v>
      </c>
      <c r="M20" s="715">
        <f t="shared" ref="M20" si="32">AR131-D131</f>
        <v>-14.700000000000003</v>
      </c>
      <c r="N20" s="449"/>
      <c r="O20" s="449">
        <f t="shared" ref="O20" si="33">P131-L131</f>
        <v>-6.4000000000000057</v>
      </c>
      <c r="P20" s="449">
        <f t="shared" ref="P20" si="34">AV131-L131</f>
        <v>-9.2000000000000028</v>
      </c>
      <c r="Q20" s="449">
        <f t="shared" ref="Q20" si="35">AZ131-L131</f>
        <v>2.5</v>
      </c>
      <c r="R20" s="449">
        <f t="shared" ref="R20" si="36">BD131-L131</f>
        <v>-6.0999999999999943</v>
      </c>
      <c r="S20" s="449">
        <f t="shared" ref="S20" si="37">BH131-L131</f>
        <v>-8.7000000000000028</v>
      </c>
      <c r="T20" s="449">
        <f t="shared" ref="T20" si="38">BL131-L131</f>
        <v>-10.299999999999997</v>
      </c>
      <c r="U20" s="449"/>
      <c r="V20" s="449">
        <f t="shared" ref="V20" si="39">X131-T131</f>
        <v>-16.100000000000009</v>
      </c>
      <c r="W20" s="449">
        <f t="shared" ref="W20" si="40">BP131-T131</f>
        <v>-9.7000000000000028</v>
      </c>
      <c r="X20" s="449">
        <f t="shared" ref="X20" si="41">BT131-T131</f>
        <v>-4.3000000000000114</v>
      </c>
      <c r="Y20" s="449">
        <f t="shared" ref="Y20" si="42">BX131-T131</f>
        <v>-34.200000000000003</v>
      </c>
      <c r="Z20" s="449">
        <f t="shared" ref="Z20" si="43">CB131-T131</f>
        <v>-10.300000000000004</v>
      </c>
      <c r="AA20" s="449">
        <f t="shared" ref="AA20" si="44">CF131-T131</f>
        <v>-18.200000000000003</v>
      </c>
    </row>
    <row r="21" spans="1:27" s="678" customFormat="1">
      <c r="D21" s="725"/>
      <c r="E21" s="725"/>
      <c r="F21" s="725"/>
      <c r="H21" s="715"/>
    </row>
    <row r="22" spans="1:27" s="93" customFormat="1" ht="30.75" customHeight="1">
      <c r="B22" s="724" t="s">
        <v>2</v>
      </c>
      <c r="C22" s="724"/>
      <c r="D22" s="724" t="s">
        <v>829</v>
      </c>
      <c r="E22" s="724" t="s">
        <v>844</v>
      </c>
      <c r="F22" s="724" t="s">
        <v>845</v>
      </c>
      <c r="H22" s="2167" t="s">
        <v>829</v>
      </c>
      <c r="O22" s="93" t="s">
        <v>830</v>
      </c>
      <c r="V22" s="93" t="s">
        <v>831</v>
      </c>
    </row>
    <row r="23" spans="1:27" s="678" customFormat="1">
      <c r="B23" s="707" t="s">
        <v>112</v>
      </c>
      <c r="C23" s="707"/>
      <c r="D23" s="707" t="s">
        <v>35</v>
      </c>
      <c r="E23" s="707" t="s">
        <v>35</v>
      </c>
      <c r="F23" s="707" t="s">
        <v>35</v>
      </c>
      <c r="H23" s="715" t="s">
        <v>34</v>
      </c>
      <c r="I23" s="678" t="s">
        <v>230</v>
      </c>
      <c r="J23" s="678" t="s">
        <v>226</v>
      </c>
      <c r="K23" s="678" t="s">
        <v>825</v>
      </c>
      <c r="L23" s="678" t="s">
        <v>735</v>
      </c>
      <c r="M23" s="678" t="s">
        <v>398</v>
      </c>
      <c r="O23" s="678" t="s">
        <v>34</v>
      </c>
      <c r="P23" s="678" t="s">
        <v>230</v>
      </c>
      <c r="Q23" s="678" t="s">
        <v>226</v>
      </c>
      <c r="R23" s="678" t="s">
        <v>825</v>
      </c>
      <c r="S23" s="678" t="s">
        <v>735</v>
      </c>
      <c r="T23" s="678" t="s">
        <v>398</v>
      </c>
      <c r="V23" s="678" t="s">
        <v>34</v>
      </c>
      <c r="W23" s="678" t="s">
        <v>230</v>
      </c>
      <c r="X23" s="678" t="s">
        <v>226</v>
      </c>
      <c r="Y23" s="678" t="s">
        <v>825</v>
      </c>
      <c r="Z23" s="678" t="s">
        <v>735</v>
      </c>
      <c r="AA23" s="678" t="s">
        <v>398</v>
      </c>
    </row>
    <row r="24" spans="1:27" s="678" customFormat="1">
      <c r="A24" s="713" t="s">
        <v>555</v>
      </c>
      <c r="B24" s="714">
        <f t="shared" ref="B24:B37" si="45">H86-D86</f>
        <v>-15.299999999999997</v>
      </c>
      <c r="C24" s="726"/>
      <c r="D24" s="714">
        <f t="shared" ref="D24:D32" si="46">X86-AB86</f>
        <v>-30.799999999999997</v>
      </c>
      <c r="E24" s="714">
        <f t="shared" ref="E24:E32" si="47">AF86-AJ86</f>
        <v>-35.199999999999996</v>
      </c>
      <c r="F24" s="714">
        <f t="shared" ref="F24:F32" si="48">AN86-AR86</f>
        <v>-26.100000000000009</v>
      </c>
      <c r="G24" s="713"/>
      <c r="H24" s="715">
        <f t="shared" ref="H24:H37" si="49">H144-D144</f>
        <v>-16.600000000000009</v>
      </c>
      <c r="I24" s="449">
        <f t="shared" ref="I24:I37" si="50">AB144-D144</f>
        <v>-14.100000000000009</v>
      </c>
      <c r="J24" s="449">
        <f t="shared" ref="J24:J37" si="51">AF144-D144</f>
        <v>-5.7000000000000028</v>
      </c>
      <c r="K24" s="449">
        <f t="shared" ref="K24:K37" si="52">AJ144-D144</f>
        <v>-30.200000000000003</v>
      </c>
      <c r="L24" s="449">
        <f t="shared" ref="L24:L37" si="53">AN144-D144</f>
        <v>-16.100000000000009</v>
      </c>
      <c r="M24" s="449">
        <f t="shared" ref="M24:M37" si="54">AR144-D144</f>
        <v>-18.700000000000003</v>
      </c>
      <c r="O24" s="449">
        <f t="shared" ref="O24:O37" si="55">P144-L144</f>
        <v>-13.799999999999997</v>
      </c>
      <c r="P24" s="449">
        <f t="shared" ref="P24:P37" si="56">AV144-L144</f>
        <v>-14</v>
      </c>
      <c r="Q24" s="449">
        <f t="shared" ref="Q24:Q37" si="57">AZ144-L144</f>
        <v>-4.5</v>
      </c>
      <c r="R24" s="449">
        <f t="shared" ref="R24:R37" si="58">BD144-L144</f>
        <v>-19.199999999999996</v>
      </c>
      <c r="S24" s="449">
        <f t="shared" ref="S24:S37" si="59">BH144-L144</f>
        <v>-16.499999999999993</v>
      </c>
      <c r="T24" s="449">
        <f t="shared" ref="T24:T37" si="60">BL144-L144</f>
        <v>-15.399999999999991</v>
      </c>
      <c r="V24" s="449">
        <f t="shared" ref="V24:V37" si="61">X144-T144</f>
        <v>-18.499999999999993</v>
      </c>
      <c r="W24" s="449">
        <f t="shared" ref="W24:W37" si="62">BP144-T144</f>
        <v>-12.099999999999994</v>
      </c>
      <c r="X24" s="449">
        <f t="shared" ref="X24:X37" si="63">BT144-T144</f>
        <v>-7.3999999999999915</v>
      </c>
      <c r="Y24" s="449">
        <f t="shared" ref="Y24:Y37" si="64">BX144-T144</f>
        <v>-42.599999999999994</v>
      </c>
      <c r="Z24" s="449">
        <f t="shared" ref="Z24:Z37" si="65">CB144-T144</f>
        <v>-13.999999999999993</v>
      </c>
      <c r="AA24" s="449">
        <f t="shared" ref="AA24:AA37" si="66">CF144-T144</f>
        <v>-21.999999999999993</v>
      </c>
    </row>
    <row r="25" spans="1:27" s="678" customFormat="1">
      <c r="A25" s="713" t="s">
        <v>556</v>
      </c>
      <c r="B25" s="714">
        <f t="shared" si="45"/>
        <v>-13.700000000000003</v>
      </c>
      <c r="C25" s="726"/>
      <c r="D25" s="714">
        <f t="shared" si="46"/>
        <v>-28.799999999999997</v>
      </c>
      <c r="E25" s="714">
        <f t="shared" si="47"/>
        <v>-33.199999999999996</v>
      </c>
      <c r="F25" s="714">
        <f t="shared" si="48"/>
        <v>-23.899999999999991</v>
      </c>
      <c r="G25" s="713"/>
      <c r="H25" s="715">
        <f t="shared" si="49"/>
        <v>-16.300000000000004</v>
      </c>
      <c r="I25" s="449">
        <f t="shared" si="50"/>
        <v>-11.300000000000004</v>
      </c>
      <c r="J25" s="449">
        <f t="shared" si="51"/>
        <v>-5.8000000000000114</v>
      </c>
      <c r="K25" s="449">
        <f t="shared" si="52"/>
        <v>-30.600000000000009</v>
      </c>
      <c r="L25" s="449">
        <f t="shared" si="53"/>
        <v>-15.700000000000003</v>
      </c>
      <c r="M25" s="449">
        <f t="shared" si="54"/>
        <v>-18.200000000000003</v>
      </c>
      <c r="O25" s="449">
        <f t="shared" si="55"/>
        <v>-14.900000000000006</v>
      </c>
      <c r="P25" s="449">
        <f t="shared" si="56"/>
        <v>-16.700000000000003</v>
      </c>
      <c r="Q25" s="449">
        <f t="shared" si="57"/>
        <v>-6.2999999999999972</v>
      </c>
      <c r="R25" s="449">
        <f t="shared" si="58"/>
        <v>-17.900000000000006</v>
      </c>
      <c r="S25" s="449">
        <f t="shared" si="59"/>
        <v>-18.200000000000003</v>
      </c>
      <c r="T25" s="449">
        <f t="shared" si="60"/>
        <v>-16</v>
      </c>
      <c r="V25" s="449">
        <f t="shared" si="61"/>
        <v>-16.899999999999999</v>
      </c>
      <c r="W25" s="449">
        <f t="shared" si="62"/>
        <v>-5.7000000000000028</v>
      </c>
      <c r="X25" s="449">
        <f t="shared" si="63"/>
        <v>-5.6000000000000014</v>
      </c>
      <c r="Y25" s="449">
        <f t="shared" si="64"/>
        <v>-43.9</v>
      </c>
      <c r="Z25" s="449">
        <f t="shared" si="65"/>
        <v>-12.399999999999999</v>
      </c>
      <c r="AA25" s="449">
        <f t="shared" si="66"/>
        <v>-19.700000000000003</v>
      </c>
    </row>
    <row r="26" spans="1:27" s="678" customFormat="1">
      <c r="A26" s="713" t="s">
        <v>557</v>
      </c>
      <c r="B26" s="714">
        <f t="shared" si="45"/>
        <v>-14.500000000000007</v>
      </c>
      <c r="C26" s="726"/>
      <c r="D26" s="714">
        <f t="shared" si="46"/>
        <v>-28.300000000000004</v>
      </c>
      <c r="E26" s="714">
        <f t="shared" si="47"/>
        <v>-34.099999999999994</v>
      </c>
      <c r="F26" s="714">
        <f t="shared" si="48"/>
        <v>-22.399999999999991</v>
      </c>
      <c r="G26" s="713"/>
      <c r="H26" s="715">
        <f t="shared" si="49"/>
        <v>-15.899999999999991</v>
      </c>
      <c r="I26" s="449">
        <f t="shared" si="50"/>
        <v>-10.799999999999997</v>
      </c>
      <c r="J26" s="449">
        <f t="shared" si="51"/>
        <v>-5.3999999999999915</v>
      </c>
      <c r="K26" s="449">
        <f t="shared" si="52"/>
        <v>-29.799999999999997</v>
      </c>
      <c r="L26" s="449">
        <f t="shared" si="53"/>
        <v>-14.399999999999991</v>
      </c>
      <c r="M26" s="449">
        <f t="shared" si="54"/>
        <v>-18.899999999999991</v>
      </c>
      <c r="O26" s="449">
        <f t="shared" si="55"/>
        <v>-12.900000000000006</v>
      </c>
      <c r="P26" s="449">
        <f t="shared" si="56"/>
        <v>-14.400000000000006</v>
      </c>
      <c r="Q26" s="449">
        <f t="shared" si="57"/>
        <v>-4.6000000000000085</v>
      </c>
      <c r="R26" s="449">
        <f t="shared" si="58"/>
        <v>-17</v>
      </c>
      <c r="S26" s="449">
        <f t="shared" si="59"/>
        <v>-15.400000000000006</v>
      </c>
      <c r="T26" s="449">
        <f t="shared" si="60"/>
        <v>-14.100000000000009</v>
      </c>
      <c r="V26" s="449">
        <f t="shared" si="61"/>
        <v>-17.799999999999997</v>
      </c>
      <c r="W26" s="449">
        <f t="shared" si="62"/>
        <v>-6.5</v>
      </c>
      <c r="X26" s="449">
        <f t="shared" si="63"/>
        <v>-6.5</v>
      </c>
      <c r="Y26" s="449">
        <f t="shared" si="64"/>
        <v>-43.599999999999994</v>
      </c>
      <c r="Z26" s="449">
        <f t="shared" si="65"/>
        <v>-11.899999999999999</v>
      </c>
      <c r="AA26" s="449">
        <f t="shared" si="66"/>
        <v>-23</v>
      </c>
    </row>
    <row r="27" spans="1:27" s="678" customFormat="1">
      <c r="A27" s="713" t="s">
        <v>558</v>
      </c>
      <c r="B27" s="714">
        <f t="shared" si="45"/>
        <v>-15.200000000000003</v>
      </c>
      <c r="C27" s="726"/>
      <c r="D27" s="714">
        <f t="shared" si="46"/>
        <v>-29.200000000000003</v>
      </c>
      <c r="E27" s="714">
        <f t="shared" si="47"/>
        <v>-35.000000000000007</v>
      </c>
      <c r="F27" s="714">
        <f t="shared" si="48"/>
        <v>-23.299999999999997</v>
      </c>
      <c r="G27" s="713"/>
      <c r="H27" s="715">
        <f t="shared" si="49"/>
        <v>-14.300000000000004</v>
      </c>
      <c r="I27" s="449">
        <f t="shared" si="50"/>
        <v>-14</v>
      </c>
      <c r="J27" s="449">
        <f t="shared" si="51"/>
        <v>-4.2999999999999972</v>
      </c>
      <c r="K27" s="449">
        <f t="shared" si="52"/>
        <v>-30</v>
      </c>
      <c r="L27" s="449">
        <f t="shared" si="53"/>
        <v>-11.800000000000004</v>
      </c>
      <c r="M27" s="449">
        <f t="shared" si="54"/>
        <v>-15.900000000000006</v>
      </c>
      <c r="O27" s="449">
        <f t="shared" si="55"/>
        <v>-11.700000000000003</v>
      </c>
      <c r="P27" s="449">
        <f t="shared" si="56"/>
        <v>-18.399999999999999</v>
      </c>
      <c r="Q27" s="449">
        <f t="shared" si="57"/>
        <v>-2.3999999999999915</v>
      </c>
      <c r="R27" s="449">
        <f t="shared" si="58"/>
        <v>-18.199999999999996</v>
      </c>
      <c r="S27" s="449">
        <f t="shared" si="59"/>
        <v>-14.200000000000003</v>
      </c>
      <c r="T27" s="449">
        <f t="shared" si="60"/>
        <v>-11.299999999999997</v>
      </c>
      <c r="V27" s="449">
        <f t="shared" si="61"/>
        <v>-16.100000000000001</v>
      </c>
      <c r="W27" s="449">
        <f t="shared" si="62"/>
        <v>-9</v>
      </c>
      <c r="X27" s="449">
        <f t="shared" si="63"/>
        <v>-6.7999999999999972</v>
      </c>
      <c r="Y27" s="449">
        <f t="shared" si="64"/>
        <v>-42.1</v>
      </c>
      <c r="Z27" s="449">
        <f t="shared" si="65"/>
        <v>-8.3999999999999986</v>
      </c>
      <c r="AA27" s="449">
        <f t="shared" si="66"/>
        <v>-20.200000000000003</v>
      </c>
    </row>
    <row r="28" spans="1:27" s="678" customFormat="1">
      <c r="A28" s="713" t="s">
        <v>559</v>
      </c>
      <c r="B28" s="714">
        <f t="shared" si="45"/>
        <v>-15.500000000000007</v>
      </c>
      <c r="C28" s="726"/>
      <c r="D28" s="714">
        <f t="shared" si="46"/>
        <v>-30.300000000000004</v>
      </c>
      <c r="E28" s="714">
        <f t="shared" si="47"/>
        <v>-34.300000000000004</v>
      </c>
      <c r="F28" s="714">
        <f t="shared" si="48"/>
        <v>-26.1</v>
      </c>
      <c r="G28" s="713"/>
      <c r="H28" s="715">
        <f t="shared" si="49"/>
        <v>-14.800000000000004</v>
      </c>
      <c r="I28" s="449">
        <f t="shared" si="50"/>
        <v>-12.900000000000006</v>
      </c>
      <c r="J28" s="449">
        <f t="shared" si="51"/>
        <v>-5</v>
      </c>
      <c r="K28" s="449">
        <f t="shared" si="52"/>
        <v>-28.400000000000006</v>
      </c>
      <c r="L28" s="449">
        <f t="shared" si="53"/>
        <v>-15.400000000000006</v>
      </c>
      <c r="M28" s="449">
        <f t="shared" si="54"/>
        <v>-14.200000000000003</v>
      </c>
      <c r="O28" s="449">
        <f t="shared" si="55"/>
        <v>-11.700000000000003</v>
      </c>
      <c r="P28" s="449">
        <f t="shared" si="56"/>
        <v>-14.799999999999997</v>
      </c>
      <c r="Q28" s="449">
        <f t="shared" si="57"/>
        <v>-0.59999999999999432</v>
      </c>
      <c r="R28" s="449">
        <f t="shared" si="58"/>
        <v>-17</v>
      </c>
      <c r="S28" s="449">
        <f t="shared" si="59"/>
        <v>-16.900000000000006</v>
      </c>
      <c r="T28" s="449">
        <f t="shared" si="60"/>
        <v>-10.700000000000003</v>
      </c>
      <c r="V28" s="449">
        <f t="shared" si="61"/>
        <v>-16.800000000000004</v>
      </c>
      <c r="W28" s="449">
        <f t="shared" si="62"/>
        <v>-10.5</v>
      </c>
      <c r="X28" s="449">
        <f t="shared" si="63"/>
        <v>-9.4000000000000057</v>
      </c>
      <c r="Y28" s="449">
        <f t="shared" si="64"/>
        <v>-40.300000000000004</v>
      </c>
      <c r="Z28" s="449">
        <f t="shared" si="65"/>
        <v>-12.5</v>
      </c>
      <c r="AA28" s="449">
        <f t="shared" si="66"/>
        <v>-17</v>
      </c>
    </row>
    <row r="29" spans="1:27" s="678" customFormat="1">
      <c r="A29" s="713" t="s">
        <v>560</v>
      </c>
      <c r="B29" s="714">
        <f t="shared" si="45"/>
        <v>-14.100000000000001</v>
      </c>
      <c r="C29" s="726"/>
      <c r="D29" s="714">
        <f t="shared" si="46"/>
        <v>-27.800000000000004</v>
      </c>
      <c r="E29" s="714">
        <f t="shared" si="47"/>
        <v>-30.299999999999997</v>
      </c>
      <c r="F29" s="714">
        <f t="shared" si="48"/>
        <v>-24.900000000000006</v>
      </c>
      <c r="G29" s="713"/>
      <c r="H29" s="715">
        <f t="shared" si="49"/>
        <v>-15.899999999999991</v>
      </c>
      <c r="I29" s="449">
        <f t="shared" si="50"/>
        <v>-13.899999999999991</v>
      </c>
      <c r="J29" s="449">
        <f t="shared" si="51"/>
        <v>-7.6999999999999886</v>
      </c>
      <c r="K29" s="449">
        <f t="shared" si="52"/>
        <v>-25.099999999999994</v>
      </c>
      <c r="L29" s="449">
        <f t="shared" si="53"/>
        <v>-16.099999999999994</v>
      </c>
      <c r="M29" s="449">
        <f t="shared" si="54"/>
        <v>-17.199999999999996</v>
      </c>
      <c r="O29" s="449">
        <f t="shared" si="55"/>
        <v>-12.600000000000009</v>
      </c>
      <c r="P29" s="449">
        <f t="shared" si="56"/>
        <v>-18.500000000000007</v>
      </c>
      <c r="Q29" s="449">
        <f t="shared" si="57"/>
        <v>-7.4000000000000057</v>
      </c>
      <c r="R29" s="449">
        <f t="shared" si="58"/>
        <v>-13.300000000000011</v>
      </c>
      <c r="S29" s="449">
        <f t="shared" si="59"/>
        <v>-14.700000000000003</v>
      </c>
      <c r="T29" s="449">
        <f t="shared" si="60"/>
        <v>-12.900000000000006</v>
      </c>
      <c r="V29" s="449">
        <f t="shared" si="61"/>
        <v>-18.400000000000006</v>
      </c>
      <c r="W29" s="449">
        <f t="shared" si="62"/>
        <v>-9.2000000000000028</v>
      </c>
      <c r="X29" s="449">
        <f t="shared" si="63"/>
        <v>-8.7000000000000028</v>
      </c>
      <c r="Y29" s="449">
        <f t="shared" si="64"/>
        <v>-38.6</v>
      </c>
      <c r="Z29" s="449">
        <f t="shared" si="65"/>
        <v>-15.5</v>
      </c>
      <c r="AA29" s="449">
        <f t="shared" si="66"/>
        <v>-20.900000000000006</v>
      </c>
    </row>
    <row r="30" spans="1:27" s="678" customFormat="1">
      <c r="A30" s="713" t="s">
        <v>561</v>
      </c>
      <c r="B30" s="714">
        <f t="shared" si="45"/>
        <v>-14.200000000000003</v>
      </c>
      <c r="C30" s="726"/>
      <c r="D30" s="714">
        <f t="shared" si="46"/>
        <v>-26</v>
      </c>
      <c r="E30" s="714">
        <f t="shared" si="47"/>
        <v>-29.299999999999997</v>
      </c>
      <c r="F30" s="714">
        <f t="shared" si="48"/>
        <v>-22</v>
      </c>
      <c r="G30" s="713"/>
      <c r="H30" s="715">
        <f t="shared" si="49"/>
        <v>-13.399999999999999</v>
      </c>
      <c r="I30" s="449">
        <f t="shared" si="50"/>
        <v>-12.299999999999997</v>
      </c>
      <c r="J30" s="449">
        <f t="shared" si="51"/>
        <v>-3.0999999999999943</v>
      </c>
      <c r="K30" s="449">
        <f t="shared" si="52"/>
        <v>-23.699999999999996</v>
      </c>
      <c r="L30" s="449">
        <f t="shared" si="53"/>
        <v>-13.799999999999997</v>
      </c>
      <c r="M30" s="449">
        <f t="shared" si="54"/>
        <v>-15.399999999999999</v>
      </c>
      <c r="O30" s="449">
        <f t="shared" si="55"/>
        <v>-11.599999999999994</v>
      </c>
      <c r="P30" s="449">
        <f t="shared" si="56"/>
        <v>-12.199999999999989</v>
      </c>
      <c r="Q30" s="449">
        <f t="shared" si="57"/>
        <v>-2.6999999999999886</v>
      </c>
      <c r="R30" s="449">
        <f t="shared" si="58"/>
        <v>-13.899999999999991</v>
      </c>
      <c r="S30" s="449">
        <f t="shared" si="59"/>
        <v>-15.599999999999994</v>
      </c>
      <c r="T30" s="449">
        <f t="shared" si="60"/>
        <v>-13</v>
      </c>
      <c r="V30" s="449">
        <f t="shared" si="61"/>
        <v>-14.500000000000007</v>
      </c>
      <c r="W30" s="449">
        <f t="shared" si="62"/>
        <v>-10.900000000000006</v>
      </c>
      <c r="X30" s="449">
        <f t="shared" si="63"/>
        <v>-4.1000000000000085</v>
      </c>
      <c r="Y30" s="449">
        <f t="shared" si="64"/>
        <v>-36.200000000000003</v>
      </c>
      <c r="Z30" s="449">
        <f t="shared" si="65"/>
        <v>-10.600000000000009</v>
      </c>
      <c r="AA30" s="449">
        <f t="shared" si="66"/>
        <v>-17.500000000000007</v>
      </c>
    </row>
    <row r="31" spans="1:27" s="678" customFormat="1">
      <c r="A31" s="713" t="s">
        <v>562</v>
      </c>
      <c r="B31" s="714">
        <f t="shared" si="45"/>
        <v>-13.399999999999999</v>
      </c>
      <c r="C31" s="726"/>
      <c r="D31" s="714">
        <f t="shared" si="46"/>
        <v>-26.799999999999997</v>
      </c>
      <c r="E31" s="714">
        <f t="shared" si="47"/>
        <v>-29</v>
      </c>
      <c r="F31" s="714">
        <f t="shared" si="48"/>
        <v>-24.000000000000007</v>
      </c>
      <c r="G31" s="713"/>
      <c r="H31" s="715">
        <f t="shared" si="49"/>
        <v>-14.799999999999997</v>
      </c>
      <c r="I31" s="449">
        <f t="shared" si="50"/>
        <v>-15.100000000000001</v>
      </c>
      <c r="J31" s="449">
        <f t="shared" si="51"/>
        <v>-2.9000000000000057</v>
      </c>
      <c r="K31" s="449">
        <f t="shared" si="52"/>
        <v>-22.6</v>
      </c>
      <c r="L31" s="449">
        <f t="shared" si="53"/>
        <v>-18</v>
      </c>
      <c r="M31" s="449">
        <f t="shared" si="54"/>
        <v>-15.5</v>
      </c>
      <c r="O31" s="449">
        <f t="shared" si="55"/>
        <v>-12.200000000000003</v>
      </c>
      <c r="P31" s="449">
        <f t="shared" si="56"/>
        <v>-15.700000000000003</v>
      </c>
      <c r="Q31" s="449">
        <f t="shared" si="57"/>
        <v>-0.40000000000000568</v>
      </c>
      <c r="R31" s="449">
        <f t="shared" si="58"/>
        <v>-12.200000000000003</v>
      </c>
      <c r="S31" s="449">
        <f t="shared" si="59"/>
        <v>-20.800000000000004</v>
      </c>
      <c r="T31" s="449">
        <f t="shared" si="60"/>
        <v>-12.200000000000003</v>
      </c>
      <c r="V31" s="449">
        <f t="shared" si="61"/>
        <v>-17.099999999999994</v>
      </c>
      <c r="W31" s="449">
        <f t="shared" si="62"/>
        <v>-13.799999999999997</v>
      </c>
      <c r="X31" s="449">
        <f t="shared" si="63"/>
        <v>-6.6999999999999957</v>
      </c>
      <c r="Y31" s="449">
        <f t="shared" si="64"/>
        <v>-35.4</v>
      </c>
      <c r="Z31" s="449">
        <f t="shared" si="65"/>
        <v>-14.399999999999999</v>
      </c>
      <c r="AA31" s="449">
        <f t="shared" si="66"/>
        <v>-19</v>
      </c>
    </row>
    <row r="32" spans="1:27" s="678" customFormat="1">
      <c r="A32" s="713" t="s">
        <v>563</v>
      </c>
      <c r="B32" s="714">
        <f t="shared" si="45"/>
        <v>-14.5</v>
      </c>
      <c r="C32" s="726"/>
      <c r="D32" s="714">
        <f t="shared" si="46"/>
        <v>-25.6</v>
      </c>
      <c r="E32" s="714">
        <f t="shared" si="47"/>
        <v>-29.5</v>
      </c>
      <c r="F32" s="714">
        <f t="shared" si="48"/>
        <v>-21.1</v>
      </c>
      <c r="G32" s="713"/>
      <c r="H32" s="715">
        <f t="shared" si="49"/>
        <v>-14.200000000000003</v>
      </c>
      <c r="I32" s="449">
        <f t="shared" si="50"/>
        <v>-15.700000000000003</v>
      </c>
      <c r="J32" s="449">
        <f t="shared" si="51"/>
        <v>-4.1000000000000085</v>
      </c>
      <c r="K32" s="449">
        <f t="shared" si="52"/>
        <v>-22.200000000000003</v>
      </c>
      <c r="L32" s="449">
        <f t="shared" si="53"/>
        <v>-15.100000000000001</v>
      </c>
      <c r="M32" s="449">
        <f t="shared" si="54"/>
        <v>-15.100000000000001</v>
      </c>
      <c r="O32" s="449">
        <f t="shared" si="55"/>
        <v>-10.599999999999994</v>
      </c>
      <c r="P32" s="449">
        <f t="shared" si="56"/>
        <v>-19.299999999999997</v>
      </c>
      <c r="Q32" s="449">
        <f t="shared" si="57"/>
        <v>-1.2999999999999972</v>
      </c>
      <c r="R32" s="449">
        <f t="shared" si="58"/>
        <v>-9.0999999999999943</v>
      </c>
      <c r="S32" s="449">
        <f t="shared" si="59"/>
        <v>-16.200000000000003</v>
      </c>
      <c r="T32" s="449">
        <f t="shared" si="60"/>
        <v>-11.5</v>
      </c>
      <c r="V32" s="449">
        <f t="shared" si="61"/>
        <v>-17</v>
      </c>
      <c r="W32" s="449">
        <f t="shared" si="62"/>
        <v>-11.599999999999994</v>
      </c>
      <c r="X32" s="449">
        <f t="shared" si="63"/>
        <v>-7.8999999999999986</v>
      </c>
      <c r="Y32" s="449">
        <f t="shared" si="64"/>
        <v>-36</v>
      </c>
      <c r="Z32" s="449">
        <f t="shared" si="65"/>
        <v>-12.799999999999997</v>
      </c>
      <c r="AA32" s="449">
        <f t="shared" si="66"/>
        <v>-18.699999999999996</v>
      </c>
    </row>
    <row r="33" spans="1:27" s="678" customFormat="1">
      <c r="A33" s="713" t="s">
        <v>564</v>
      </c>
      <c r="B33" s="714">
        <f t="shared" si="45"/>
        <v>-14.099999999999994</v>
      </c>
      <c r="C33" s="726"/>
      <c r="D33" s="727" t="s">
        <v>442</v>
      </c>
      <c r="E33" s="727" t="s">
        <v>442</v>
      </c>
      <c r="F33" s="727" t="s">
        <v>442</v>
      </c>
      <c r="G33" s="713"/>
      <c r="H33" s="715">
        <f t="shared" si="49"/>
        <v>-14.200000000000003</v>
      </c>
      <c r="I33" s="449">
        <f t="shared" si="50"/>
        <v>-13.299999999999997</v>
      </c>
      <c r="J33" s="449">
        <f t="shared" si="51"/>
        <v>-5.5999999999999943</v>
      </c>
      <c r="K33" s="449">
        <f t="shared" si="52"/>
        <v>-23.5</v>
      </c>
      <c r="L33" s="449">
        <f t="shared" si="53"/>
        <v>-14.600000000000001</v>
      </c>
      <c r="M33" s="449">
        <f t="shared" si="54"/>
        <v>-14.399999999999999</v>
      </c>
      <c r="O33" s="449">
        <f t="shared" si="55"/>
        <v>-10.599999999999994</v>
      </c>
      <c r="P33" s="449">
        <f t="shared" si="56"/>
        <v>-14.899999999999991</v>
      </c>
      <c r="Q33" s="449">
        <f t="shared" si="57"/>
        <v>-2.2999999999999972</v>
      </c>
      <c r="R33" s="449">
        <f t="shared" si="58"/>
        <v>-10.699999999999989</v>
      </c>
      <c r="S33" s="449">
        <f t="shared" si="59"/>
        <v>-17.699999999999996</v>
      </c>
      <c r="T33" s="449">
        <f t="shared" si="60"/>
        <v>-9.5999999999999943</v>
      </c>
      <c r="V33" s="449">
        <f t="shared" si="61"/>
        <v>-16.899999999999999</v>
      </c>
      <c r="W33" s="449">
        <f t="shared" si="62"/>
        <v>-10.599999999999994</v>
      </c>
      <c r="X33" s="449">
        <f t="shared" si="63"/>
        <v>-9.5</v>
      </c>
      <c r="Y33" s="449">
        <f t="shared" si="64"/>
        <v>-37.4</v>
      </c>
      <c r="Z33" s="449">
        <f t="shared" si="65"/>
        <v>-10.799999999999997</v>
      </c>
      <c r="AA33" s="449">
        <f t="shared" si="66"/>
        <v>-18.899999999999999</v>
      </c>
    </row>
    <row r="34" spans="1:27" s="678" customFormat="1">
      <c r="A34" s="713" t="s">
        <v>518</v>
      </c>
      <c r="B34" s="714">
        <f t="shared" si="45"/>
        <v>-14.700000000000003</v>
      </c>
      <c r="C34" s="726"/>
      <c r="D34" s="714">
        <f>X96-AB96</f>
        <v>-26.9</v>
      </c>
      <c r="E34" s="714">
        <f>AF96-AJ96</f>
        <v>-29.999999999999993</v>
      </c>
      <c r="F34" s="714">
        <f>AN96-AR96</f>
        <v>-22.5</v>
      </c>
      <c r="G34" s="713"/>
      <c r="H34" s="715">
        <f t="shared" si="49"/>
        <v>-14.099999999999994</v>
      </c>
      <c r="I34" s="449">
        <f t="shared" si="50"/>
        <v>-16.199999999999996</v>
      </c>
      <c r="J34" s="449">
        <f t="shared" si="51"/>
        <v>-5.3999999999999915</v>
      </c>
      <c r="K34" s="449">
        <f t="shared" si="52"/>
        <v>-21.599999999999994</v>
      </c>
      <c r="L34" s="449">
        <f t="shared" si="53"/>
        <v>-14.5</v>
      </c>
      <c r="M34" s="449">
        <f t="shared" si="54"/>
        <v>-15</v>
      </c>
      <c r="O34" s="449">
        <f t="shared" si="55"/>
        <v>-12.200000000000003</v>
      </c>
      <c r="P34" s="449">
        <f t="shared" si="56"/>
        <v>-13.599999999999994</v>
      </c>
      <c r="Q34" s="449">
        <f t="shared" si="57"/>
        <v>-4.5</v>
      </c>
      <c r="R34" s="449">
        <f t="shared" si="58"/>
        <v>-10</v>
      </c>
      <c r="S34" s="449">
        <f t="shared" si="59"/>
        <v>-20.599999999999994</v>
      </c>
      <c r="T34" s="449">
        <f t="shared" si="60"/>
        <v>-10.899999999999991</v>
      </c>
      <c r="V34" s="449">
        <f t="shared" si="61"/>
        <v>-15.199999999999996</v>
      </c>
      <c r="W34" s="449">
        <f t="shared" si="62"/>
        <v>-16.999999999999993</v>
      </c>
      <c r="X34" s="449">
        <f t="shared" si="63"/>
        <v>-6.7999999999999972</v>
      </c>
      <c r="Y34" s="449">
        <f t="shared" si="64"/>
        <v>-36.199999999999996</v>
      </c>
      <c r="Z34" s="449">
        <f t="shared" si="65"/>
        <v>-8.0999999999999943</v>
      </c>
      <c r="AA34" s="449">
        <f t="shared" si="66"/>
        <v>-18.399999999999991</v>
      </c>
    </row>
    <row r="35" spans="1:27" s="678" customFormat="1">
      <c r="A35" s="713" t="s">
        <v>519</v>
      </c>
      <c r="B35" s="714">
        <f t="shared" si="45"/>
        <v>-13</v>
      </c>
      <c r="C35" s="726"/>
      <c r="D35" s="714">
        <f>X97-AB97</f>
        <v>-27.6</v>
      </c>
      <c r="E35" s="714">
        <f>AF97-AJ97</f>
        <v>-28.799999999999997</v>
      </c>
      <c r="F35" s="714">
        <f>AN97-AR97</f>
        <v>-25.200000000000003</v>
      </c>
      <c r="G35" s="713"/>
      <c r="H35" s="715">
        <f t="shared" si="49"/>
        <v>-13.200000000000003</v>
      </c>
      <c r="I35" s="449">
        <f t="shared" si="50"/>
        <v>-15.900000000000006</v>
      </c>
      <c r="J35" s="449">
        <f t="shared" si="51"/>
        <v>-4.5</v>
      </c>
      <c r="K35" s="449">
        <f t="shared" si="52"/>
        <v>-21.400000000000006</v>
      </c>
      <c r="L35" s="449">
        <f t="shared" si="53"/>
        <v>-12.100000000000009</v>
      </c>
      <c r="M35" s="449">
        <f t="shared" si="54"/>
        <v>-15</v>
      </c>
      <c r="O35" s="449">
        <f t="shared" si="55"/>
        <v>-9.9000000000000057</v>
      </c>
      <c r="P35" s="449">
        <f t="shared" si="56"/>
        <v>-18.799999999999997</v>
      </c>
      <c r="Q35" s="449">
        <f t="shared" si="57"/>
        <v>-1.4000000000000057</v>
      </c>
      <c r="R35" s="449">
        <f t="shared" si="58"/>
        <v>-9.7000000000000028</v>
      </c>
      <c r="S35" s="449">
        <f t="shared" si="59"/>
        <v>-14.900000000000006</v>
      </c>
      <c r="T35" s="449">
        <f t="shared" si="60"/>
        <v>-9.4000000000000057</v>
      </c>
      <c r="V35" s="449">
        <f t="shared" si="61"/>
        <v>-15.300000000000004</v>
      </c>
      <c r="W35" s="449">
        <f t="shared" si="62"/>
        <v>-12.100000000000009</v>
      </c>
      <c r="X35" s="449">
        <f t="shared" si="63"/>
        <v>-8.1000000000000085</v>
      </c>
      <c r="Y35" s="449">
        <f t="shared" si="64"/>
        <v>-34.300000000000004</v>
      </c>
      <c r="Z35" s="449">
        <f t="shared" si="65"/>
        <v>-8.4000000000000057</v>
      </c>
      <c r="AA35" s="449">
        <f t="shared" si="66"/>
        <v>-20.100000000000009</v>
      </c>
    </row>
    <row r="36" spans="1:27" s="678" customFormat="1">
      <c r="A36" s="713" t="s">
        <v>520</v>
      </c>
      <c r="B36" s="714">
        <f t="shared" si="45"/>
        <v>-13.5</v>
      </c>
      <c r="C36" s="726"/>
      <c r="D36" s="714">
        <f>X98-AB98</f>
        <v>-26.6</v>
      </c>
      <c r="E36" s="714">
        <f>AF98-AJ98</f>
        <v>-25.699999999999996</v>
      </c>
      <c r="F36" s="714">
        <f>AN98-AR98</f>
        <v>-25.700000000000003</v>
      </c>
      <c r="G36" s="713"/>
      <c r="H36" s="715">
        <f t="shared" si="49"/>
        <v>-12.299999999999997</v>
      </c>
      <c r="I36" s="449">
        <f t="shared" si="50"/>
        <v>-15.399999999999991</v>
      </c>
      <c r="J36" s="449">
        <f t="shared" si="51"/>
        <v>-2.7999999999999972</v>
      </c>
      <c r="K36" s="449">
        <f t="shared" si="52"/>
        <v>-24.099999999999994</v>
      </c>
      <c r="L36" s="449">
        <f t="shared" si="53"/>
        <v>-9.8999999999999915</v>
      </c>
      <c r="M36" s="449">
        <f t="shared" si="54"/>
        <v>-13.899999999999991</v>
      </c>
      <c r="O36" s="449">
        <f t="shared" si="55"/>
        <v>-9.6999999999999886</v>
      </c>
      <c r="P36" s="449">
        <f t="shared" si="56"/>
        <v>-17.699999999999989</v>
      </c>
      <c r="Q36" s="449">
        <f t="shared" si="57"/>
        <v>0.60000000000000853</v>
      </c>
      <c r="R36" s="449">
        <f t="shared" si="58"/>
        <v>-11.599999999999994</v>
      </c>
      <c r="S36" s="449">
        <f t="shared" si="59"/>
        <v>-13.199999999999989</v>
      </c>
      <c r="T36" s="449">
        <f t="shared" si="60"/>
        <v>-10.599999999999994</v>
      </c>
      <c r="V36" s="449">
        <f t="shared" si="61"/>
        <v>-13.700000000000003</v>
      </c>
      <c r="W36" s="449">
        <f t="shared" si="62"/>
        <v>-12.100000000000001</v>
      </c>
      <c r="X36" s="449">
        <f t="shared" si="63"/>
        <v>-6.7999999999999972</v>
      </c>
      <c r="Y36" s="449">
        <f t="shared" si="64"/>
        <v>-37.700000000000003</v>
      </c>
      <c r="Z36" s="449">
        <f t="shared" si="65"/>
        <v>-5.5</v>
      </c>
      <c r="AA36" s="449">
        <f t="shared" si="66"/>
        <v>-16.800000000000004</v>
      </c>
    </row>
    <row r="37" spans="1:27" s="678" customFormat="1">
      <c r="A37" s="713" t="s">
        <v>823</v>
      </c>
      <c r="B37" s="714">
        <f t="shared" si="45"/>
        <v>-12.600000000000009</v>
      </c>
      <c r="C37" s="726"/>
      <c r="D37" s="714">
        <f>X99-AB99</f>
        <v>-27.200000000000003</v>
      </c>
      <c r="E37" s="714">
        <f>AF99-AJ99</f>
        <v>-30.1</v>
      </c>
      <c r="F37" s="714">
        <f>AN99-AR99</f>
        <v>-23.200000000000003</v>
      </c>
      <c r="G37" s="713"/>
      <c r="H37" s="715">
        <f t="shared" si="49"/>
        <v>-12.399999999999991</v>
      </c>
      <c r="I37" s="449">
        <f t="shared" si="50"/>
        <v>-11.299999999999997</v>
      </c>
      <c r="J37" s="449">
        <f t="shared" si="51"/>
        <v>-4.5</v>
      </c>
      <c r="K37" s="449">
        <f t="shared" si="52"/>
        <v>-22</v>
      </c>
      <c r="L37" s="449">
        <f t="shared" si="53"/>
        <v>-11</v>
      </c>
      <c r="M37" s="449">
        <f t="shared" si="54"/>
        <v>-13.599999999999994</v>
      </c>
      <c r="O37" s="449">
        <f t="shared" si="55"/>
        <v>-9.2000000000000028</v>
      </c>
      <c r="P37" s="449">
        <f t="shared" si="56"/>
        <v>-19.5</v>
      </c>
      <c r="Q37" s="449">
        <f t="shared" si="57"/>
        <v>-1.6000000000000085</v>
      </c>
      <c r="R37" s="449">
        <f t="shared" si="58"/>
        <v>-10.900000000000006</v>
      </c>
      <c r="S37" s="449">
        <f t="shared" si="59"/>
        <v>-12</v>
      </c>
      <c r="T37" s="449">
        <f t="shared" si="60"/>
        <v>-8.6000000000000085</v>
      </c>
      <c r="V37" s="449">
        <f t="shared" si="61"/>
        <v>-14.900000000000006</v>
      </c>
      <c r="W37" s="449">
        <f t="shared" si="62"/>
        <v>-3.2000000000000028</v>
      </c>
      <c r="X37" s="449">
        <f t="shared" si="63"/>
        <v>-7.7999999999999972</v>
      </c>
      <c r="Y37" s="449">
        <f t="shared" si="64"/>
        <v>-34.900000000000006</v>
      </c>
      <c r="Z37" s="449">
        <f t="shared" si="65"/>
        <v>-8.9000000000000057</v>
      </c>
      <c r="AA37" s="449">
        <f t="shared" si="66"/>
        <v>-18.100000000000001</v>
      </c>
    </row>
    <row r="38" spans="1:27" s="1869" customFormat="1">
      <c r="A38" s="1881" t="s">
        <v>1294</v>
      </c>
      <c r="B38" s="714">
        <f t="shared" ref="B38" si="67">H100-D100</f>
        <v>-12.5</v>
      </c>
      <c r="C38" s="726"/>
      <c r="D38" s="714">
        <f>X100-AB100</f>
        <v>-27.100000000000009</v>
      </c>
      <c r="E38" s="714">
        <f>AF100-AJ100</f>
        <v>-30.000000000000007</v>
      </c>
      <c r="F38" s="714">
        <f>AN100-AR100</f>
        <v>-23.1</v>
      </c>
      <c r="G38" s="713"/>
      <c r="H38" s="715">
        <f t="shared" ref="H38" si="68">H158-D158</f>
        <v>-13.199999999999989</v>
      </c>
      <c r="I38" s="715">
        <f t="shared" ref="I38" si="69">AB158-D158</f>
        <v>-11.599999999999994</v>
      </c>
      <c r="J38" s="715">
        <f t="shared" ref="J38" si="70">AF158-D158</f>
        <v>-1.0999999999999943</v>
      </c>
      <c r="K38" s="715">
        <f t="shared" ref="K38" si="71">AJ158-D158</f>
        <v>-20.399999999999991</v>
      </c>
      <c r="L38" s="715">
        <f t="shared" ref="L38" si="72">AN158-D158</f>
        <v>-14</v>
      </c>
      <c r="M38" s="715">
        <f t="shared" ref="M38" si="73">AR158-D158</f>
        <v>-16.399999999999991</v>
      </c>
      <c r="O38" s="449">
        <f t="shared" ref="O38" si="74">P158-L158</f>
        <v>-9.7000000000000028</v>
      </c>
      <c r="P38" s="449">
        <f t="shared" ref="P38" si="75">AV158-L158</f>
        <v>-12</v>
      </c>
      <c r="Q38" s="449">
        <f t="shared" ref="Q38" si="76">AZ158-L158</f>
        <v>1.7000000000000028</v>
      </c>
      <c r="R38" s="449">
        <f t="shared" ref="R38" si="77">BD158-L158</f>
        <v>-10.399999999999991</v>
      </c>
      <c r="S38" s="449">
        <f t="shared" ref="S38" si="78">BH158-L158</f>
        <v>-15.200000000000003</v>
      </c>
      <c r="T38" s="449">
        <f t="shared" ref="T38" si="79">BL158-L158</f>
        <v>-11.200000000000003</v>
      </c>
      <c r="V38" s="449">
        <f t="shared" ref="V38" si="80">X158-T158</f>
        <v>-16.099999999999994</v>
      </c>
      <c r="W38" s="449">
        <f t="shared" ref="W38" si="81">BP158-T158</f>
        <v>-10.399999999999991</v>
      </c>
      <c r="X38" s="449">
        <f t="shared" ref="X38" si="82">BT158-T158</f>
        <v>-4.3999999999999915</v>
      </c>
      <c r="Y38" s="449">
        <f t="shared" ref="Y38" si="83">BX158-T158</f>
        <v>-31.399999999999991</v>
      </c>
      <c r="Z38" s="449">
        <f t="shared" ref="Z38" si="84">CB158-T158</f>
        <v>-11.999999999999993</v>
      </c>
      <c r="AA38" s="449">
        <f t="shared" ref="AA38" si="85">CF158-T158</f>
        <v>-20.699999999999996</v>
      </c>
    </row>
    <row r="39" spans="1:27" s="678" customFormat="1">
      <c r="H39" s="449"/>
      <c r="I39" s="449"/>
      <c r="J39" s="449"/>
      <c r="K39" s="449"/>
      <c r="L39" s="449"/>
      <c r="M39" s="449"/>
      <c r="O39" s="449"/>
      <c r="P39" s="449"/>
      <c r="Q39" s="449"/>
      <c r="R39" s="449"/>
      <c r="S39" s="449"/>
      <c r="T39" s="449"/>
      <c r="V39" s="715"/>
      <c r="W39" s="715"/>
      <c r="X39" s="715"/>
      <c r="Y39" s="715"/>
      <c r="Z39" s="715"/>
      <c r="AA39" s="715"/>
    </row>
    <row r="40" spans="1:27" s="678" customFormat="1">
      <c r="B40" s="678" t="s">
        <v>839</v>
      </c>
      <c r="D40" s="678" t="s">
        <v>840</v>
      </c>
      <c r="H40" s="449" t="s">
        <v>843</v>
      </c>
      <c r="I40" s="449"/>
      <c r="J40" s="449"/>
      <c r="K40" s="449"/>
      <c r="L40" s="449"/>
      <c r="M40" s="449"/>
      <c r="O40" s="449"/>
      <c r="P40" s="449"/>
      <c r="Q40" s="449"/>
      <c r="R40" s="449"/>
      <c r="S40" s="449"/>
      <c r="T40" s="449"/>
      <c r="V40" s="715"/>
      <c r="W40" s="715"/>
      <c r="X40" s="715"/>
      <c r="Y40" s="715"/>
      <c r="Z40" s="715"/>
      <c r="AA40" s="715"/>
    </row>
    <row r="41" spans="1:27" s="678" customFormat="1">
      <c r="D41" s="678" t="s">
        <v>841</v>
      </c>
      <c r="H41" s="449"/>
      <c r="I41" s="449"/>
      <c r="J41" s="449"/>
      <c r="K41" s="449"/>
      <c r="L41" s="449"/>
      <c r="M41" s="449"/>
      <c r="O41" s="449"/>
      <c r="P41" s="449"/>
      <c r="Q41" s="449"/>
      <c r="R41" s="449"/>
      <c r="S41" s="449"/>
      <c r="T41" s="449"/>
      <c r="V41" s="715"/>
      <c r="W41" s="715"/>
      <c r="X41" s="715"/>
      <c r="Y41" s="715"/>
      <c r="Z41" s="715"/>
      <c r="AA41" s="715"/>
    </row>
    <row r="42" spans="1:27" s="678" customFormat="1">
      <c r="D42" s="678" t="s">
        <v>842</v>
      </c>
    </row>
    <row r="43" spans="1:27" s="678" customFormat="1"/>
    <row r="44" spans="1:27" s="678" customFormat="1">
      <c r="A44" s="678" t="s">
        <v>875</v>
      </c>
    </row>
    <row r="45" spans="1:27" s="678" customFormat="1"/>
    <row r="46" spans="1:27" s="90" customFormat="1">
      <c r="A46" s="92"/>
      <c r="B46" s="92"/>
      <c r="C46" s="92"/>
      <c r="D46" s="92"/>
      <c r="E46" s="92"/>
      <c r="F46" s="92"/>
      <c r="G46" s="92"/>
      <c r="H46" s="92"/>
      <c r="I46" s="92"/>
      <c r="J46" s="92"/>
      <c r="K46" s="92"/>
      <c r="L46" s="92"/>
      <c r="M46" s="92"/>
      <c r="N46" s="92"/>
      <c r="O46" s="92"/>
      <c r="P46" s="92"/>
      <c r="Q46" s="92"/>
      <c r="R46" s="92"/>
      <c r="S46" s="92"/>
      <c r="T46" s="92"/>
      <c r="U46" s="92"/>
      <c r="V46" s="92"/>
      <c r="W46" s="92"/>
      <c r="X46" s="92"/>
      <c r="Y46" s="92"/>
    </row>
    <row r="47" spans="1:27" s="90" customFormat="1">
      <c r="B47" s="678"/>
      <c r="C47" s="678"/>
      <c r="D47" s="678"/>
      <c r="E47" s="678"/>
      <c r="F47" s="678"/>
      <c r="G47" s="678"/>
    </row>
    <row r="48" spans="1:27" s="678" customFormat="1" ht="15.75">
      <c r="A48" s="716" t="s">
        <v>114</v>
      </c>
    </row>
    <row r="49" spans="1:69" s="678" customFormat="1">
      <c r="A49" s="717" t="s">
        <v>997</v>
      </c>
    </row>
    <row r="50" spans="1:69" s="678" customFormat="1"/>
    <row r="51" spans="1:69" s="678" customFormat="1">
      <c r="A51" s="718" t="s">
        <v>115</v>
      </c>
      <c r="B51" s="718" t="s">
        <v>116</v>
      </c>
    </row>
    <row r="52" spans="1:69" s="678" customFormat="1">
      <c r="A52" s="718" t="s">
        <v>476</v>
      </c>
      <c r="B52" s="718" t="s">
        <v>477</v>
      </c>
    </row>
    <row r="53" spans="1:69" s="678" customFormat="1">
      <c r="A53" s="718" t="s">
        <v>478</v>
      </c>
      <c r="B53" s="718" t="s">
        <v>225</v>
      </c>
    </row>
    <row r="54" spans="1:69" s="678" customFormat="1"/>
    <row r="55" spans="1:69" s="678" customFormat="1" ht="39" customHeight="1">
      <c r="A55" s="719" t="s">
        <v>33</v>
      </c>
      <c r="B55" s="2471" t="s">
        <v>832</v>
      </c>
      <c r="C55" s="2472"/>
      <c r="D55" s="2472"/>
      <c r="E55" s="2472"/>
      <c r="F55" s="2471" t="s">
        <v>833</v>
      </c>
      <c r="G55" s="2472"/>
      <c r="H55" s="2472"/>
      <c r="I55" s="2472"/>
      <c r="J55" s="2471" t="s">
        <v>878</v>
      </c>
      <c r="K55" s="2472"/>
      <c r="L55" s="2472"/>
      <c r="M55" s="2472"/>
      <c r="N55" s="2471" t="s">
        <v>879</v>
      </c>
      <c r="O55" s="2472"/>
      <c r="P55" s="2472"/>
      <c r="Q55" s="2472"/>
      <c r="R55" s="2471" t="s">
        <v>880</v>
      </c>
      <c r="S55" s="2472"/>
      <c r="T55" s="2472"/>
      <c r="U55" s="2472"/>
      <c r="V55" s="2471" t="s">
        <v>881</v>
      </c>
      <c r="W55" s="2472"/>
      <c r="X55" s="2472"/>
      <c r="Y55" s="2472"/>
      <c r="Z55" s="2471" t="s">
        <v>882</v>
      </c>
      <c r="AA55" s="2472"/>
      <c r="AB55" s="2472"/>
      <c r="AC55" s="2472"/>
      <c r="AD55" s="2471" t="s">
        <v>883</v>
      </c>
      <c r="AE55" s="2472"/>
      <c r="AF55" s="2472"/>
      <c r="AG55" s="2472"/>
      <c r="AH55" s="2471" t="s">
        <v>884</v>
      </c>
      <c r="AI55" s="2472"/>
      <c r="AJ55" s="2472"/>
      <c r="AK55" s="2472"/>
      <c r="AL55" s="2471" t="s">
        <v>885</v>
      </c>
      <c r="AM55" s="2472"/>
      <c r="AN55" s="2472"/>
      <c r="AO55" s="2472"/>
      <c r="AP55" s="2471" t="s">
        <v>886</v>
      </c>
      <c r="AQ55" s="2472"/>
      <c r="AR55" s="2472"/>
      <c r="AS55" s="2472"/>
      <c r="AT55" s="2471"/>
      <c r="AU55" s="2472"/>
      <c r="AV55" s="2472"/>
      <c r="AW55" s="2472"/>
      <c r="AX55" s="2471"/>
      <c r="AY55" s="2472"/>
      <c r="AZ55" s="2472"/>
      <c r="BA55" s="2472"/>
      <c r="BB55" s="2471"/>
      <c r="BC55" s="2472"/>
      <c r="BD55" s="2472"/>
      <c r="BE55" s="2472"/>
      <c r="BF55" s="2471"/>
      <c r="BG55" s="2472"/>
      <c r="BH55" s="2472"/>
      <c r="BI55" s="2472"/>
      <c r="BJ55" s="2471"/>
      <c r="BK55" s="2472"/>
      <c r="BL55" s="2472"/>
      <c r="BM55" s="2472"/>
      <c r="BN55" s="2471"/>
      <c r="BO55" s="2472"/>
      <c r="BP55" s="2472"/>
      <c r="BQ55" s="2472"/>
    </row>
    <row r="56" spans="1:69" s="678" customFormat="1" ht="26.1" customHeight="1">
      <c r="B56" s="720" t="s">
        <v>117</v>
      </c>
      <c r="C56" s="720" t="s">
        <v>118</v>
      </c>
      <c r="D56" s="720" t="s">
        <v>119</v>
      </c>
      <c r="E56" s="720" t="s">
        <v>120</v>
      </c>
      <c r="F56" s="720" t="s">
        <v>117</v>
      </c>
      <c r="G56" s="720" t="s">
        <v>118</v>
      </c>
      <c r="H56" s="720" t="s">
        <v>119</v>
      </c>
      <c r="I56" s="720" t="s">
        <v>120</v>
      </c>
      <c r="J56" s="720" t="s">
        <v>117</v>
      </c>
      <c r="K56" s="720" t="s">
        <v>118</v>
      </c>
      <c r="L56" s="720" t="s">
        <v>119</v>
      </c>
      <c r="M56" s="720" t="s">
        <v>120</v>
      </c>
      <c r="N56" s="720" t="s">
        <v>117</v>
      </c>
      <c r="O56" s="720" t="s">
        <v>118</v>
      </c>
      <c r="P56" s="720" t="s">
        <v>119</v>
      </c>
      <c r="Q56" s="720" t="s">
        <v>120</v>
      </c>
      <c r="R56" s="720" t="s">
        <v>117</v>
      </c>
      <c r="S56" s="720" t="s">
        <v>118</v>
      </c>
      <c r="T56" s="720" t="s">
        <v>119</v>
      </c>
      <c r="U56" s="720" t="s">
        <v>120</v>
      </c>
      <c r="V56" s="720" t="s">
        <v>117</v>
      </c>
      <c r="W56" s="720" t="s">
        <v>118</v>
      </c>
      <c r="X56" s="720" t="s">
        <v>119</v>
      </c>
      <c r="Y56" s="720" t="s">
        <v>120</v>
      </c>
      <c r="Z56" s="720" t="s">
        <v>117</v>
      </c>
      <c r="AA56" s="720" t="s">
        <v>118</v>
      </c>
      <c r="AB56" s="720" t="s">
        <v>119</v>
      </c>
      <c r="AC56" s="720" t="s">
        <v>120</v>
      </c>
      <c r="AD56" s="720" t="s">
        <v>117</v>
      </c>
      <c r="AE56" s="720" t="s">
        <v>118</v>
      </c>
      <c r="AF56" s="720" t="s">
        <v>119</v>
      </c>
      <c r="AG56" s="720" t="s">
        <v>120</v>
      </c>
      <c r="AH56" s="720" t="s">
        <v>117</v>
      </c>
      <c r="AI56" s="720" t="s">
        <v>118</v>
      </c>
      <c r="AJ56" s="720" t="s">
        <v>119</v>
      </c>
      <c r="AK56" s="720" t="s">
        <v>120</v>
      </c>
      <c r="AL56" s="720" t="s">
        <v>117</v>
      </c>
      <c r="AM56" s="720" t="s">
        <v>118</v>
      </c>
      <c r="AN56" s="720" t="s">
        <v>119</v>
      </c>
      <c r="AO56" s="720" t="s">
        <v>120</v>
      </c>
      <c r="AP56" s="720" t="s">
        <v>117</v>
      </c>
      <c r="AQ56" s="720" t="s">
        <v>118</v>
      </c>
      <c r="AR56" s="720" t="s">
        <v>119</v>
      </c>
      <c r="AS56" s="720" t="s">
        <v>120</v>
      </c>
      <c r="AT56" s="720"/>
      <c r="AU56" s="720"/>
      <c r="AV56" s="720"/>
      <c r="AW56" s="720"/>
      <c r="AX56" s="720"/>
      <c r="AY56" s="720"/>
      <c r="AZ56" s="720"/>
      <c r="BA56" s="720"/>
      <c r="BB56" s="720"/>
      <c r="BC56" s="720"/>
      <c r="BD56" s="720"/>
      <c r="BE56" s="720"/>
      <c r="BF56" s="720"/>
      <c r="BG56" s="720"/>
      <c r="BH56" s="720"/>
      <c r="BI56" s="720"/>
      <c r="BJ56" s="720"/>
      <c r="BK56" s="720"/>
      <c r="BL56" s="720"/>
      <c r="BM56" s="720"/>
      <c r="BN56" s="720"/>
      <c r="BO56" s="720"/>
      <c r="BP56" s="720"/>
      <c r="BQ56" s="720"/>
    </row>
    <row r="57" spans="1:69" s="678" customFormat="1">
      <c r="A57" s="721" t="s">
        <v>555</v>
      </c>
      <c r="B57" s="722">
        <v>14992400</v>
      </c>
      <c r="C57" s="722">
        <v>18989700</v>
      </c>
      <c r="D57" s="723">
        <v>79</v>
      </c>
      <c r="E57" s="723">
        <v>0.2</v>
      </c>
      <c r="F57" s="722">
        <v>12785700</v>
      </c>
      <c r="G57" s="722">
        <v>19350100</v>
      </c>
      <c r="H57" s="723">
        <v>66.099999999999994</v>
      </c>
      <c r="I57" s="723">
        <v>0.2</v>
      </c>
      <c r="J57" s="722">
        <v>7367800</v>
      </c>
      <c r="K57" s="722">
        <v>38339800</v>
      </c>
      <c r="L57" s="723">
        <v>19.2</v>
      </c>
      <c r="M57" s="723">
        <v>0.1</v>
      </c>
      <c r="N57" s="722">
        <v>3597400</v>
      </c>
      <c r="O57" s="722">
        <v>18989700</v>
      </c>
      <c r="P57" s="723">
        <v>18.899999999999999</v>
      </c>
      <c r="Q57" s="723">
        <v>0.2</v>
      </c>
      <c r="R57" s="722">
        <v>3770400</v>
      </c>
      <c r="S57" s="722">
        <v>19350100</v>
      </c>
      <c r="T57" s="723">
        <v>19.5</v>
      </c>
      <c r="U57" s="723">
        <v>0.2</v>
      </c>
      <c r="V57" s="722">
        <v>3455800</v>
      </c>
      <c r="W57" s="722">
        <v>7367800</v>
      </c>
      <c r="X57" s="723">
        <v>46.9</v>
      </c>
      <c r="Y57" s="723">
        <v>0.4</v>
      </c>
      <c r="Z57" s="722">
        <v>24341000</v>
      </c>
      <c r="AA57" s="722">
        <v>30973400</v>
      </c>
      <c r="AB57" s="723">
        <v>78.599999999999994</v>
      </c>
      <c r="AC57" s="723">
        <v>0.2</v>
      </c>
      <c r="AD57" s="722">
        <v>1846400</v>
      </c>
      <c r="AE57" s="722">
        <v>3597400</v>
      </c>
      <c r="AF57" s="723">
        <v>51.3</v>
      </c>
      <c r="AG57" s="723">
        <v>0.7</v>
      </c>
      <c r="AH57" s="722">
        <v>13161000</v>
      </c>
      <c r="AI57" s="722">
        <v>15393500</v>
      </c>
      <c r="AJ57" s="723">
        <v>85.5</v>
      </c>
      <c r="AK57" s="723">
        <v>0.2</v>
      </c>
      <c r="AL57" s="722">
        <v>1609500</v>
      </c>
      <c r="AM57" s="722">
        <v>3770400</v>
      </c>
      <c r="AN57" s="723">
        <v>42.7</v>
      </c>
      <c r="AO57" s="723">
        <v>0.6</v>
      </c>
      <c r="AP57" s="722">
        <v>11180000</v>
      </c>
      <c r="AQ57" s="722">
        <v>15579900</v>
      </c>
      <c r="AR57" s="723">
        <v>71.8</v>
      </c>
      <c r="AS57" s="723">
        <v>0.3</v>
      </c>
      <c r="AT57" s="722"/>
      <c r="AU57" s="722"/>
      <c r="AV57" s="723"/>
      <c r="AW57" s="723"/>
      <c r="AX57" s="722"/>
      <c r="AY57" s="722"/>
      <c r="AZ57" s="723"/>
      <c r="BA57" s="723"/>
      <c r="BB57" s="722"/>
      <c r="BC57" s="722"/>
      <c r="BD57" s="723"/>
      <c r="BE57" s="723"/>
      <c r="BF57" s="722"/>
      <c r="BG57" s="722"/>
      <c r="BH57" s="723"/>
      <c r="BI57" s="723"/>
      <c r="BJ57" s="722"/>
      <c r="BK57" s="722"/>
      <c r="BL57" s="723"/>
      <c r="BM57" s="723"/>
      <c r="BN57" s="722"/>
      <c r="BO57" s="722"/>
      <c r="BP57" s="723"/>
      <c r="BQ57" s="723"/>
    </row>
    <row r="58" spans="1:69" s="678" customFormat="1">
      <c r="A58" s="721" t="s">
        <v>556</v>
      </c>
      <c r="B58" s="722">
        <v>15100000</v>
      </c>
      <c r="C58" s="722">
        <v>19189400</v>
      </c>
      <c r="D58" s="723">
        <v>78.7</v>
      </c>
      <c r="E58" s="723">
        <v>0.2</v>
      </c>
      <c r="F58" s="722">
        <v>13005600</v>
      </c>
      <c r="G58" s="722">
        <v>19563900</v>
      </c>
      <c r="H58" s="723">
        <v>66.5</v>
      </c>
      <c r="I58" s="723">
        <v>0.2</v>
      </c>
      <c r="J58" s="722">
        <v>7376300</v>
      </c>
      <c r="K58" s="722">
        <v>38753300</v>
      </c>
      <c r="L58" s="723">
        <v>19</v>
      </c>
      <c r="M58" s="723">
        <v>0.1</v>
      </c>
      <c r="N58" s="722">
        <v>3603400</v>
      </c>
      <c r="O58" s="722">
        <v>19189400</v>
      </c>
      <c r="P58" s="723">
        <v>18.8</v>
      </c>
      <c r="Q58" s="723">
        <v>0.2</v>
      </c>
      <c r="R58" s="722">
        <v>3772900</v>
      </c>
      <c r="S58" s="722">
        <v>19563900</v>
      </c>
      <c r="T58" s="723">
        <v>19.3</v>
      </c>
      <c r="U58" s="723">
        <v>0.2</v>
      </c>
      <c r="V58" s="722">
        <v>3510100</v>
      </c>
      <c r="W58" s="722">
        <v>7376300</v>
      </c>
      <c r="X58" s="723">
        <v>47.6</v>
      </c>
      <c r="Y58" s="723">
        <v>0.5</v>
      </c>
      <c r="Z58" s="722">
        <v>24615200</v>
      </c>
      <c r="AA58" s="722">
        <v>31371600</v>
      </c>
      <c r="AB58" s="723">
        <v>78.5</v>
      </c>
      <c r="AC58" s="723">
        <v>0.2</v>
      </c>
      <c r="AD58" s="722">
        <v>1841200</v>
      </c>
      <c r="AE58" s="722">
        <v>3603400</v>
      </c>
      <c r="AF58" s="723">
        <v>51.1</v>
      </c>
      <c r="AG58" s="723">
        <v>0.7</v>
      </c>
      <c r="AH58" s="722">
        <v>13268500</v>
      </c>
      <c r="AI58" s="722">
        <v>15586000</v>
      </c>
      <c r="AJ58" s="723">
        <v>85.1</v>
      </c>
      <c r="AK58" s="723">
        <v>0.2</v>
      </c>
      <c r="AL58" s="722">
        <v>1668900</v>
      </c>
      <c r="AM58" s="722">
        <v>3772900</v>
      </c>
      <c r="AN58" s="723">
        <v>44.2</v>
      </c>
      <c r="AO58" s="723">
        <v>0.6</v>
      </c>
      <c r="AP58" s="722">
        <v>11346600</v>
      </c>
      <c r="AQ58" s="722">
        <v>15785600</v>
      </c>
      <c r="AR58" s="723">
        <v>71.900000000000006</v>
      </c>
      <c r="AS58" s="723">
        <v>0.3</v>
      </c>
      <c r="AT58" s="722"/>
      <c r="AU58" s="722"/>
      <c r="AV58" s="723"/>
      <c r="AW58" s="723"/>
      <c r="AX58" s="722"/>
      <c r="AY58" s="722"/>
      <c r="AZ58" s="723"/>
      <c r="BA58" s="723"/>
      <c r="BB58" s="722"/>
      <c r="BC58" s="722"/>
      <c r="BD58" s="723"/>
      <c r="BE58" s="723"/>
      <c r="BF58" s="722"/>
      <c r="BG58" s="722"/>
      <c r="BH58" s="723"/>
      <c r="BI58" s="723"/>
      <c r="BJ58" s="722"/>
      <c r="BK58" s="722"/>
      <c r="BL58" s="723"/>
      <c r="BM58" s="723"/>
      <c r="BN58" s="722"/>
      <c r="BO58" s="722"/>
      <c r="BP58" s="723"/>
      <c r="BQ58" s="723"/>
    </row>
    <row r="59" spans="1:69" s="678" customFormat="1">
      <c r="A59" s="721" t="s">
        <v>557</v>
      </c>
      <c r="B59" s="722">
        <v>15214400</v>
      </c>
      <c r="C59" s="722">
        <v>19380300</v>
      </c>
      <c r="D59" s="723">
        <v>78.5</v>
      </c>
      <c r="E59" s="723">
        <v>0.2</v>
      </c>
      <c r="F59" s="722">
        <v>13127100</v>
      </c>
      <c r="G59" s="722">
        <v>19759500</v>
      </c>
      <c r="H59" s="723">
        <v>66.400000000000006</v>
      </c>
      <c r="I59" s="723">
        <v>0.3</v>
      </c>
      <c r="J59" s="722">
        <v>7375000</v>
      </c>
      <c r="K59" s="722">
        <v>39139900</v>
      </c>
      <c r="L59" s="723">
        <v>18.8</v>
      </c>
      <c r="M59" s="723">
        <v>0.2</v>
      </c>
      <c r="N59" s="722">
        <v>3572000</v>
      </c>
      <c r="O59" s="722">
        <v>19380300</v>
      </c>
      <c r="P59" s="723">
        <v>18.399999999999999</v>
      </c>
      <c r="Q59" s="723">
        <v>0.2</v>
      </c>
      <c r="R59" s="722">
        <v>3803000</v>
      </c>
      <c r="S59" s="722">
        <v>19759500</v>
      </c>
      <c r="T59" s="723">
        <v>19.2</v>
      </c>
      <c r="U59" s="723">
        <v>0.2</v>
      </c>
      <c r="V59" s="722">
        <v>3509900</v>
      </c>
      <c r="W59" s="722">
        <v>7375000</v>
      </c>
      <c r="X59" s="723">
        <v>47.6</v>
      </c>
      <c r="Y59" s="723">
        <v>0.5</v>
      </c>
      <c r="Z59" s="722">
        <v>24831600</v>
      </c>
      <c r="AA59" s="722">
        <v>31764900</v>
      </c>
      <c r="AB59" s="723">
        <v>78.2</v>
      </c>
      <c r="AC59" s="723">
        <v>0.2</v>
      </c>
      <c r="AD59" s="722">
        <v>1818200</v>
      </c>
      <c r="AE59" s="722">
        <v>3572000</v>
      </c>
      <c r="AF59" s="723">
        <v>50.9</v>
      </c>
      <c r="AG59" s="723">
        <v>0.7</v>
      </c>
      <c r="AH59" s="722">
        <v>13396300</v>
      </c>
      <c r="AI59" s="722">
        <v>15808400</v>
      </c>
      <c r="AJ59" s="723">
        <v>84.7</v>
      </c>
      <c r="AK59" s="723">
        <v>0.2</v>
      </c>
      <c r="AL59" s="722">
        <v>1691700</v>
      </c>
      <c r="AM59" s="722">
        <v>3803000</v>
      </c>
      <c r="AN59" s="723">
        <v>44.5</v>
      </c>
      <c r="AO59" s="723">
        <v>0.6</v>
      </c>
      <c r="AP59" s="722">
        <v>11435400</v>
      </c>
      <c r="AQ59" s="722">
        <v>15956500</v>
      </c>
      <c r="AR59" s="723">
        <v>71.7</v>
      </c>
      <c r="AS59" s="723">
        <v>0.3</v>
      </c>
      <c r="AT59" s="722"/>
      <c r="AU59" s="722"/>
      <c r="AV59" s="723"/>
      <c r="AW59" s="723"/>
      <c r="AX59" s="722"/>
      <c r="AY59" s="722"/>
      <c r="AZ59" s="723"/>
      <c r="BA59" s="723"/>
      <c r="BB59" s="722"/>
      <c r="BC59" s="722"/>
      <c r="BD59" s="723"/>
      <c r="BE59" s="723"/>
      <c r="BF59" s="722"/>
      <c r="BG59" s="722"/>
      <c r="BH59" s="723"/>
      <c r="BI59" s="723"/>
      <c r="BJ59" s="722"/>
      <c r="BK59" s="722"/>
      <c r="BL59" s="723"/>
      <c r="BM59" s="723"/>
      <c r="BN59" s="722"/>
      <c r="BO59" s="722"/>
      <c r="BP59" s="723"/>
      <c r="BQ59" s="723"/>
    </row>
    <row r="60" spans="1:69" s="678" customFormat="1">
      <c r="A60" s="721" t="s">
        <v>558</v>
      </c>
      <c r="B60" s="722">
        <v>15387400</v>
      </c>
      <c r="C60" s="722">
        <v>19577900</v>
      </c>
      <c r="D60" s="723">
        <v>78.599999999999994</v>
      </c>
      <c r="E60" s="723">
        <v>0.3</v>
      </c>
      <c r="F60" s="722">
        <v>13240300</v>
      </c>
      <c r="G60" s="722">
        <v>19952500</v>
      </c>
      <c r="H60" s="723">
        <v>66.400000000000006</v>
      </c>
      <c r="I60" s="723">
        <v>0.3</v>
      </c>
      <c r="J60" s="722">
        <v>7372100</v>
      </c>
      <c r="K60" s="722">
        <v>39530400</v>
      </c>
      <c r="L60" s="723">
        <v>18.600000000000001</v>
      </c>
      <c r="M60" s="723">
        <v>0.2</v>
      </c>
      <c r="N60" s="722">
        <v>3619000</v>
      </c>
      <c r="O60" s="722">
        <v>19577900</v>
      </c>
      <c r="P60" s="723">
        <v>18.5</v>
      </c>
      <c r="Q60" s="723">
        <v>0.2</v>
      </c>
      <c r="R60" s="722">
        <v>3753000</v>
      </c>
      <c r="S60" s="722">
        <v>19952500</v>
      </c>
      <c r="T60" s="723">
        <v>18.8</v>
      </c>
      <c r="U60" s="723">
        <v>0.2</v>
      </c>
      <c r="V60" s="722">
        <v>3510600</v>
      </c>
      <c r="W60" s="722">
        <v>7372100</v>
      </c>
      <c r="X60" s="723">
        <v>47.6</v>
      </c>
      <c r="Y60" s="723">
        <v>0.5</v>
      </c>
      <c r="Z60" s="722">
        <v>25117200</v>
      </c>
      <c r="AA60" s="722">
        <v>32158300</v>
      </c>
      <c r="AB60" s="723">
        <v>78.099999999999994</v>
      </c>
      <c r="AC60" s="723">
        <v>0.2</v>
      </c>
      <c r="AD60" s="722">
        <v>1836100</v>
      </c>
      <c r="AE60" s="722">
        <v>3619000</v>
      </c>
      <c r="AF60" s="723">
        <v>50.7</v>
      </c>
      <c r="AG60" s="723">
        <v>0.7</v>
      </c>
      <c r="AH60" s="722">
        <v>13551300</v>
      </c>
      <c r="AI60" s="722">
        <v>15958800</v>
      </c>
      <c r="AJ60" s="723">
        <v>84.9</v>
      </c>
      <c r="AK60" s="723">
        <v>0.2</v>
      </c>
      <c r="AL60" s="722">
        <v>1674500</v>
      </c>
      <c r="AM60" s="722">
        <v>3753000</v>
      </c>
      <c r="AN60" s="723">
        <v>44.6</v>
      </c>
      <c r="AO60" s="723">
        <v>0.6</v>
      </c>
      <c r="AP60" s="722">
        <v>11565900</v>
      </c>
      <c r="AQ60" s="722">
        <v>16199500</v>
      </c>
      <c r="AR60" s="723">
        <v>71.400000000000006</v>
      </c>
      <c r="AS60" s="723">
        <v>0.3</v>
      </c>
      <c r="AT60" s="722"/>
      <c r="AU60" s="722"/>
      <c r="AV60" s="723"/>
      <c r="AW60" s="723"/>
      <c r="AX60" s="722"/>
      <c r="AY60" s="722"/>
      <c r="AZ60" s="723"/>
      <c r="BA60" s="723"/>
      <c r="BB60" s="722"/>
      <c r="BC60" s="722"/>
      <c r="BD60" s="723"/>
      <c r="BE60" s="723"/>
      <c r="BF60" s="722"/>
      <c r="BG60" s="722"/>
      <c r="BH60" s="723"/>
      <c r="BI60" s="723"/>
      <c r="BJ60" s="722"/>
      <c r="BK60" s="722"/>
      <c r="BL60" s="723"/>
      <c r="BM60" s="723"/>
      <c r="BN60" s="722"/>
      <c r="BO60" s="722"/>
      <c r="BP60" s="723"/>
      <c r="BQ60" s="723"/>
    </row>
    <row r="61" spans="1:69" s="678" customFormat="1">
      <c r="A61" s="721" t="s">
        <v>559</v>
      </c>
      <c r="B61" s="722">
        <v>15397600</v>
      </c>
      <c r="C61" s="722">
        <v>19736400</v>
      </c>
      <c r="D61" s="723">
        <v>78</v>
      </c>
      <c r="E61" s="723">
        <v>0.3</v>
      </c>
      <c r="F61" s="722">
        <v>13338200</v>
      </c>
      <c r="G61" s="722">
        <v>20108100</v>
      </c>
      <c r="H61" s="723">
        <v>66.3</v>
      </c>
      <c r="I61" s="723">
        <v>0.3</v>
      </c>
      <c r="J61" s="722">
        <v>7487300</v>
      </c>
      <c r="K61" s="722">
        <v>39844500</v>
      </c>
      <c r="L61" s="723">
        <v>18.8</v>
      </c>
      <c r="M61" s="723">
        <v>0.2</v>
      </c>
      <c r="N61" s="722">
        <v>3702000</v>
      </c>
      <c r="O61" s="722">
        <v>19736400</v>
      </c>
      <c r="P61" s="723">
        <v>18.8</v>
      </c>
      <c r="Q61" s="723">
        <v>0.2</v>
      </c>
      <c r="R61" s="722">
        <v>3785300</v>
      </c>
      <c r="S61" s="722">
        <v>20108100</v>
      </c>
      <c r="T61" s="723">
        <v>18.8</v>
      </c>
      <c r="U61" s="723">
        <v>0.2</v>
      </c>
      <c r="V61" s="722">
        <v>3592500</v>
      </c>
      <c r="W61" s="722">
        <v>7487300</v>
      </c>
      <c r="X61" s="723">
        <v>48</v>
      </c>
      <c r="Y61" s="723">
        <v>0.5</v>
      </c>
      <c r="Z61" s="722">
        <v>25143200</v>
      </c>
      <c r="AA61" s="722">
        <v>32357200</v>
      </c>
      <c r="AB61" s="723">
        <v>77.7</v>
      </c>
      <c r="AC61" s="723">
        <v>0.2</v>
      </c>
      <c r="AD61" s="722">
        <v>1912400</v>
      </c>
      <c r="AE61" s="722">
        <v>3702000</v>
      </c>
      <c r="AF61" s="723">
        <v>51.7</v>
      </c>
      <c r="AG61" s="723">
        <v>0.7</v>
      </c>
      <c r="AH61" s="722">
        <v>13485200</v>
      </c>
      <c r="AI61" s="722">
        <v>16034400</v>
      </c>
      <c r="AJ61" s="723">
        <v>84.1</v>
      </c>
      <c r="AK61" s="723">
        <v>0.3</v>
      </c>
      <c r="AL61" s="722">
        <v>1680100</v>
      </c>
      <c r="AM61" s="722">
        <v>3785300</v>
      </c>
      <c r="AN61" s="723">
        <v>44.4</v>
      </c>
      <c r="AO61" s="723">
        <v>0.7</v>
      </c>
      <c r="AP61" s="722">
        <v>11658000</v>
      </c>
      <c r="AQ61" s="722">
        <v>16322800</v>
      </c>
      <c r="AR61" s="723">
        <v>71.400000000000006</v>
      </c>
      <c r="AS61" s="723">
        <v>0.3</v>
      </c>
      <c r="AT61" s="722"/>
      <c r="AU61" s="722"/>
      <c r="AV61" s="723"/>
      <c r="AW61" s="723"/>
      <c r="AX61" s="722"/>
      <c r="AY61" s="722"/>
      <c r="AZ61" s="723"/>
      <c r="BA61" s="723"/>
      <c r="BB61" s="722"/>
      <c r="BC61" s="722"/>
      <c r="BD61" s="723"/>
      <c r="BE61" s="723"/>
      <c r="BF61" s="722"/>
      <c r="BG61" s="722"/>
      <c r="BH61" s="723"/>
      <c r="BI61" s="723"/>
      <c r="BJ61" s="722"/>
      <c r="BK61" s="722"/>
      <c r="BL61" s="723"/>
      <c r="BM61" s="723"/>
      <c r="BN61" s="722"/>
      <c r="BO61" s="722"/>
      <c r="BP61" s="723"/>
      <c r="BQ61" s="723"/>
    </row>
    <row r="62" spans="1:69" s="678" customFormat="1">
      <c r="A62" s="721" t="s">
        <v>560</v>
      </c>
      <c r="B62" s="722">
        <v>15019100</v>
      </c>
      <c r="C62" s="722">
        <v>19833000</v>
      </c>
      <c r="D62" s="723">
        <v>75.7</v>
      </c>
      <c r="E62" s="723">
        <v>0.3</v>
      </c>
      <c r="F62" s="722">
        <v>13240100</v>
      </c>
      <c r="G62" s="722">
        <v>20218700</v>
      </c>
      <c r="H62" s="723">
        <v>65.5</v>
      </c>
      <c r="I62" s="723">
        <v>0.3</v>
      </c>
      <c r="J62" s="722">
        <v>7533100</v>
      </c>
      <c r="K62" s="722">
        <v>40051700</v>
      </c>
      <c r="L62" s="723">
        <v>18.8</v>
      </c>
      <c r="M62" s="723">
        <v>0.2</v>
      </c>
      <c r="N62" s="722">
        <v>3640700</v>
      </c>
      <c r="O62" s="722">
        <v>19833000</v>
      </c>
      <c r="P62" s="723">
        <v>18.399999999999999</v>
      </c>
      <c r="Q62" s="723">
        <v>0.2</v>
      </c>
      <c r="R62" s="722">
        <v>3892300</v>
      </c>
      <c r="S62" s="722">
        <v>20218700</v>
      </c>
      <c r="T62" s="723">
        <v>19.3</v>
      </c>
      <c r="U62" s="723">
        <v>0.2</v>
      </c>
      <c r="V62" s="722">
        <v>3559800</v>
      </c>
      <c r="W62" s="722">
        <v>7533100</v>
      </c>
      <c r="X62" s="723">
        <v>47.3</v>
      </c>
      <c r="Y62" s="723">
        <v>0.5</v>
      </c>
      <c r="Z62" s="722">
        <v>24699400</v>
      </c>
      <c r="AA62" s="722">
        <v>32518600</v>
      </c>
      <c r="AB62" s="723">
        <v>76</v>
      </c>
      <c r="AC62" s="723">
        <v>0.2</v>
      </c>
      <c r="AD62" s="722">
        <v>1810400</v>
      </c>
      <c r="AE62" s="722">
        <v>3640700</v>
      </c>
      <c r="AF62" s="723">
        <v>49.7</v>
      </c>
      <c r="AG62" s="723">
        <v>0.7</v>
      </c>
      <c r="AH62" s="722">
        <v>13208700</v>
      </c>
      <c r="AI62" s="722">
        <v>16192300</v>
      </c>
      <c r="AJ62" s="723">
        <v>81.599999999999994</v>
      </c>
      <c r="AK62" s="723">
        <v>0.3</v>
      </c>
      <c r="AL62" s="722">
        <v>1749400</v>
      </c>
      <c r="AM62" s="722">
        <v>3892300</v>
      </c>
      <c r="AN62" s="723">
        <v>44.9</v>
      </c>
      <c r="AO62" s="723">
        <v>0.7</v>
      </c>
      <c r="AP62" s="722">
        <v>11490700</v>
      </c>
      <c r="AQ62" s="722">
        <v>16326300</v>
      </c>
      <c r="AR62" s="723">
        <v>70.400000000000006</v>
      </c>
      <c r="AS62" s="723">
        <v>0.3</v>
      </c>
      <c r="AT62" s="722"/>
      <c r="AU62" s="722"/>
      <c r="AV62" s="723"/>
      <c r="AW62" s="723"/>
      <c r="AX62" s="722"/>
      <c r="AY62" s="722"/>
      <c r="AZ62" s="723"/>
      <c r="BA62" s="723"/>
      <c r="BB62" s="722"/>
      <c r="BC62" s="722"/>
      <c r="BD62" s="723"/>
      <c r="BE62" s="723"/>
      <c r="BF62" s="722"/>
      <c r="BG62" s="722"/>
      <c r="BH62" s="723"/>
      <c r="BI62" s="723"/>
      <c r="BJ62" s="722"/>
      <c r="BK62" s="722"/>
      <c r="BL62" s="723"/>
      <c r="BM62" s="723"/>
      <c r="BN62" s="722"/>
      <c r="BO62" s="722"/>
      <c r="BP62" s="723"/>
      <c r="BQ62" s="723"/>
    </row>
    <row r="63" spans="1:69" s="678" customFormat="1">
      <c r="A63" s="721" t="s">
        <v>561</v>
      </c>
      <c r="B63" s="722">
        <v>15018500</v>
      </c>
      <c r="C63" s="722">
        <v>19964200</v>
      </c>
      <c r="D63" s="723">
        <v>75.2</v>
      </c>
      <c r="E63" s="723">
        <v>0.3</v>
      </c>
      <c r="F63" s="722">
        <v>13227500</v>
      </c>
      <c r="G63" s="722">
        <v>20338200</v>
      </c>
      <c r="H63" s="723">
        <v>65</v>
      </c>
      <c r="I63" s="723">
        <v>0.3</v>
      </c>
      <c r="J63" s="722">
        <v>8257200</v>
      </c>
      <c r="K63" s="722">
        <v>40302400</v>
      </c>
      <c r="L63" s="723">
        <v>20.5</v>
      </c>
      <c r="M63" s="723">
        <v>0.2</v>
      </c>
      <c r="N63" s="722">
        <v>3891900</v>
      </c>
      <c r="O63" s="722">
        <v>19964200</v>
      </c>
      <c r="P63" s="723">
        <v>19.5</v>
      </c>
      <c r="Q63" s="723">
        <v>0.3</v>
      </c>
      <c r="R63" s="722">
        <v>4365300</v>
      </c>
      <c r="S63" s="722">
        <v>20338200</v>
      </c>
      <c r="T63" s="723">
        <v>21.5</v>
      </c>
      <c r="U63" s="723">
        <v>0.2</v>
      </c>
      <c r="V63" s="722">
        <v>3982100</v>
      </c>
      <c r="W63" s="722">
        <v>8257200</v>
      </c>
      <c r="X63" s="723">
        <v>48.2</v>
      </c>
      <c r="Y63" s="723">
        <v>0.5</v>
      </c>
      <c r="Z63" s="722">
        <v>24263900</v>
      </c>
      <c r="AA63" s="722">
        <v>32045200</v>
      </c>
      <c r="AB63" s="723">
        <v>75.7</v>
      </c>
      <c r="AC63" s="723">
        <v>0.2</v>
      </c>
      <c r="AD63" s="722">
        <v>1995000</v>
      </c>
      <c r="AE63" s="722">
        <v>3891900</v>
      </c>
      <c r="AF63" s="723">
        <v>51.3</v>
      </c>
      <c r="AG63" s="723">
        <v>0.7</v>
      </c>
      <c r="AH63" s="722">
        <v>13023500</v>
      </c>
      <c r="AI63" s="722">
        <v>16072300</v>
      </c>
      <c r="AJ63" s="723">
        <v>81</v>
      </c>
      <c r="AK63" s="723">
        <v>0.3</v>
      </c>
      <c r="AL63" s="722">
        <v>1987100</v>
      </c>
      <c r="AM63" s="722">
        <v>4365300</v>
      </c>
      <c r="AN63" s="723">
        <v>45.5</v>
      </c>
      <c r="AO63" s="723">
        <v>0.6</v>
      </c>
      <c r="AP63" s="722">
        <v>11240400</v>
      </c>
      <c r="AQ63" s="722">
        <v>15972900</v>
      </c>
      <c r="AR63" s="723">
        <v>70.400000000000006</v>
      </c>
      <c r="AS63" s="723">
        <v>0.3</v>
      </c>
      <c r="AT63" s="722"/>
      <c r="AU63" s="722"/>
      <c r="AV63" s="723"/>
      <c r="AW63" s="723"/>
      <c r="AX63" s="722"/>
      <c r="AY63" s="722"/>
      <c r="AZ63" s="723"/>
      <c r="BA63" s="723"/>
      <c r="BB63" s="722"/>
      <c r="BC63" s="722"/>
      <c r="BD63" s="723"/>
      <c r="BE63" s="723"/>
      <c r="BF63" s="722"/>
      <c r="BG63" s="722"/>
      <c r="BH63" s="723"/>
      <c r="BI63" s="723"/>
      <c r="BJ63" s="722"/>
      <c r="BK63" s="722"/>
      <c r="BL63" s="723"/>
      <c r="BM63" s="723"/>
      <c r="BN63" s="722"/>
      <c r="BO63" s="722"/>
      <c r="BP63" s="723"/>
      <c r="BQ63" s="723"/>
    </row>
    <row r="64" spans="1:69" s="678" customFormat="1">
      <c r="A64" s="721" t="s">
        <v>562</v>
      </c>
      <c r="B64" s="722">
        <v>15079200</v>
      </c>
      <c r="C64" s="722">
        <v>20105700</v>
      </c>
      <c r="D64" s="723">
        <v>75</v>
      </c>
      <c r="E64" s="723">
        <v>0.3</v>
      </c>
      <c r="F64" s="722">
        <v>13245200</v>
      </c>
      <c r="G64" s="722">
        <v>20453400</v>
      </c>
      <c r="H64" s="723">
        <v>64.8</v>
      </c>
      <c r="I64" s="723">
        <v>0.3</v>
      </c>
      <c r="J64" s="722">
        <v>8507300</v>
      </c>
      <c r="K64" s="722">
        <v>40559100</v>
      </c>
      <c r="L64" s="723">
        <v>21</v>
      </c>
      <c r="M64" s="723">
        <v>0.2</v>
      </c>
      <c r="N64" s="722">
        <v>3992700</v>
      </c>
      <c r="O64" s="722">
        <v>20105700</v>
      </c>
      <c r="P64" s="723">
        <v>19.899999999999999</v>
      </c>
      <c r="Q64" s="723">
        <v>0.3</v>
      </c>
      <c r="R64" s="722">
        <v>4514600</v>
      </c>
      <c r="S64" s="722">
        <v>20453400</v>
      </c>
      <c r="T64" s="723">
        <v>22.1</v>
      </c>
      <c r="U64" s="723">
        <v>0.3</v>
      </c>
      <c r="V64" s="722">
        <v>4061400</v>
      </c>
      <c r="W64" s="722">
        <v>8507300</v>
      </c>
      <c r="X64" s="723">
        <v>47.7</v>
      </c>
      <c r="Y64" s="723">
        <v>0.5</v>
      </c>
      <c r="Z64" s="722">
        <v>24262900</v>
      </c>
      <c r="AA64" s="722">
        <v>32051800</v>
      </c>
      <c r="AB64" s="723">
        <v>75.7</v>
      </c>
      <c r="AC64" s="723">
        <v>0.2</v>
      </c>
      <c r="AD64" s="722">
        <v>2035900</v>
      </c>
      <c r="AE64" s="722">
        <v>3992700</v>
      </c>
      <c r="AF64" s="723">
        <v>51</v>
      </c>
      <c r="AG64" s="723">
        <v>0.7</v>
      </c>
      <c r="AH64" s="722">
        <v>13043300</v>
      </c>
      <c r="AI64" s="722">
        <v>16112900</v>
      </c>
      <c r="AJ64" s="723">
        <v>80.900000000000006</v>
      </c>
      <c r="AK64" s="723">
        <v>0.3</v>
      </c>
      <c r="AL64" s="722">
        <v>2025500</v>
      </c>
      <c r="AM64" s="722">
        <v>4514600</v>
      </c>
      <c r="AN64" s="723">
        <v>44.9</v>
      </c>
      <c r="AO64" s="723">
        <v>0.6</v>
      </c>
      <c r="AP64" s="722">
        <v>11219600</v>
      </c>
      <c r="AQ64" s="722">
        <v>15938800</v>
      </c>
      <c r="AR64" s="723">
        <v>70.400000000000006</v>
      </c>
      <c r="AS64" s="723">
        <v>0.3</v>
      </c>
      <c r="AT64" s="722"/>
      <c r="AU64" s="722"/>
      <c r="AV64" s="723"/>
      <c r="AW64" s="723"/>
      <c r="AX64" s="722"/>
      <c r="AY64" s="722"/>
      <c r="AZ64" s="723"/>
      <c r="BA64" s="723"/>
      <c r="BB64" s="722"/>
      <c r="BC64" s="722"/>
      <c r="BD64" s="723"/>
      <c r="BE64" s="723"/>
      <c r="BF64" s="722"/>
      <c r="BG64" s="722"/>
      <c r="BH64" s="723"/>
      <c r="BI64" s="723"/>
      <c r="BJ64" s="722"/>
      <c r="BK64" s="722"/>
      <c r="BL64" s="723"/>
      <c r="BM64" s="723"/>
      <c r="BN64" s="722"/>
      <c r="BO64" s="722"/>
      <c r="BP64" s="723"/>
      <c r="BQ64" s="723"/>
    </row>
    <row r="65" spans="1:69" s="678" customFormat="1">
      <c r="A65" s="721" t="s">
        <v>563</v>
      </c>
      <c r="B65" s="1914">
        <v>15180600</v>
      </c>
      <c r="C65" s="1914">
        <v>20072100</v>
      </c>
      <c r="D65" s="1915">
        <v>75.599999999999994</v>
      </c>
      <c r="E65" s="1915">
        <v>0.3</v>
      </c>
      <c r="F65" s="1916">
        <v>13354900</v>
      </c>
      <c r="G65" s="1916">
        <v>20422800</v>
      </c>
      <c r="H65" s="1917">
        <v>65.400000000000006</v>
      </c>
      <c r="I65" s="1917">
        <v>0.3</v>
      </c>
      <c r="J65" s="1918">
        <v>8420200</v>
      </c>
      <c r="K65" s="1918">
        <v>40494900</v>
      </c>
      <c r="L65" s="1919">
        <v>20.8</v>
      </c>
      <c r="M65" s="1919">
        <v>0.2</v>
      </c>
      <c r="N65" s="1920">
        <v>3915900</v>
      </c>
      <c r="O65" s="1920">
        <v>20072100</v>
      </c>
      <c r="P65" s="1921">
        <v>19.5</v>
      </c>
      <c r="Q65" s="1921">
        <v>0.3</v>
      </c>
      <c r="R65" s="1922">
        <v>4504300</v>
      </c>
      <c r="S65" s="1922">
        <v>20422800</v>
      </c>
      <c r="T65" s="1923">
        <v>22.1</v>
      </c>
      <c r="U65" s="1923">
        <v>0.3</v>
      </c>
      <c r="V65" s="1924">
        <v>4097300</v>
      </c>
      <c r="W65" s="1924">
        <v>8420200</v>
      </c>
      <c r="X65" s="1925">
        <v>48.7</v>
      </c>
      <c r="Y65" s="1925">
        <v>0.5</v>
      </c>
      <c r="Z65" s="1930">
        <v>24364700</v>
      </c>
      <c r="AA65" s="1930">
        <v>31923500</v>
      </c>
      <c r="AB65" s="1931">
        <v>76.3</v>
      </c>
      <c r="AC65" s="1931">
        <v>0.2</v>
      </c>
      <c r="AD65" s="1926">
        <v>2029000</v>
      </c>
      <c r="AE65" s="1926">
        <v>3915900</v>
      </c>
      <c r="AF65" s="1927">
        <v>51.8</v>
      </c>
      <c r="AG65" s="1927">
        <v>0.7</v>
      </c>
      <c r="AH65" s="1932">
        <v>13119200</v>
      </c>
      <c r="AI65" s="1932">
        <v>16088600</v>
      </c>
      <c r="AJ65" s="1933">
        <v>81.5</v>
      </c>
      <c r="AK65" s="1933">
        <v>0.3</v>
      </c>
      <c r="AL65" s="1928">
        <v>2068200</v>
      </c>
      <c r="AM65" s="1928">
        <v>4504300</v>
      </c>
      <c r="AN65" s="1929">
        <v>45.9</v>
      </c>
      <c r="AO65" s="1929">
        <v>0.6</v>
      </c>
      <c r="AP65" s="1934">
        <v>11245600</v>
      </c>
      <c r="AQ65" s="1934">
        <v>15834900</v>
      </c>
      <c r="AR65" s="1935">
        <v>71</v>
      </c>
      <c r="AS65" s="1935">
        <v>0.3</v>
      </c>
      <c r="AT65" s="722"/>
      <c r="AU65" s="722"/>
      <c r="AV65" s="723"/>
      <c r="AW65" s="723"/>
      <c r="AX65" s="722"/>
      <c r="AY65" s="722"/>
      <c r="AZ65" s="723"/>
      <c r="BA65" s="723"/>
      <c r="BB65" s="722"/>
      <c r="BC65" s="722"/>
      <c r="BD65" s="723"/>
      <c r="BE65" s="723"/>
      <c r="BF65" s="722"/>
      <c r="BG65" s="722"/>
      <c r="BH65" s="723"/>
      <c r="BI65" s="723"/>
      <c r="BJ65" s="722"/>
      <c r="BK65" s="722"/>
      <c r="BL65" s="723"/>
      <c r="BM65" s="723"/>
      <c r="BN65" s="722"/>
      <c r="BO65" s="722"/>
      <c r="BP65" s="723"/>
      <c r="BQ65" s="723"/>
    </row>
    <row r="66" spans="1:69" s="678" customFormat="1">
      <c r="A66" s="721" t="s">
        <v>564</v>
      </c>
      <c r="B66" s="1912">
        <v>15310200</v>
      </c>
      <c r="C66" s="1912">
        <v>20094000</v>
      </c>
      <c r="D66" s="1913">
        <v>76.2</v>
      </c>
      <c r="E66" s="1913">
        <v>0.3</v>
      </c>
      <c r="F66" s="1912">
        <v>13536000</v>
      </c>
      <c r="G66" s="1912">
        <v>20435800</v>
      </c>
      <c r="H66" s="1913">
        <v>66.2</v>
      </c>
      <c r="I66" s="1913">
        <v>0.3</v>
      </c>
      <c r="J66" s="722" t="s">
        <v>442</v>
      </c>
      <c r="K66" s="722" t="s">
        <v>442</v>
      </c>
      <c r="L66" s="722" t="s">
        <v>442</v>
      </c>
      <c r="M66" s="722" t="s">
        <v>442</v>
      </c>
      <c r="N66" s="722" t="s">
        <v>442</v>
      </c>
      <c r="O66" s="722" t="s">
        <v>442</v>
      </c>
      <c r="P66" s="722" t="s">
        <v>442</v>
      </c>
      <c r="Q66" s="722" t="s">
        <v>442</v>
      </c>
      <c r="R66" s="722" t="s">
        <v>442</v>
      </c>
      <c r="S66" s="722" t="s">
        <v>442</v>
      </c>
      <c r="T66" s="722" t="s">
        <v>442</v>
      </c>
      <c r="U66" s="722" t="s">
        <v>442</v>
      </c>
      <c r="V66" s="722" t="s">
        <v>442</v>
      </c>
      <c r="W66" s="722" t="s">
        <v>442</v>
      </c>
      <c r="X66" s="722" t="s">
        <v>442</v>
      </c>
      <c r="Y66" s="722" t="s">
        <v>442</v>
      </c>
      <c r="Z66" s="722" t="s">
        <v>442</v>
      </c>
      <c r="AA66" s="722" t="s">
        <v>442</v>
      </c>
      <c r="AB66" s="722" t="s">
        <v>442</v>
      </c>
      <c r="AC66" s="722" t="s">
        <v>442</v>
      </c>
      <c r="AD66" s="722" t="s">
        <v>442</v>
      </c>
      <c r="AE66" s="722" t="s">
        <v>442</v>
      </c>
      <c r="AF66" s="722" t="s">
        <v>442</v>
      </c>
      <c r="AG66" s="722" t="s">
        <v>442</v>
      </c>
      <c r="AH66" s="722" t="s">
        <v>442</v>
      </c>
      <c r="AI66" s="722" t="s">
        <v>442</v>
      </c>
      <c r="AJ66" s="722" t="s">
        <v>442</v>
      </c>
      <c r="AK66" s="722" t="s">
        <v>442</v>
      </c>
      <c r="AL66" s="722" t="s">
        <v>442</v>
      </c>
      <c r="AM66" s="722" t="s">
        <v>442</v>
      </c>
      <c r="AN66" s="722" t="s">
        <v>442</v>
      </c>
      <c r="AO66" s="722" t="s">
        <v>442</v>
      </c>
      <c r="AP66" s="722" t="s">
        <v>442</v>
      </c>
      <c r="AQ66" s="722" t="s">
        <v>442</v>
      </c>
      <c r="AR66" s="722" t="s">
        <v>442</v>
      </c>
      <c r="AS66" s="722" t="s">
        <v>442</v>
      </c>
      <c r="AT66" s="722"/>
      <c r="AU66" s="722"/>
      <c r="AV66" s="722"/>
      <c r="AW66" s="722"/>
      <c r="AX66" s="722"/>
      <c r="AY66" s="722"/>
      <c r="AZ66" s="722"/>
      <c r="BA66" s="722"/>
      <c r="BB66" s="722"/>
      <c r="BC66" s="722"/>
      <c r="BD66" s="722"/>
      <c r="BE66" s="722"/>
      <c r="BF66" s="722"/>
      <c r="BG66" s="722"/>
      <c r="BH66" s="722"/>
      <c r="BI66" s="722"/>
      <c r="BJ66" s="722"/>
      <c r="BK66" s="722"/>
      <c r="BL66" s="722"/>
      <c r="BM66" s="722"/>
      <c r="BN66" s="722"/>
      <c r="BO66" s="722"/>
      <c r="BP66" s="722"/>
      <c r="BQ66" s="722"/>
    </row>
    <row r="67" spans="1:69" s="678" customFormat="1">
      <c r="A67" s="721" t="s">
        <v>518</v>
      </c>
      <c r="B67" s="1906">
        <v>15566300</v>
      </c>
      <c r="C67" s="1906">
        <v>20162200</v>
      </c>
      <c r="D67" s="1907">
        <v>77.2</v>
      </c>
      <c r="E67" s="1907">
        <v>0.3</v>
      </c>
      <c r="F67" s="1906">
        <v>13805200</v>
      </c>
      <c r="G67" s="1906">
        <v>20489400</v>
      </c>
      <c r="H67" s="1907">
        <v>67.400000000000006</v>
      </c>
      <c r="I67" s="1907">
        <v>0.3</v>
      </c>
      <c r="J67" s="1906">
        <v>7776300</v>
      </c>
      <c r="K67" s="1906">
        <v>40651700</v>
      </c>
      <c r="L67" s="1907">
        <v>19.100000000000001</v>
      </c>
      <c r="M67" s="1907">
        <v>0.2</v>
      </c>
      <c r="N67" s="1906">
        <v>3575300</v>
      </c>
      <c r="O67" s="1906">
        <v>20162200</v>
      </c>
      <c r="P67" s="1907">
        <v>17.7</v>
      </c>
      <c r="Q67" s="1907">
        <v>0.2</v>
      </c>
      <c r="R67" s="1906">
        <v>4201000</v>
      </c>
      <c r="S67" s="1906">
        <v>20489400</v>
      </c>
      <c r="T67" s="1907">
        <v>20.5</v>
      </c>
      <c r="U67" s="1907">
        <v>0.2</v>
      </c>
      <c r="V67" s="1906">
        <v>3713100</v>
      </c>
      <c r="W67" s="1906">
        <v>7776300</v>
      </c>
      <c r="X67" s="1907">
        <v>47.7</v>
      </c>
      <c r="Y67" s="1907">
        <v>0.5</v>
      </c>
      <c r="Z67" s="1906">
        <v>25513400</v>
      </c>
      <c r="AA67" s="1906">
        <v>32635300</v>
      </c>
      <c r="AB67" s="1907">
        <v>78.2</v>
      </c>
      <c r="AC67" s="1907">
        <v>0.2</v>
      </c>
      <c r="AD67" s="1906">
        <v>1784500</v>
      </c>
      <c r="AE67" s="1906">
        <v>3575300</v>
      </c>
      <c r="AF67" s="1907">
        <v>49.9</v>
      </c>
      <c r="AG67" s="1907">
        <v>0.7</v>
      </c>
      <c r="AH67" s="1906">
        <v>13712200</v>
      </c>
      <c r="AI67" s="1906">
        <v>16479400</v>
      </c>
      <c r="AJ67" s="1907">
        <v>83.2</v>
      </c>
      <c r="AK67" s="1907">
        <v>0.3</v>
      </c>
      <c r="AL67" s="1906">
        <v>1928600</v>
      </c>
      <c r="AM67" s="1906">
        <v>4201000</v>
      </c>
      <c r="AN67" s="1907">
        <v>45.9</v>
      </c>
      <c r="AO67" s="1907">
        <v>0.7</v>
      </c>
      <c r="AP67" s="1906">
        <v>11801200</v>
      </c>
      <c r="AQ67" s="1906">
        <v>16155900</v>
      </c>
      <c r="AR67" s="1907">
        <v>73</v>
      </c>
      <c r="AS67" s="1907">
        <v>0.3</v>
      </c>
      <c r="AT67" s="722"/>
      <c r="AU67" s="722"/>
      <c r="AV67" s="723"/>
      <c r="AW67" s="723"/>
      <c r="AX67" s="722"/>
      <c r="AY67" s="722"/>
      <c r="AZ67" s="723"/>
      <c r="BA67" s="723"/>
      <c r="BB67" s="722"/>
      <c r="BC67" s="722"/>
      <c r="BD67" s="723"/>
      <c r="BE67" s="723"/>
      <c r="BF67" s="722"/>
      <c r="BG67" s="722"/>
      <c r="BH67" s="723"/>
      <c r="BI67" s="723"/>
      <c r="BJ67" s="722"/>
      <c r="BK67" s="722"/>
      <c r="BL67" s="723"/>
      <c r="BM67" s="723"/>
    </row>
    <row r="68" spans="1:69" s="678" customFormat="1">
      <c r="A68" s="721" t="s">
        <v>519</v>
      </c>
      <c r="B68" s="1906">
        <v>15908700</v>
      </c>
      <c r="C68" s="1906">
        <v>20274800</v>
      </c>
      <c r="D68" s="1907">
        <v>78.5</v>
      </c>
      <c r="E68" s="1907">
        <v>0.3</v>
      </c>
      <c r="F68" s="1906">
        <v>14096700</v>
      </c>
      <c r="G68" s="1906">
        <v>20578400</v>
      </c>
      <c r="H68" s="1907">
        <v>68.5</v>
      </c>
      <c r="I68" s="1907">
        <v>0.3</v>
      </c>
      <c r="J68" s="1906">
        <v>7969500</v>
      </c>
      <c r="K68" s="1906">
        <v>40853200</v>
      </c>
      <c r="L68" s="1907">
        <v>19.5</v>
      </c>
      <c r="M68" s="1907">
        <v>0.2</v>
      </c>
      <c r="N68" s="1906">
        <v>3596800</v>
      </c>
      <c r="O68" s="1906">
        <v>20274800</v>
      </c>
      <c r="P68" s="1907">
        <v>17.7</v>
      </c>
      <c r="Q68" s="1907">
        <v>0.3</v>
      </c>
      <c r="R68" s="1906">
        <v>4372800</v>
      </c>
      <c r="S68" s="1906">
        <v>20578400</v>
      </c>
      <c r="T68" s="1907">
        <v>21.2</v>
      </c>
      <c r="U68" s="1907">
        <v>0.3</v>
      </c>
      <c r="V68" s="1906">
        <v>3920300</v>
      </c>
      <c r="W68" s="1906">
        <v>7969500</v>
      </c>
      <c r="X68" s="1907">
        <v>49.2</v>
      </c>
      <c r="Y68" s="1907">
        <v>0.5</v>
      </c>
      <c r="Z68" s="1906">
        <v>25936200</v>
      </c>
      <c r="AA68" s="1906">
        <v>32632000</v>
      </c>
      <c r="AB68" s="1907">
        <v>79.5</v>
      </c>
      <c r="AC68" s="1907">
        <v>0.2</v>
      </c>
      <c r="AD68" s="1906">
        <v>1868100</v>
      </c>
      <c r="AE68" s="1906">
        <v>3596800</v>
      </c>
      <c r="AF68" s="1907">
        <v>51.9</v>
      </c>
      <c r="AG68" s="1907">
        <v>0.8</v>
      </c>
      <c r="AH68" s="1906">
        <v>13971600</v>
      </c>
      <c r="AI68" s="1906">
        <v>16564900</v>
      </c>
      <c r="AJ68" s="1907">
        <v>84.3</v>
      </c>
      <c r="AK68" s="1907">
        <v>0.3</v>
      </c>
      <c r="AL68" s="1906">
        <v>2052200</v>
      </c>
      <c r="AM68" s="1906">
        <v>4372800</v>
      </c>
      <c r="AN68" s="1907">
        <v>46.9</v>
      </c>
      <c r="AO68" s="1907">
        <v>0.7</v>
      </c>
      <c r="AP68" s="1906">
        <v>11964500</v>
      </c>
      <c r="AQ68" s="1906">
        <v>16067100</v>
      </c>
      <c r="AR68" s="1907">
        <v>74.5</v>
      </c>
      <c r="AS68" s="1907">
        <v>0.3</v>
      </c>
      <c r="AT68" s="722"/>
      <c r="AU68" s="722"/>
      <c r="AV68" s="723"/>
      <c r="AW68" s="723"/>
      <c r="AX68" s="722"/>
      <c r="AY68" s="722"/>
      <c r="AZ68" s="723"/>
      <c r="BA68" s="723"/>
      <c r="BB68" s="722"/>
      <c r="BC68" s="722"/>
      <c r="BD68" s="723"/>
      <c r="BE68" s="723"/>
      <c r="BF68" s="722"/>
      <c r="BG68" s="722"/>
      <c r="BH68" s="723"/>
      <c r="BI68" s="723"/>
      <c r="BJ68" s="722"/>
      <c r="BK68" s="722"/>
      <c r="BL68" s="723"/>
      <c r="BM68" s="723"/>
    </row>
    <row r="69" spans="1:69" s="678" customFormat="1">
      <c r="A69" s="721" t="s">
        <v>520</v>
      </c>
      <c r="B69" s="1906">
        <v>16074100</v>
      </c>
      <c r="C69" s="1906">
        <v>20400400</v>
      </c>
      <c r="D69" s="1907">
        <v>78.8</v>
      </c>
      <c r="E69" s="1907">
        <v>0.3</v>
      </c>
      <c r="F69" s="1906">
        <v>14241000</v>
      </c>
      <c r="G69" s="1906">
        <v>20656100</v>
      </c>
      <c r="H69" s="1907">
        <v>68.900000000000006</v>
      </c>
      <c r="I69" s="1907">
        <v>0.3</v>
      </c>
      <c r="J69" s="1906">
        <v>8124700</v>
      </c>
      <c r="K69" s="1906">
        <v>41056500</v>
      </c>
      <c r="L69" s="1907">
        <v>19.8</v>
      </c>
      <c r="M69" s="1907">
        <v>0.2</v>
      </c>
      <c r="N69" s="1906">
        <v>3656600</v>
      </c>
      <c r="O69" s="1906">
        <v>20400400</v>
      </c>
      <c r="P69" s="1907">
        <v>17.899999999999999</v>
      </c>
      <c r="Q69" s="1907">
        <v>0.3</v>
      </c>
      <c r="R69" s="1906">
        <v>4468100</v>
      </c>
      <c r="S69" s="1906">
        <v>20656100</v>
      </c>
      <c r="T69" s="1907">
        <v>21.6</v>
      </c>
      <c r="U69" s="1907">
        <v>0.3</v>
      </c>
      <c r="V69" s="1906">
        <v>4095800</v>
      </c>
      <c r="W69" s="1906">
        <v>8124700</v>
      </c>
      <c r="X69" s="1907">
        <v>50.4</v>
      </c>
      <c r="Y69" s="1907">
        <v>0.5</v>
      </c>
      <c r="Z69" s="1906">
        <v>26070800</v>
      </c>
      <c r="AA69" s="1906">
        <v>32672300</v>
      </c>
      <c r="AB69" s="1907">
        <v>79.8</v>
      </c>
      <c r="AC69" s="1907">
        <v>0.2</v>
      </c>
      <c r="AD69" s="1906">
        <v>1929300</v>
      </c>
      <c r="AE69" s="1906">
        <v>3656600</v>
      </c>
      <c r="AF69" s="1907">
        <v>52.8</v>
      </c>
      <c r="AG69" s="1907">
        <v>0.8</v>
      </c>
      <c r="AH69" s="1906">
        <v>14073400</v>
      </c>
      <c r="AI69" s="1906">
        <v>16623300</v>
      </c>
      <c r="AJ69" s="1907">
        <v>84.7</v>
      </c>
      <c r="AK69" s="1907">
        <v>0.3</v>
      </c>
      <c r="AL69" s="1906">
        <v>2166500</v>
      </c>
      <c r="AM69" s="1906">
        <v>4468100</v>
      </c>
      <c r="AN69" s="1907">
        <v>48.5</v>
      </c>
      <c r="AO69" s="1907">
        <v>0.7</v>
      </c>
      <c r="AP69" s="1906">
        <v>11997400</v>
      </c>
      <c r="AQ69" s="1906">
        <v>16049000</v>
      </c>
      <c r="AR69" s="1907">
        <v>74.8</v>
      </c>
      <c r="AS69" s="1907">
        <v>0.3</v>
      </c>
      <c r="AT69" s="722"/>
      <c r="AU69" s="722"/>
      <c r="AV69" s="723"/>
      <c r="AW69" s="723"/>
      <c r="AX69" s="722"/>
      <c r="AY69" s="722"/>
      <c r="AZ69" s="723"/>
      <c r="BA69" s="723"/>
      <c r="BB69" s="722"/>
      <c r="BC69" s="722"/>
      <c r="BD69" s="723"/>
      <c r="BE69" s="723"/>
      <c r="BF69" s="722"/>
      <c r="BG69" s="722"/>
      <c r="BH69" s="723"/>
      <c r="BI69" s="723"/>
      <c r="BJ69" s="722"/>
      <c r="BK69" s="722"/>
      <c r="BL69" s="723"/>
      <c r="BM69" s="723"/>
    </row>
    <row r="70" spans="1:69" s="678" customFormat="1">
      <c r="A70" s="721" t="s">
        <v>823</v>
      </c>
      <c r="B70" s="1906">
        <v>16234200</v>
      </c>
      <c r="C70" s="1906">
        <v>20450200</v>
      </c>
      <c r="D70" s="1907">
        <v>79.400000000000006</v>
      </c>
      <c r="E70" s="1907">
        <v>0.3</v>
      </c>
      <c r="F70" s="1906">
        <v>14518200</v>
      </c>
      <c r="G70" s="1906">
        <v>20707600</v>
      </c>
      <c r="H70" s="1907">
        <v>70.099999999999994</v>
      </c>
      <c r="I70" s="1907">
        <v>0.3</v>
      </c>
      <c r="J70" s="1906">
        <v>8198100</v>
      </c>
      <c r="K70" s="1906">
        <v>41157900</v>
      </c>
      <c r="L70" s="1907">
        <v>19.899999999999999</v>
      </c>
      <c r="M70" s="1907">
        <v>0.2</v>
      </c>
      <c r="N70" s="1906">
        <v>3669400</v>
      </c>
      <c r="O70" s="1906">
        <v>20450200</v>
      </c>
      <c r="P70" s="1907">
        <v>17.899999999999999</v>
      </c>
      <c r="Q70" s="1907">
        <v>0.3</v>
      </c>
      <c r="R70" s="1906">
        <v>4528800</v>
      </c>
      <c r="S70" s="1906">
        <v>20707600</v>
      </c>
      <c r="T70" s="1907">
        <v>21.9</v>
      </c>
      <c r="U70" s="1907">
        <v>0.3</v>
      </c>
      <c r="V70" s="1906">
        <v>4301000</v>
      </c>
      <c r="W70" s="1906">
        <v>8198100</v>
      </c>
      <c r="X70" s="1907">
        <v>52.5</v>
      </c>
      <c r="Y70" s="1907">
        <v>0.5</v>
      </c>
      <c r="Z70" s="1906">
        <v>26303100</v>
      </c>
      <c r="AA70" s="1906">
        <v>32711800</v>
      </c>
      <c r="AB70" s="1907">
        <v>80.400000000000006</v>
      </c>
      <c r="AC70" s="1907">
        <v>0.2</v>
      </c>
      <c r="AD70" s="1906">
        <v>1983600</v>
      </c>
      <c r="AE70" s="1906">
        <v>3669400</v>
      </c>
      <c r="AF70" s="1907">
        <v>54.1</v>
      </c>
      <c r="AG70" s="1907">
        <v>0.8</v>
      </c>
      <c r="AH70" s="1906">
        <v>14182200</v>
      </c>
      <c r="AI70" s="1906">
        <v>16666100</v>
      </c>
      <c r="AJ70" s="1907">
        <v>85.1</v>
      </c>
      <c r="AK70" s="1907">
        <v>0.3</v>
      </c>
      <c r="AL70" s="1906">
        <v>2317400</v>
      </c>
      <c r="AM70" s="1906">
        <v>4528800</v>
      </c>
      <c r="AN70" s="1907">
        <v>51.2</v>
      </c>
      <c r="AO70" s="1907">
        <v>0.7</v>
      </c>
      <c r="AP70" s="1906">
        <v>12120900</v>
      </c>
      <c r="AQ70" s="1906">
        <v>16045600</v>
      </c>
      <c r="AR70" s="1907">
        <v>75.5</v>
      </c>
      <c r="AS70" s="1907">
        <v>0.3</v>
      </c>
      <c r="AT70" s="722"/>
      <c r="AU70" s="722"/>
      <c r="AV70" s="722"/>
      <c r="AW70" s="722"/>
      <c r="AX70" s="722"/>
      <c r="AY70" s="722"/>
      <c r="AZ70" s="722"/>
      <c r="BA70" s="722"/>
      <c r="BB70" s="722"/>
      <c r="BC70" s="722"/>
      <c r="BD70" s="722"/>
      <c r="BE70" s="722"/>
      <c r="BF70" s="722"/>
      <c r="BG70" s="722"/>
      <c r="BH70" s="722"/>
      <c r="BI70" s="722"/>
      <c r="BJ70" s="722"/>
      <c r="BK70" s="722"/>
      <c r="BL70" s="722"/>
      <c r="BM70" s="722"/>
    </row>
    <row r="71" spans="1:69" s="1869" customFormat="1">
      <c r="A71" s="1881" t="s">
        <v>1294</v>
      </c>
      <c r="B71" s="1906">
        <v>16320200</v>
      </c>
      <c r="C71" s="1906">
        <v>20513300</v>
      </c>
      <c r="D71" s="1907">
        <v>79.599999999999994</v>
      </c>
      <c r="E71" s="1907">
        <v>0.3</v>
      </c>
      <c r="F71" s="1906">
        <v>14613300</v>
      </c>
      <c r="G71" s="1906">
        <v>20737000</v>
      </c>
      <c r="H71" s="1907">
        <v>70.5</v>
      </c>
      <c r="I71" s="1907">
        <v>0.3</v>
      </c>
      <c r="J71" s="1906">
        <v>8498400</v>
      </c>
      <c r="K71" s="1906">
        <v>41250300</v>
      </c>
      <c r="L71" s="1907">
        <v>20.6</v>
      </c>
      <c r="M71" s="1907">
        <v>0.2</v>
      </c>
      <c r="N71" s="1906">
        <v>3775800</v>
      </c>
      <c r="O71" s="1906">
        <v>20513300</v>
      </c>
      <c r="P71" s="1907">
        <v>18.399999999999999</v>
      </c>
      <c r="Q71" s="1907">
        <v>0.3</v>
      </c>
      <c r="R71" s="1906">
        <v>4722600</v>
      </c>
      <c r="S71" s="1906">
        <v>20737000</v>
      </c>
      <c r="T71" s="1907">
        <v>22.8</v>
      </c>
      <c r="U71" s="1907">
        <v>0.3</v>
      </c>
      <c r="V71" s="1906">
        <v>4489900</v>
      </c>
      <c r="W71" s="1906">
        <v>8498400</v>
      </c>
      <c r="X71" s="1907">
        <v>52.8</v>
      </c>
      <c r="Y71" s="1907">
        <v>0.5</v>
      </c>
      <c r="Z71" s="1906">
        <v>26287600</v>
      </c>
      <c r="AA71" s="1906">
        <v>32498600</v>
      </c>
      <c r="AB71" s="1907">
        <v>80.900000000000006</v>
      </c>
      <c r="AC71" s="1907">
        <v>0.2</v>
      </c>
      <c r="AD71" s="1906">
        <v>2041600</v>
      </c>
      <c r="AE71" s="1906">
        <v>3775800</v>
      </c>
      <c r="AF71" s="1907">
        <v>54.1</v>
      </c>
      <c r="AG71" s="1907">
        <v>0.8</v>
      </c>
      <c r="AH71" s="1906">
        <v>14196900</v>
      </c>
      <c r="AI71" s="1906">
        <v>16620800</v>
      </c>
      <c r="AJ71" s="1907">
        <v>85.4</v>
      </c>
      <c r="AK71" s="1907">
        <v>0.3</v>
      </c>
      <c r="AL71" s="1906">
        <v>2448300</v>
      </c>
      <c r="AM71" s="1906">
        <v>4722600</v>
      </c>
      <c r="AN71" s="1907">
        <v>51.8</v>
      </c>
      <c r="AO71" s="1907">
        <v>0.7</v>
      </c>
      <c r="AP71" s="1906">
        <v>12090700</v>
      </c>
      <c r="AQ71" s="1906">
        <v>15877800</v>
      </c>
      <c r="AR71" s="1907">
        <v>76.099999999999994</v>
      </c>
      <c r="AS71" s="1907">
        <v>0.3</v>
      </c>
      <c r="AT71" s="722"/>
      <c r="AU71" s="722"/>
      <c r="AV71" s="722"/>
      <c r="AW71" s="722"/>
      <c r="AX71" s="722"/>
      <c r="AY71" s="722"/>
      <c r="AZ71" s="722"/>
      <c r="BA71" s="722"/>
      <c r="BB71" s="722"/>
      <c r="BC71" s="722"/>
      <c r="BD71" s="722"/>
      <c r="BE71" s="722"/>
      <c r="BF71" s="722"/>
      <c r="BG71" s="722"/>
      <c r="BH71" s="722"/>
      <c r="BI71" s="722"/>
      <c r="BJ71" s="722"/>
      <c r="BK71" s="722"/>
      <c r="BL71" s="722"/>
      <c r="BM71" s="722"/>
    </row>
    <row r="72" spans="1:69" s="678" customFormat="1">
      <c r="A72" s="706" t="s">
        <v>875</v>
      </c>
    </row>
    <row r="73" spans="1:69" s="678" customFormat="1">
      <c r="A73" s="717" t="s">
        <v>834</v>
      </c>
    </row>
    <row r="74" spans="1:69" s="678" customFormat="1">
      <c r="A74" s="717" t="s">
        <v>835</v>
      </c>
    </row>
    <row r="75" spans="1:69" s="678" customFormat="1"/>
    <row r="76" spans="1:69" s="678" customFormat="1"/>
    <row r="77" spans="1:69" s="678" customFormat="1" ht="15.75">
      <c r="A77" s="716" t="s">
        <v>114</v>
      </c>
    </row>
    <row r="78" spans="1:69" s="678" customFormat="1">
      <c r="A78" s="717" t="s">
        <v>997</v>
      </c>
    </row>
    <row r="79" spans="1:69" s="678" customFormat="1"/>
    <row r="80" spans="1:69" s="678" customFormat="1">
      <c r="A80" s="718" t="s">
        <v>115</v>
      </c>
      <c r="B80" s="718" t="s">
        <v>116</v>
      </c>
    </row>
    <row r="81" spans="1:69" s="678" customFormat="1">
      <c r="A81" s="718" t="s">
        <v>476</v>
      </c>
      <c r="B81" s="718" t="s">
        <v>493</v>
      </c>
    </row>
    <row r="82" spans="1:69" s="678" customFormat="1">
      <c r="A82" s="718" t="s">
        <v>478</v>
      </c>
      <c r="B82" s="718" t="s">
        <v>2</v>
      </c>
    </row>
    <row r="83" spans="1:69" s="678" customFormat="1"/>
    <row r="84" spans="1:69" s="678" customFormat="1" ht="39" customHeight="1">
      <c r="A84" s="719" t="s">
        <v>33</v>
      </c>
      <c r="B84" s="2471" t="s">
        <v>832</v>
      </c>
      <c r="C84" s="2472"/>
      <c r="D84" s="2472"/>
      <c r="E84" s="2472"/>
      <c r="F84" s="2471" t="s">
        <v>833</v>
      </c>
      <c r="G84" s="2472"/>
      <c r="H84" s="2472"/>
      <c r="I84" s="2472"/>
      <c r="J84" s="2471" t="s">
        <v>878</v>
      </c>
      <c r="K84" s="2472"/>
      <c r="L84" s="2472"/>
      <c r="M84" s="2472"/>
      <c r="N84" s="2471" t="s">
        <v>879</v>
      </c>
      <c r="O84" s="2472"/>
      <c r="P84" s="2472"/>
      <c r="Q84" s="2472"/>
      <c r="R84" s="2471" t="s">
        <v>880</v>
      </c>
      <c r="S84" s="2472"/>
      <c r="T84" s="2472"/>
      <c r="U84" s="2472"/>
      <c r="V84" s="2471" t="s">
        <v>881</v>
      </c>
      <c r="W84" s="2472"/>
      <c r="X84" s="2472"/>
      <c r="Y84" s="2472"/>
      <c r="Z84" s="2471" t="s">
        <v>882</v>
      </c>
      <c r="AA84" s="2472"/>
      <c r="AB84" s="2472"/>
      <c r="AC84" s="2472"/>
      <c r="AD84" s="2471" t="s">
        <v>883</v>
      </c>
      <c r="AE84" s="2472"/>
      <c r="AF84" s="2472"/>
      <c r="AG84" s="2472"/>
      <c r="AH84" s="2471" t="s">
        <v>884</v>
      </c>
      <c r="AI84" s="2472"/>
      <c r="AJ84" s="2472"/>
      <c r="AK84" s="2472"/>
      <c r="AL84" s="2471" t="s">
        <v>885</v>
      </c>
      <c r="AM84" s="2472"/>
      <c r="AN84" s="2472"/>
      <c r="AO84" s="2472"/>
      <c r="AP84" s="2471" t="s">
        <v>886</v>
      </c>
      <c r="AQ84" s="2472"/>
      <c r="AR84" s="2472"/>
      <c r="AS84" s="2472"/>
      <c r="AT84" s="2471"/>
      <c r="AU84" s="2472"/>
      <c r="AV84" s="2472"/>
      <c r="AW84" s="2472"/>
      <c r="AX84" s="2471"/>
      <c r="AY84" s="2472"/>
      <c r="AZ84" s="2472"/>
      <c r="BA84" s="2472"/>
      <c r="BB84" s="2471"/>
      <c r="BC84" s="2472"/>
      <c r="BD84" s="2472"/>
      <c r="BE84" s="2472"/>
      <c r="BF84" s="2471"/>
      <c r="BG84" s="2472"/>
      <c r="BH84" s="2472"/>
      <c r="BI84" s="2472"/>
      <c r="BJ84" s="2471"/>
      <c r="BK84" s="2472"/>
      <c r="BL84" s="2472"/>
      <c r="BM84" s="2472"/>
      <c r="BN84" s="2471"/>
      <c r="BO84" s="2472"/>
      <c r="BP84" s="2472"/>
      <c r="BQ84" s="2472"/>
    </row>
    <row r="85" spans="1:69" s="678" customFormat="1" ht="26.1" customHeight="1">
      <c r="B85" s="720" t="s">
        <v>117</v>
      </c>
      <c r="C85" s="720" t="s">
        <v>118</v>
      </c>
      <c r="D85" s="720" t="s">
        <v>119</v>
      </c>
      <c r="E85" s="720" t="s">
        <v>120</v>
      </c>
      <c r="F85" s="720" t="s">
        <v>117</v>
      </c>
      <c r="G85" s="720" t="s">
        <v>118</v>
      </c>
      <c r="H85" s="720" t="s">
        <v>119</v>
      </c>
      <c r="I85" s="720" t="s">
        <v>120</v>
      </c>
      <c r="J85" s="720" t="s">
        <v>117</v>
      </c>
      <c r="K85" s="720" t="s">
        <v>118</v>
      </c>
      <c r="L85" s="720" t="s">
        <v>119</v>
      </c>
      <c r="M85" s="720" t="s">
        <v>120</v>
      </c>
      <c r="N85" s="720" t="s">
        <v>117</v>
      </c>
      <c r="O85" s="720" t="s">
        <v>118</v>
      </c>
      <c r="P85" s="720" t="s">
        <v>119</v>
      </c>
      <c r="Q85" s="720" t="s">
        <v>120</v>
      </c>
      <c r="R85" s="720" t="s">
        <v>117</v>
      </c>
      <c r="S85" s="720" t="s">
        <v>118</v>
      </c>
      <c r="T85" s="720" t="s">
        <v>119</v>
      </c>
      <c r="U85" s="720" t="s">
        <v>120</v>
      </c>
      <c r="V85" s="720" t="s">
        <v>117</v>
      </c>
      <c r="W85" s="720" t="s">
        <v>118</v>
      </c>
      <c r="X85" s="720" t="s">
        <v>119</v>
      </c>
      <c r="Y85" s="720" t="s">
        <v>120</v>
      </c>
      <c r="Z85" s="720" t="s">
        <v>117</v>
      </c>
      <c r="AA85" s="720" t="s">
        <v>118</v>
      </c>
      <c r="AB85" s="720" t="s">
        <v>119</v>
      </c>
      <c r="AC85" s="720" t="s">
        <v>120</v>
      </c>
      <c r="AD85" s="720" t="s">
        <v>117</v>
      </c>
      <c r="AE85" s="720" t="s">
        <v>118</v>
      </c>
      <c r="AF85" s="720" t="s">
        <v>119</v>
      </c>
      <c r="AG85" s="720" t="s">
        <v>120</v>
      </c>
      <c r="AH85" s="720" t="s">
        <v>117</v>
      </c>
      <c r="AI85" s="720" t="s">
        <v>118</v>
      </c>
      <c r="AJ85" s="720" t="s">
        <v>119</v>
      </c>
      <c r="AK85" s="720" t="s">
        <v>120</v>
      </c>
      <c r="AL85" s="720" t="s">
        <v>117</v>
      </c>
      <c r="AM85" s="720" t="s">
        <v>118</v>
      </c>
      <c r="AN85" s="720" t="s">
        <v>119</v>
      </c>
      <c r="AO85" s="720" t="s">
        <v>120</v>
      </c>
      <c r="AP85" s="720" t="s">
        <v>117</v>
      </c>
      <c r="AQ85" s="720" t="s">
        <v>118</v>
      </c>
      <c r="AR85" s="720" t="s">
        <v>119</v>
      </c>
      <c r="AS85" s="720" t="s">
        <v>120</v>
      </c>
      <c r="AT85" s="720"/>
      <c r="AU85" s="720"/>
      <c r="AV85" s="720"/>
      <c r="AW85" s="720"/>
      <c r="AX85" s="720"/>
      <c r="AY85" s="720"/>
      <c r="AZ85" s="720"/>
      <c r="BA85" s="720"/>
      <c r="BB85" s="720"/>
      <c r="BC85" s="720"/>
      <c r="BD85" s="720"/>
      <c r="BE85" s="720"/>
      <c r="BF85" s="720"/>
      <c r="BG85" s="720"/>
      <c r="BH85" s="720"/>
      <c r="BI85" s="720"/>
      <c r="BJ85" s="720"/>
      <c r="BK85" s="720"/>
      <c r="BL85" s="720"/>
      <c r="BM85" s="720"/>
      <c r="BN85" s="720"/>
      <c r="BO85" s="720"/>
      <c r="BP85" s="720"/>
      <c r="BQ85" s="720"/>
    </row>
    <row r="86" spans="1:69" s="678" customFormat="1">
      <c r="A86" s="721" t="s">
        <v>555</v>
      </c>
      <c r="B86" s="722">
        <v>1903800</v>
      </c>
      <c r="C86" s="722">
        <v>2510400</v>
      </c>
      <c r="D86" s="723">
        <v>75.8</v>
      </c>
      <c r="E86" s="723">
        <v>0.9</v>
      </c>
      <c r="F86" s="722">
        <v>1529900</v>
      </c>
      <c r="G86" s="722">
        <v>2528600</v>
      </c>
      <c r="H86" s="723">
        <v>60.5</v>
      </c>
      <c r="I86" s="723">
        <v>1</v>
      </c>
      <c r="J86" s="722">
        <v>815000</v>
      </c>
      <c r="K86" s="722">
        <v>5039000</v>
      </c>
      <c r="L86" s="723">
        <v>16.2</v>
      </c>
      <c r="M86" s="723">
        <v>0.5</v>
      </c>
      <c r="N86" s="722">
        <v>391900</v>
      </c>
      <c r="O86" s="722">
        <v>2510400</v>
      </c>
      <c r="P86" s="723">
        <v>15.6</v>
      </c>
      <c r="Q86" s="723">
        <v>0.8</v>
      </c>
      <c r="R86" s="722">
        <v>423000</v>
      </c>
      <c r="S86" s="722">
        <v>2528600</v>
      </c>
      <c r="T86" s="723">
        <v>16.7</v>
      </c>
      <c r="U86" s="723">
        <v>0.7</v>
      </c>
      <c r="V86" s="722">
        <v>344700</v>
      </c>
      <c r="W86" s="722">
        <v>815000</v>
      </c>
      <c r="X86" s="723">
        <v>42.3</v>
      </c>
      <c r="Y86" s="723">
        <v>1.7</v>
      </c>
      <c r="Z86" s="722">
        <v>3089100</v>
      </c>
      <c r="AA86" s="722">
        <v>4224000</v>
      </c>
      <c r="AB86" s="723">
        <v>73.099999999999994</v>
      </c>
      <c r="AC86" s="723">
        <v>0.7</v>
      </c>
      <c r="AD86" s="722">
        <v>180700</v>
      </c>
      <c r="AE86" s="722">
        <v>391900</v>
      </c>
      <c r="AF86" s="723">
        <v>46.1</v>
      </c>
      <c r="AG86" s="723">
        <v>2.5</v>
      </c>
      <c r="AH86" s="722">
        <v>1723300</v>
      </c>
      <c r="AI86" s="722">
        <v>2118500</v>
      </c>
      <c r="AJ86" s="723">
        <v>81.3</v>
      </c>
      <c r="AK86" s="723">
        <v>0.9</v>
      </c>
      <c r="AL86" s="722">
        <v>164000</v>
      </c>
      <c r="AM86" s="722">
        <v>423000</v>
      </c>
      <c r="AN86" s="723">
        <v>38.799999999999997</v>
      </c>
      <c r="AO86" s="723">
        <v>2.2999999999999998</v>
      </c>
      <c r="AP86" s="722">
        <v>1365800</v>
      </c>
      <c r="AQ86" s="722">
        <v>2105400</v>
      </c>
      <c r="AR86" s="723">
        <v>64.900000000000006</v>
      </c>
      <c r="AS86" s="723">
        <v>1</v>
      </c>
      <c r="AT86" s="722"/>
      <c r="AU86" s="722"/>
      <c r="AV86" s="723"/>
      <c r="AW86" s="723"/>
      <c r="AX86" s="722"/>
      <c r="AY86" s="722"/>
      <c r="AZ86" s="723"/>
      <c r="BA86" s="723"/>
      <c r="BB86" s="722"/>
      <c r="BC86" s="722"/>
      <c r="BD86" s="723"/>
      <c r="BE86" s="723"/>
      <c r="BF86" s="722"/>
      <c r="BG86" s="722"/>
      <c r="BH86" s="723"/>
      <c r="BI86" s="723"/>
      <c r="BJ86" s="722"/>
      <c r="BK86" s="722"/>
      <c r="BL86" s="723"/>
      <c r="BM86" s="723"/>
      <c r="BN86" s="722"/>
      <c r="BO86" s="722"/>
      <c r="BP86" s="723"/>
      <c r="BQ86" s="723"/>
    </row>
    <row r="87" spans="1:69" s="678" customFormat="1">
      <c r="A87" s="721" t="s">
        <v>556</v>
      </c>
      <c r="B87" s="722">
        <v>1902100</v>
      </c>
      <c r="C87" s="722">
        <v>2539800</v>
      </c>
      <c r="D87" s="723">
        <v>74.900000000000006</v>
      </c>
      <c r="E87" s="723">
        <v>0.9</v>
      </c>
      <c r="F87" s="722">
        <v>1574300</v>
      </c>
      <c r="G87" s="722">
        <v>2572700</v>
      </c>
      <c r="H87" s="723">
        <v>61.2</v>
      </c>
      <c r="I87" s="723">
        <v>1</v>
      </c>
      <c r="J87" s="722">
        <v>799600</v>
      </c>
      <c r="K87" s="722">
        <v>5112400</v>
      </c>
      <c r="L87" s="723">
        <v>15.6</v>
      </c>
      <c r="M87" s="723">
        <v>0.5</v>
      </c>
      <c r="N87" s="722">
        <v>377100</v>
      </c>
      <c r="O87" s="722">
        <v>2539800</v>
      </c>
      <c r="P87" s="723">
        <v>14.8</v>
      </c>
      <c r="Q87" s="723">
        <v>0.7</v>
      </c>
      <c r="R87" s="722">
        <v>422500</v>
      </c>
      <c r="S87" s="722">
        <v>2572700</v>
      </c>
      <c r="T87" s="723">
        <v>16.399999999999999</v>
      </c>
      <c r="U87" s="723">
        <v>0.7</v>
      </c>
      <c r="V87" s="722">
        <v>349700</v>
      </c>
      <c r="W87" s="722">
        <v>799600</v>
      </c>
      <c r="X87" s="723">
        <v>43.7</v>
      </c>
      <c r="Y87" s="723">
        <v>1.8</v>
      </c>
      <c r="Z87" s="722">
        <v>3127100</v>
      </c>
      <c r="AA87" s="722">
        <v>4313400</v>
      </c>
      <c r="AB87" s="723">
        <v>72.5</v>
      </c>
      <c r="AC87" s="723">
        <v>0.7</v>
      </c>
      <c r="AD87" s="722">
        <v>175600</v>
      </c>
      <c r="AE87" s="722">
        <v>377100</v>
      </c>
      <c r="AF87" s="723">
        <v>46.6</v>
      </c>
      <c r="AG87" s="723">
        <v>2.6</v>
      </c>
      <c r="AH87" s="722">
        <v>1726600</v>
      </c>
      <c r="AI87" s="722">
        <v>2163000</v>
      </c>
      <c r="AJ87" s="723">
        <v>79.8</v>
      </c>
      <c r="AK87" s="723">
        <v>0.9</v>
      </c>
      <c r="AL87" s="722">
        <v>174100</v>
      </c>
      <c r="AM87" s="722">
        <v>422500</v>
      </c>
      <c r="AN87" s="723">
        <v>41.2</v>
      </c>
      <c r="AO87" s="723">
        <v>2.2999999999999998</v>
      </c>
      <c r="AP87" s="722">
        <v>1400600</v>
      </c>
      <c r="AQ87" s="722">
        <v>2150400</v>
      </c>
      <c r="AR87" s="723">
        <v>65.099999999999994</v>
      </c>
      <c r="AS87" s="723">
        <v>1</v>
      </c>
      <c r="AT87" s="722"/>
      <c r="AU87" s="722"/>
      <c r="AV87" s="723"/>
      <c r="AW87" s="723"/>
      <c r="AX87" s="722"/>
      <c r="AY87" s="722"/>
      <c r="AZ87" s="723"/>
      <c r="BA87" s="723"/>
      <c r="BB87" s="722"/>
      <c r="BC87" s="722"/>
      <c r="BD87" s="723"/>
      <c r="BE87" s="723"/>
      <c r="BF87" s="722"/>
      <c r="BG87" s="722"/>
      <c r="BH87" s="723"/>
      <c r="BI87" s="723"/>
      <c r="BJ87" s="722"/>
      <c r="BK87" s="722"/>
      <c r="BL87" s="723"/>
      <c r="BM87" s="723"/>
      <c r="BN87" s="722"/>
      <c r="BO87" s="722"/>
      <c r="BP87" s="723"/>
      <c r="BQ87" s="723"/>
    </row>
    <row r="88" spans="1:69" s="678" customFormat="1">
      <c r="A88" s="721" t="s">
        <v>557</v>
      </c>
      <c r="B88" s="722">
        <v>1939200</v>
      </c>
      <c r="C88" s="722">
        <v>2572100</v>
      </c>
      <c r="D88" s="723">
        <v>75.400000000000006</v>
      </c>
      <c r="E88" s="723">
        <v>0.9</v>
      </c>
      <c r="F88" s="722">
        <v>1589200</v>
      </c>
      <c r="G88" s="722">
        <v>2611400</v>
      </c>
      <c r="H88" s="723">
        <v>60.9</v>
      </c>
      <c r="I88" s="723">
        <v>1</v>
      </c>
      <c r="J88" s="722">
        <v>842200</v>
      </c>
      <c r="K88" s="722">
        <v>5183500</v>
      </c>
      <c r="L88" s="723">
        <v>16.2</v>
      </c>
      <c r="M88" s="723">
        <v>0.5</v>
      </c>
      <c r="N88" s="722">
        <v>408000</v>
      </c>
      <c r="O88" s="722">
        <v>2572100</v>
      </c>
      <c r="P88" s="723">
        <v>15.9</v>
      </c>
      <c r="Q88" s="723">
        <v>0.8</v>
      </c>
      <c r="R88" s="722">
        <v>434200</v>
      </c>
      <c r="S88" s="722">
        <v>2611400</v>
      </c>
      <c r="T88" s="723">
        <v>16.600000000000001</v>
      </c>
      <c r="U88" s="723">
        <v>0.7</v>
      </c>
      <c r="V88" s="722">
        <v>373700</v>
      </c>
      <c r="W88" s="722">
        <v>842200</v>
      </c>
      <c r="X88" s="723">
        <v>44.4</v>
      </c>
      <c r="Y88" s="723">
        <v>1.7</v>
      </c>
      <c r="Z88" s="722">
        <v>3154800</v>
      </c>
      <c r="AA88" s="722">
        <v>4341400</v>
      </c>
      <c r="AB88" s="723">
        <v>72.7</v>
      </c>
      <c r="AC88" s="723">
        <v>0.7</v>
      </c>
      <c r="AD88" s="722">
        <v>190400</v>
      </c>
      <c r="AE88" s="722">
        <v>408000</v>
      </c>
      <c r="AF88" s="723">
        <v>46.7</v>
      </c>
      <c r="AG88" s="723">
        <v>2.5</v>
      </c>
      <c r="AH88" s="722">
        <v>1748900</v>
      </c>
      <c r="AI88" s="722">
        <v>2164200</v>
      </c>
      <c r="AJ88" s="723">
        <v>80.8</v>
      </c>
      <c r="AK88" s="723">
        <v>0.9</v>
      </c>
      <c r="AL88" s="722">
        <v>183300</v>
      </c>
      <c r="AM88" s="722">
        <v>434200</v>
      </c>
      <c r="AN88" s="723">
        <v>42.2</v>
      </c>
      <c r="AO88" s="723">
        <v>2.2999999999999998</v>
      </c>
      <c r="AP88" s="722">
        <v>1406000</v>
      </c>
      <c r="AQ88" s="722">
        <v>2177200</v>
      </c>
      <c r="AR88" s="723">
        <v>64.599999999999994</v>
      </c>
      <c r="AS88" s="723">
        <v>1</v>
      </c>
      <c r="AT88" s="722"/>
      <c r="AU88" s="722"/>
      <c r="AV88" s="723"/>
      <c r="AW88" s="723"/>
      <c r="AX88" s="722"/>
      <c r="AY88" s="722"/>
      <c r="AZ88" s="723"/>
      <c r="BA88" s="723"/>
      <c r="BB88" s="722"/>
      <c r="BC88" s="722"/>
      <c r="BD88" s="723"/>
      <c r="BE88" s="723"/>
      <c r="BF88" s="722"/>
      <c r="BG88" s="722"/>
      <c r="BH88" s="723"/>
      <c r="BI88" s="723"/>
      <c r="BJ88" s="722"/>
      <c r="BK88" s="722"/>
      <c r="BL88" s="723"/>
      <c r="BM88" s="723"/>
      <c r="BN88" s="722"/>
      <c r="BO88" s="722"/>
      <c r="BP88" s="723"/>
      <c r="BQ88" s="723"/>
    </row>
    <row r="89" spans="1:69" s="678" customFormat="1">
      <c r="A89" s="721" t="s">
        <v>558</v>
      </c>
      <c r="B89" s="722">
        <v>1990600</v>
      </c>
      <c r="C89" s="722">
        <v>2611500</v>
      </c>
      <c r="D89" s="723">
        <v>76.2</v>
      </c>
      <c r="E89" s="723">
        <v>0.9</v>
      </c>
      <c r="F89" s="722">
        <v>1617700</v>
      </c>
      <c r="G89" s="722">
        <v>2650500</v>
      </c>
      <c r="H89" s="723">
        <v>61</v>
      </c>
      <c r="I89" s="723">
        <v>1</v>
      </c>
      <c r="J89" s="722">
        <v>794800</v>
      </c>
      <c r="K89" s="722">
        <v>5262000</v>
      </c>
      <c r="L89" s="723">
        <v>15.1</v>
      </c>
      <c r="M89" s="723">
        <v>0.5</v>
      </c>
      <c r="N89" s="722">
        <v>383900</v>
      </c>
      <c r="O89" s="722">
        <v>2611500</v>
      </c>
      <c r="P89" s="723">
        <v>14.7</v>
      </c>
      <c r="Q89" s="723">
        <v>0.8</v>
      </c>
      <c r="R89" s="722">
        <v>411000</v>
      </c>
      <c r="S89" s="722">
        <v>2650500</v>
      </c>
      <c r="T89" s="723">
        <v>15.5</v>
      </c>
      <c r="U89" s="723">
        <v>0.7</v>
      </c>
      <c r="V89" s="722">
        <v>348200</v>
      </c>
      <c r="W89" s="722">
        <v>794800</v>
      </c>
      <c r="X89" s="723">
        <v>43.8</v>
      </c>
      <c r="Y89" s="723">
        <v>1.8</v>
      </c>
      <c r="Z89" s="722">
        <v>3260200</v>
      </c>
      <c r="AA89" s="722">
        <v>4467200</v>
      </c>
      <c r="AB89" s="723">
        <v>73</v>
      </c>
      <c r="AC89" s="723">
        <v>0.7</v>
      </c>
      <c r="AD89" s="722">
        <v>178300</v>
      </c>
      <c r="AE89" s="722">
        <v>383900</v>
      </c>
      <c r="AF89" s="723">
        <v>46.4</v>
      </c>
      <c r="AG89" s="723">
        <v>2.6</v>
      </c>
      <c r="AH89" s="722">
        <v>1812300</v>
      </c>
      <c r="AI89" s="722">
        <v>2227600</v>
      </c>
      <c r="AJ89" s="723">
        <v>81.400000000000006</v>
      </c>
      <c r="AK89" s="723">
        <v>0.9</v>
      </c>
      <c r="AL89" s="722">
        <v>169900</v>
      </c>
      <c r="AM89" s="722">
        <v>411000</v>
      </c>
      <c r="AN89" s="723">
        <v>41.3</v>
      </c>
      <c r="AO89" s="723">
        <v>2.4</v>
      </c>
      <c r="AP89" s="722">
        <v>1447800</v>
      </c>
      <c r="AQ89" s="722">
        <v>2239600</v>
      </c>
      <c r="AR89" s="723">
        <v>64.599999999999994</v>
      </c>
      <c r="AS89" s="723">
        <v>1</v>
      </c>
      <c r="AT89" s="722"/>
      <c r="AU89" s="722"/>
      <c r="AV89" s="723"/>
      <c r="AW89" s="723"/>
      <c r="AX89" s="722"/>
      <c r="AY89" s="722"/>
      <c r="AZ89" s="723"/>
      <c r="BA89" s="723"/>
      <c r="BB89" s="722"/>
      <c r="BC89" s="722"/>
      <c r="BD89" s="723"/>
      <c r="BE89" s="723"/>
      <c r="BF89" s="722"/>
      <c r="BG89" s="722"/>
      <c r="BH89" s="723"/>
      <c r="BI89" s="723"/>
      <c r="BJ89" s="722"/>
      <c r="BK89" s="722"/>
      <c r="BL89" s="723"/>
      <c r="BM89" s="723"/>
      <c r="BN89" s="722"/>
      <c r="BO89" s="722"/>
      <c r="BP89" s="723"/>
      <c r="BQ89" s="723"/>
    </row>
    <row r="90" spans="1:69" s="678" customFormat="1">
      <c r="A90" s="721" t="s">
        <v>559</v>
      </c>
      <c r="B90" s="722">
        <v>2043900</v>
      </c>
      <c r="C90" s="722">
        <v>2657000</v>
      </c>
      <c r="D90" s="723">
        <v>76.900000000000006</v>
      </c>
      <c r="E90" s="723">
        <v>0.9</v>
      </c>
      <c r="F90" s="722">
        <v>1655500</v>
      </c>
      <c r="G90" s="722">
        <v>2694500</v>
      </c>
      <c r="H90" s="723">
        <v>61.4</v>
      </c>
      <c r="I90" s="723">
        <v>1</v>
      </c>
      <c r="J90" s="722">
        <v>845100</v>
      </c>
      <c r="K90" s="722">
        <v>5351500</v>
      </c>
      <c r="L90" s="723">
        <v>15.8</v>
      </c>
      <c r="M90" s="723">
        <v>0.5</v>
      </c>
      <c r="N90" s="722">
        <v>408600</v>
      </c>
      <c r="O90" s="722">
        <v>2657000</v>
      </c>
      <c r="P90" s="723">
        <v>15.4</v>
      </c>
      <c r="Q90" s="723">
        <v>0.8</v>
      </c>
      <c r="R90" s="722">
        <v>436600</v>
      </c>
      <c r="S90" s="722">
        <v>2694500</v>
      </c>
      <c r="T90" s="723">
        <v>16.2</v>
      </c>
      <c r="U90" s="723">
        <v>0.7</v>
      </c>
      <c r="V90" s="722">
        <v>368800</v>
      </c>
      <c r="W90" s="722">
        <v>845100</v>
      </c>
      <c r="X90" s="723">
        <v>43.6</v>
      </c>
      <c r="Y90" s="723">
        <v>1.7</v>
      </c>
      <c r="Z90" s="722">
        <v>3330700</v>
      </c>
      <c r="AA90" s="722">
        <v>4506400</v>
      </c>
      <c r="AB90" s="723">
        <v>73.900000000000006</v>
      </c>
      <c r="AC90" s="723">
        <v>0.7</v>
      </c>
      <c r="AD90" s="722">
        <v>195700</v>
      </c>
      <c r="AE90" s="722">
        <v>408600</v>
      </c>
      <c r="AF90" s="723">
        <v>47.9</v>
      </c>
      <c r="AG90" s="723">
        <v>2.5</v>
      </c>
      <c r="AH90" s="722">
        <v>1848200</v>
      </c>
      <c r="AI90" s="722">
        <v>2248500</v>
      </c>
      <c r="AJ90" s="723">
        <v>82.2</v>
      </c>
      <c r="AK90" s="723">
        <v>0.9</v>
      </c>
      <c r="AL90" s="722">
        <v>173100</v>
      </c>
      <c r="AM90" s="722">
        <v>436600</v>
      </c>
      <c r="AN90" s="723">
        <v>39.6</v>
      </c>
      <c r="AO90" s="723">
        <v>2.2999999999999998</v>
      </c>
      <c r="AP90" s="722">
        <v>1482400</v>
      </c>
      <c r="AQ90" s="722">
        <v>2257900</v>
      </c>
      <c r="AR90" s="723">
        <v>65.7</v>
      </c>
      <c r="AS90" s="723">
        <v>1</v>
      </c>
      <c r="AT90" s="722"/>
      <c r="AU90" s="722"/>
      <c r="AV90" s="723"/>
      <c r="AW90" s="723"/>
      <c r="AX90" s="722"/>
      <c r="AY90" s="722"/>
      <c r="AZ90" s="723"/>
      <c r="BA90" s="723"/>
      <c r="BB90" s="722"/>
      <c r="BC90" s="722"/>
      <c r="BD90" s="723"/>
      <c r="BE90" s="723"/>
      <c r="BF90" s="722"/>
      <c r="BG90" s="722"/>
      <c r="BH90" s="723"/>
      <c r="BI90" s="723"/>
      <c r="BJ90" s="722"/>
      <c r="BK90" s="722"/>
      <c r="BL90" s="723"/>
      <c r="BM90" s="723"/>
      <c r="BN90" s="722"/>
      <c r="BO90" s="722"/>
      <c r="BP90" s="723"/>
      <c r="BQ90" s="723"/>
    </row>
    <row r="91" spans="1:69" s="678" customFormat="1">
      <c r="A91" s="721" t="s">
        <v>560</v>
      </c>
      <c r="B91" s="722">
        <v>2025000</v>
      </c>
      <c r="C91" s="722">
        <v>2700700</v>
      </c>
      <c r="D91" s="723">
        <v>75</v>
      </c>
      <c r="E91" s="723">
        <v>0.9</v>
      </c>
      <c r="F91" s="722">
        <v>1670500</v>
      </c>
      <c r="G91" s="722">
        <v>2742700</v>
      </c>
      <c r="H91" s="723">
        <v>60.9</v>
      </c>
      <c r="I91" s="723">
        <v>1</v>
      </c>
      <c r="J91" s="722">
        <v>846500</v>
      </c>
      <c r="K91" s="722">
        <v>5443400</v>
      </c>
      <c r="L91" s="723">
        <v>15.6</v>
      </c>
      <c r="M91" s="723">
        <v>0.5</v>
      </c>
      <c r="N91" s="722">
        <v>405400</v>
      </c>
      <c r="O91" s="722">
        <v>2700700</v>
      </c>
      <c r="P91" s="723">
        <v>15</v>
      </c>
      <c r="Q91" s="723">
        <v>0.8</v>
      </c>
      <c r="R91" s="722">
        <v>441100</v>
      </c>
      <c r="S91" s="722">
        <v>2742700</v>
      </c>
      <c r="T91" s="723">
        <v>16.100000000000001</v>
      </c>
      <c r="U91" s="723">
        <v>0.8</v>
      </c>
      <c r="V91" s="722">
        <v>376000</v>
      </c>
      <c r="W91" s="722">
        <v>846500</v>
      </c>
      <c r="X91" s="723">
        <v>44.4</v>
      </c>
      <c r="Y91" s="723">
        <v>1.8</v>
      </c>
      <c r="Z91" s="722">
        <v>3319500</v>
      </c>
      <c r="AA91" s="722">
        <v>4596900</v>
      </c>
      <c r="AB91" s="723">
        <v>72.2</v>
      </c>
      <c r="AC91" s="723">
        <v>0.7</v>
      </c>
      <c r="AD91" s="722">
        <v>199500</v>
      </c>
      <c r="AE91" s="722">
        <v>405400</v>
      </c>
      <c r="AF91" s="723">
        <v>49.2</v>
      </c>
      <c r="AG91" s="723">
        <v>2.7</v>
      </c>
      <c r="AH91" s="722">
        <v>1825500</v>
      </c>
      <c r="AI91" s="722">
        <v>2295300</v>
      </c>
      <c r="AJ91" s="723">
        <v>79.5</v>
      </c>
      <c r="AK91" s="723">
        <v>1</v>
      </c>
      <c r="AL91" s="722">
        <v>176500</v>
      </c>
      <c r="AM91" s="722">
        <v>441100</v>
      </c>
      <c r="AN91" s="723">
        <v>40</v>
      </c>
      <c r="AO91" s="723">
        <v>2.4</v>
      </c>
      <c r="AP91" s="722">
        <v>1494100</v>
      </c>
      <c r="AQ91" s="722">
        <v>2301700</v>
      </c>
      <c r="AR91" s="723">
        <v>64.900000000000006</v>
      </c>
      <c r="AS91" s="723">
        <v>1.1000000000000001</v>
      </c>
      <c r="AT91" s="722"/>
      <c r="AU91" s="722"/>
      <c r="AV91" s="723"/>
      <c r="AW91" s="723"/>
      <c r="AX91" s="722"/>
      <c r="AY91" s="722"/>
      <c r="AZ91" s="723"/>
      <c r="BA91" s="723"/>
      <c r="BB91" s="722"/>
      <c r="BC91" s="722"/>
      <c r="BD91" s="723"/>
      <c r="BE91" s="723"/>
      <c r="BF91" s="722"/>
      <c r="BG91" s="722"/>
      <c r="BH91" s="723"/>
      <c r="BI91" s="723"/>
      <c r="BJ91" s="722"/>
      <c r="BK91" s="722"/>
      <c r="BL91" s="723"/>
      <c r="BM91" s="723"/>
      <c r="BN91" s="722"/>
      <c r="BO91" s="722"/>
      <c r="BP91" s="723"/>
      <c r="BQ91" s="723"/>
    </row>
    <row r="92" spans="1:69" s="678" customFormat="1">
      <c r="A92" s="721" t="s">
        <v>561</v>
      </c>
      <c r="B92" s="722">
        <v>2042100</v>
      </c>
      <c r="C92" s="722">
        <v>2742500</v>
      </c>
      <c r="D92" s="723">
        <v>74.5</v>
      </c>
      <c r="E92" s="723">
        <v>0.9</v>
      </c>
      <c r="F92" s="722">
        <v>1677100</v>
      </c>
      <c r="G92" s="722">
        <v>2781400</v>
      </c>
      <c r="H92" s="723">
        <v>60.3</v>
      </c>
      <c r="I92" s="723">
        <v>1</v>
      </c>
      <c r="J92" s="722">
        <v>935500</v>
      </c>
      <c r="K92" s="722">
        <v>5524000</v>
      </c>
      <c r="L92" s="723">
        <v>16.899999999999999</v>
      </c>
      <c r="M92" s="723">
        <v>0.6</v>
      </c>
      <c r="N92" s="722">
        <v>428400</v>
      </c>
      <c r="O92" s="722">
        <v>2742500</v>
      </c>
      <c r="P92" s="723">
        <v>15.6</v>
      </c>
      <c r="Q92" s="723">
        <v>0.8</v>
      </c>
      <c r="R92" s="722">
        <v>507100</v>
      </c>
      <c r="S92" s="722">
        <v>2781400</v>
      </c>
      <c r="T92" s="723">
        <v>18.2</v>
      </c>
      <c r="U92" s="723">
        <v>0.8</v>
      </c>
      <c r="V92" s="722">
        <v>427300</v>
      </c>
      <c r="W92" s="722">
        <v>935500</v>
      </c>
      <c r="X92" s="723">
        <v>45.7</v>
      </c>
      <c r="Y92" s="723">
        <v>1.7</v>
      </c>
      <c r="Z92" s="722">
        <v>3291900</v>
      </c>
      <c r="AA92" s="722">
        <v>4588500</v>
      </c>
      <c r="AB92" s="723">
        <v>71.7</v>
      </c>
      <c r="AC92" s="723">
        <v>0.7</v>
      </c>
      <c r="AD92" s="722">
        <v>213000</v>
      </c>
      <c r="AE92" s="722">
        <v>428400</v>
      </c>
      <c r="AF92" s="723">
        <v>49.7</v>
      </c>
      <c r="AG92" s="723">
        <v>2.6</v>
      </c>
      <c r="AH92" s="722">
        <v>1829100</v>
      </c>
      <c r="AI92" s="722">
        <v>2314100</v>
      </c>
      <c r="AJ92" s="723">
        <v>79</v>
      </c>
      <c r="AK92" s="723">
        <v>1</v>
      </c>
      <c r="AL92" s="722">
        <v>214300</v>
      </c>
      <c r="AM92" s="722">
        <v>507100</v>
      </c>
      <c r="AN92" s="723">
        <v>42.3</v>
      </c>
      <c r="AO92" s="723">
        <v>2.2999999999999998</v>
      </c>
      <c r="AP92" s="722">
        <v>1462800</v>
      </c>
      <c r="AQ92" s="722">
        <v>2274400</v>
      </c>
      <c r="AR92" s="723">
        <v>64.3</v>
      </c>
      <c r="AS92" s="723">
        <v>1.1000000000000001</v>
      </c>
      <c r="AT92" s="722"/>
      <c r="AU92" s="722"/>
      <c r="AV92" s="723"/>
      <c r="AW92" s="723"/>
      <c r="AX92" s="722"/>
      <c r="AY92" s="722"/>
      <c r="AZ92" s="723"/>
      <c r="BA92" s="723"/>
      <c r="BB92" s="722"/>
      <c r="BC92" s="722"/>
      <c r="BD92" s="723"/>
      <c r="BE92" s="723"/>
      <c r="BF92" s="722"/>
      <c r="BG92" s="722"/>
      <c r="BH92" s="723"/>
      <c r="BI92" s="723"/>
      <c r="BJ92" s="722"/>
      <c r="BK92" s="722"/>
      <c r="BL92" s="723"/>
      <c r="BM92" s="723"/>
      <c r="BN92" s="722"/>
      <c r="BO92" s="722"/>
      <c r="BP92" s="723"/>
      <c r="BQ92" s="723"/>
    </row>
    <row r="93" spans="1:69" s="678" customFormat="1">
      <c r="A93" s="721" t="s">
        <v>562</v>
      </c>
      <c r="B93" s="722">
        <v>2073600</v>
      </c>
      <c r="C93" s="722">
        <v>2800200</v>
      </c>
      <c r="D93" s="723">
        <v>74</v>
      </c>
      <c r="E93" s="723">
        <v>0.9</v>
      </c>
      <c r="F93" s="722">
        <v>1714400</v>
      </c>
      <c r="G93" s="722">
        <v>2830300</v>
      </c>
      <c r="H93" s="723">
        <v>60.6</v>
      </c>
      <c r="I93" s="723">
        <v>1</v>
      </c>
      <c r="J93" s="722">
        <v>954700</v>
      </c>
      <c r="K93" s="722">
        <v>5630500</v>
      </c>
      <c r="L93" s="723">
        <v>17</v>
      </c>
      <c r="M93" s="723">
        <v>0.5</v>
      </c>
      <c r="N93" s="722">
        <v>444800</v>
      </c>
      <c r="O93" s="722">
        <v>2800200</v>
      </c>
      <c r="P93" s="723">
        <v>15.9</v>
      </c>
      <c r="Q93" s="723">
        <v>0.8</v>
      </c>
      <c r="R93" s="722">
        <v>509800</v>
      </c>
      <c r="S93" s="722">
        <v>2830300</v>
      </c>
      <c r="T93" s="723">
        <v>18</v>
      </c>
      <c r="U93" s="723">
        <v>0.8</v>
      </c>
      <c r="V93" s="722">
        <v>429600</v>
      </c>
      <c r="W93" s="722">
        <v>954700</v>
      </c>
      <c r="X93" s="723">
        <v>45</v>
      </c>
      <c r="Y93" s="723">
        <v>1.7</v>
      </c>
      <c r="Z93" s="722">
        <v>3358300</v>
      </c>
      <c r="AA93" s="722">
        <v>4675800</v>
      </c>
      <c r="AB93" s="723">
        <v>71.8</v>
      </c>
      <c r="AC93" s="723">
        <v>0.7</v>
      </c>
      <c r="AD93" s="722">
        <v>221000</v>
      </c>
      <c r="AE93" s="722">
        <v>444800</v>
      </c>
      <c r="AF93" s="723">
        <v>49.7</v>
      </c>
      <c r="AG93" s="723">
        <v>2.5</v>
      </c>
      <c r="AH93" s="722">
        <v>1852500</v>
      </c>
      <c r="AI93" s="722">
        <v>2355400</v>
      </c>
      <c r="AJ93" s="723">
        <v>78.7</v>
      </c>
      <c r="AK93" s="723">
        <v>1</v>
      </c>
      <c r="AL93" s="722">
        <v>208600</v>
      </c>
      <c r="AM93" s="722">
        <v>509800</v>
      </c>
      <c r="AN93" s="723">
        <v>40.9</v>
      </c>
      <c r="AO93" s="723">
        <v>2.2000000000000002</v>
      </c>
      <c r="AP93" s="722">
        <v>1505800</v>
      </c>
      <c r="AQ93" s="722">
        <v>2320400</v>
      </c>
      <c r="AR93" s="723">
        <v>64.900000000000006</v>
      </c>
      <c r="AS93" s="723">
        <v>1.1000000000000001</v>
      </c>
      <c r="AT93" s="722"/>
      <c r="AU93" s="722"/>
      <c r="AV93" s="723"/>
      <c r="AW93" s="723"/>
      <c r="AX93" s="722"/>
      <c r="AY93" s="722"/>
      <c r="AZ93" s="723"/>
      <c r="BA93" s="723"/>
      <c r="BB93" s="722"/>
      <c r="BC93" s="722"/>
      <c r="BD93" s="723"/>
      <c r="BE93" s="723"/>
      <c r="BF93" s="722"/>
      <c r="BG93" s="722"/>
      <c r="BH93" s="723"/>
      <c r="BI93" s="723"/>
      <c r="BJ93" s="722"/>
      <c r="BK93" s="722"/>
      <c r="BL93" s="723"/>
      <c r="BM93" s="723"/>
      <c r="BN93" s="722"/>
      <c r="BO93" s="722"/>
      <c r="BP93" s="723"/>
      <c r="BQ93" s="723"/>
    </row>
    <row r="94" spans="1:69" s="678" customFormat="1">
      <c r="A94" s="721" t="s">
        <v>563</v>
      </c>
      <c r="B94" s="1936">
        <v>2127900</v>
      </c>
      <c r="C94" s="1936">
        <v>2819200</v>
      </c>
      <c r="D94" s="1937">
        <v>75.5</v>
      </c>
      <c r="E94" s="1937">
        <v>0.9</v>
      </c>
      <c r="F94" s="1938">
        <v>1739000</v>
      </c>
      <c r="G94" s="1938">
        <v>2850800</v>
      </c>
      <c r="H94" s="1939">
        <v>61</v>
      </c>
      <c r="I94" s="1939">
        <v>1</v>
      </c>
      <c r="J94" s="1940">
        <v>959000</v>
      </c>
      <c r="K94" s="1940">
        <v>5670000</v>
      </c>
      <c r="L94" s="1941">
        <v>16.899999999999999</v>
      </c>
      <c r="M94" s="1941">
        <v>0.5</v>
      </c>
      <c r="N94" s="1942">
        <v>442500</v>
      </c>
      <c r="O94" s="1942">
        <v>2819200</v>
      </c>
      <c r="P94" s="1943">
        <v>15.7</v>
      </c>
      <c r="Q94" s="1943">
        <v>0.8</v>
      </c>
      <c r="R94" s="1944">
        <v>516400</v>
      </c>
      <c r="S94" s="1944">
        <v>2850800</v>
      </c>
      <c r="T94" s="1945">
        <v>18.100000000000001</v>
      </c>
      <c r="U94" s="1945">
        <v>0.8</v>
      </c>
      <c r="V94" s="1946">
        <v>451600</v>
      </c>
      <c r="W94" s="1946">
        <v>959000</v>
      </c>
      <c r="X94" s="1947">
        <v>47.1</v>
      </c>
      <c r="Y94" s="1947">
        <v>1.7</v>
      </c>
      <c r="Z94" s="1952">
        <v>3404200</v>
      </c>
      <c r="AA94" s="1952">
        <v>4681700</v>
      </c>
      <c r="AB94" s="1953">
        <v>72.7</v>
      </c>
      <c r="AC94" s="1953">
        <v>0.7</v>
      </c>
      <c r="AD94" s="1948">
        <v>224700</v>
      </c>
      <c r="AE94" s="1948">
        <v>442500</v>
      </c>
      <c r="AF94" s="1949">
        <v>50.8</v>
      </c>
      <c r="AG94" s="1949">
        <v>2.6</v>
      </c>
      <c r="AH94" s="1954">
        <v>1897300</v>
      </c>
      <c r="AI94" s="1954">
        <v>2362600</v>
      </c>
      <c r="AJ94" s="1955">
        <v>80.3</v>
      </c>
      <c r="AK94" s="1955">
        <v>0.9</v>
      </c>
      <c r="AL94" s="1950">
        <v>226900</v>
      </c>
      <c r="AM94" s="1950">
        <v>516400</v>
      </c>
      <c r="AN94" s="1951">
        <v>43.9</v>
      </c>
      <c r="AO94" s="1951">
        <v>2.2000000000000002</v>
      </c>
      <c r="AP94" s="1956">
        <v>1506900</v>
      </c>
      <c r="AQ94" s="1956">
        <v>2319100</v>
      </c>
      <c r="AR94" s="1957">
        <v>65</v>
      </c>
      <c r="AS94" s="1957">
        <v>1.1000000000000001</v>
      </c>
      <c r="AT94" s="722"/>
      <c r="AU94" s="722"/>
      <c r="AV94" s="723"/>
      <c r="AW94" s="723"/>
      <c r="AX94" s="722"/>
      <c r="AY94" s="722"/>
      <c r="AZ94" s="723"/>
      <c r="BA94" s="723"/>
      <c r="BB94" s="722"/>
      <c r="BC94" s="722"/>
      <c r="BD94" s="723"/>
      <c r="BE94" s="723"/>
      <c r="BF94" s="722"/>
      <c r="BG94" s="722"/>
      <c r="BH94" s="723"/>
      <c r="BI94" s="723"/>
      <c r="BJ94" s="722"/>
      <c r="BK94" s="722"/>
      <c r="BL94" s="723"/>
      <c r="BM94" s="723"/>
      <c r="BN94" s="722"/>
      <c r="BO94" s="722"/>
      <c r="BP94" s="723"/>
      <c r="BQ94" s="723"/>
    </row>
    <row r="95" spans="1:69" s="678" customFormat="1">
      <c r="A95" s="721" t="s">
        <v>564</v>
      </c>
      <c r="B95" s="1910">
        <v>2182300</v>
      </c>
      <c r="C95" s="1910">
        <v>2849100</v>
      </c>
      <c r="D95" s="1911">
        <v>76.599999999999994</v>
      </c>
      <c r="E95" s="1911">
        <v>0.9</v>
      </c>
      <c r="F95" s="1910">
        <v>1795300</v>
      </c>
      <c r="G95" s="1910">
        <v>2873400</v>
      </c>
      <c r="H95" s="1911">
        <v>62.5</v>
      </c>
      <c r="I95" s="1911">
        <v>1</v>
      </c>
      <c r="J95" s="722" t="s">
        <v>442</v>
      </c>
      <c r="K95" s="722" t="s">
        <v>442</v>
      </c>
      <c r="L95" s="722" t="s">
        <v>442</v>
      </c>
      <c r="M95" s="722" t="s">
        <v>442</v>
      </c>
      <c r="N95" s="722" t="s">
        <v>442</v>
      </c>
      <c r="O95" s="722" t="s">
        <v>442</v>
      </c>
      <c r="P95" s="722" t="s">
        <v>442</v>
      </c>
      <c r="Q95" s="722" t="s">
        <v>442</v>
      </c>
      <c r="R95" s="722" t="s">
        <v>442</v>
      </c>
      <c r="S95" s="722" t="s">
        <v>442</v>
      </c>
      <c r="T95" s="722" t="s">
        <v>442</v>
      </c>
      <c r="U95" s="722" t="s">
        <v>442</v>
      </c>
      <c r="V95" s="722" t="s">
        <v>442</v>
      </c>
      <c r="W95" s="722" t="s">
        <v>442</v>
      </c>
      <c r="X95" s="722" t="s">
        <v>442</v>
      </c>
      <c r="Y95" s="722" t="s">
        <v>442</v>
      </c>
      <c r="Z95" s="722" t="s">
        <v>442</v>
      </c>
      <c r="AA95" s="722" t="s">
        <v>442</v>
      </c>
      <c r="AB95" s="722" t="s">
        <v>442</v>
      </c>
      <c r="AC95" s="722" t="s">
        <v>442</v>
      </c>
      <c r="AD95" s="722" t="s">
        <v>442</v>
      </c>
      <c r="AE95" s="722" t="s">
        <v>442</v>
      </c>
      <c r="AF95" s="722" t="s">
        <v>442</v>
      </c>
      <c r="AG95" s="722" t="s">
        <v>442</v>
      </c>
      <c r="AH95" s="722" t="s">
        <v>442</v>
      </c>
      <c r="AI95" s="722" t="s">
        <v>442</v>
      </c>
      <c r="AJ95" s="722" t="s">
        <v>442</v>
      </c>
      <c r="AK95" s="722" t="s">
        <v>442</v>
      </c>
      <c r="AL95" s="722" t="s">
        <v>442</v>
      </c>
      <c r="AM95" s="722" t="s">
        <v>442</v>
      </c>
      <c r="AN95" s="722" t="s">
        <v>442</v>
      </c>
      <c r="AO95" s="722" t="s">
        <v>442</v>
      </c>
      <c r="AP95" s="722" t="s">
        <v>442</v>
      </c>
      <c r="AQ95" s="722" t="s">
        <v>442</v>
      </c>
      <c r="AR95" s="722" t="s">
        <v>442</v>
      </c>
      <c r="AS95" s="722" t="s">
        <v>442</v>
      </c>
      <c r="AT95" s="722"/>
      <c r="AU95" s="722"/>
      <c r="AV95" s="722"/>
      <c r="AW95" s="722"/>
      <c r="AX95" s="722"/>
      <c r="AY95" s="722"/>
      <c r="AZ95" s="722"/>
      <c r="BA95" s="722"/>
      <c r="BB95" s="722"/>
      <c r="BC95" s="722"/>
      <c r="BD95" s="722"/>
      <c r="BE95" s="722"/>
      <c r="BF95" s="722"/>
      <c r="BG95" s="722"/>
      <c r="BH95" s="722"/>
      <c r="BI95" s="722"/>
      <c r="BJ95" s="722"/>
      <c r="BK95" s="722"/>
      <c r="BL95" s="722"/>
      <c r="BM95" s="722"/>
      <c r="BN95" s="722"/>
      <c r="BO95" s="722"/>
      <c r="BP95" s="722"/>
      <c r="BQ95" s="722"/>
    </row>
    <row r="96" spans="1:69" s="678" customFormat="1">
      <c r="A96" s="721" t="s">
        <v>518</v>
      </c>
      <c r="B96" s="1908">
        <v>2273300</v>
      </c>
      <c r="C96" s="1908">
        <v>2889500</v>
      </c>
      <c r="D96" s="1909">
        <v>78.7</v>
      </c>
      <c r="E96" s="1909">
        <v>0.9</v>
      </c>
      <c r="F96" s="1908">
        <v>1855600</v>
      </c>
      <c r="G96" s="1908">
        <v>2900200</v>
      </c>
      <c r="H96" s="1909">
        <v>64</v>
      </c>
      <c r="I96" s="1909">
        <v>1</v>
      </c>
      <c r="J96" s="1908">
        <v>934500</v>
      </c>
      <c r="K96" s="1908">
        <v>5789600</v>
      </c>
      <c r="L96" s="1909">
        <v>16.100000000000001</v>
      </c>
      <c r="M96" s="1909">
        <v>0.5</v>
      </c>
      <c r="N96" s="1908">
        <v>409100</v>
      </c>
      <c r="O96" s="1908">
        <v>2889500</v>
      </c>
      <c r="P96" s="1909">
        <v>14.2</v>
      </c>
      <c r="Q96" s="1909">
        <v>0.7</v>
      </c>
      <c r="R96" s="1908">
        <v>525400</v>
      </c>
      <c r="S96" s="1908">
        <v>2900200</v>
      </c>
      <c r="T96" s="1909">
        <v>18.100000000000001</v>
      </c>
      <c r="U96" s="1909">
        <v>0.8</v>
      </c>
      <c r="V96" s="1908">
        <v>457400</v>
      </c>
      <c r="W96" s="1908">
        <v>934500</v>
      </c>
      <c r="X96" s="1909">
        <v>48.9</v>
      </c>
      <c r="Y96" s="1909">
        <v>1.8</v>
      </c>
      <c r="Z96" s="1908">
        <v>3644500</v>
      </c>
      <c r="AA96" s="1908">
        <v>4809100</v>
      </c>
      <c r="AB96" s="1909">
        <v>75.8</v>
      </c>
      <c r="AC96" s="1909">
        <v>0.7</v>
      </c>
      <c r="AD96" s="1908">
        <v>217100</v>
      </c>
      <c r="AE96" s="1908">
        <v>409100</v>
      </c>
      <c r="AF96" s="1909">
        <v>53.1</v>
      </c>
      <c r="AG96" s="1909">
        <v>2.7</v>
      </c>
      <c r="AH96" s="1908">
        <v>2043000</v>
      </c>
      <c r="AI96" s="1908">
        <v>2459300</v>
      </c>
      <c r="AJ96" s="1909">
        <v>83.1</v>
      </c>
      <c r="AK96" s="1909">
        <v>0.9</v>
      </c>
      <c r="AL96" s="1908">
        <v>240300</v>
      </c>
      <c r="AM96" s="1908">
        <v>525400</v>
      </c>
      <c r="AN96" s="1909">
        <v>45.7</v>
      </c>
      <c r="AO96" s="1909">
        <v>2.2999999999999998</v>
      </c>
      <c r="AP96" s="1908">
        <v>1601500</v>
      </c>
      <c r="AQ96" s="1908">
        <v>2349800</v>
      </c>
      <c r="AR96" s="1909">
        <v>68.2</v>
      </c>
      <c r="AS96" s="1909">
        <v>1</v>
      </c>
      <c r="AT96" s="722"/>
      <c r="AU96" s="722"/>
      <c r="AV96" s="723"/>
      <c r="AW96" s="723"/>
      <c r="AX96" s="722"/>
      <c r="AY96" s="722"/>
      <c r="AZ96" s="723"/>
      <c r="BA96" s="723"/>
      <c r="BB96" s="722"/>
      <c r="BC96" s="722"/>
      <c r="BD96" s="723"/>
      <c r="BE96" s="723"/>
      <c r="BF96" s="722"/>
      <c r="BG96" s="722"/>
      <c r="BH96" s="723"/>
      <c r="BI96" s="723"/>
      <c r="BJ96" s="722"/>
      <c r="BK96" s="722"/>
      <c r="BL96" s="723"/>
      <c r="BM96" s="723"/>
      <c r="BN96" s="722"/>
      <c r="BO96" s="722"/>
      <c r="BP96" s="723"/>
      <c r="BQ96" s="723"/>
    </row>
    <row r="97" spans="1:195" s="678" customFormat="1">
      <c r="A97" s="721" t="s">
        <v>519</v>
      </c>
      <c r="B97" s="1908">
        <v>2331200</v>
      </c>
      <c r="C97" s="1908">
        <v>2935400</v>
      </c>
      <c r="D97" s="1909">
        <v>79.400000000000006</v>
      </c>
      <c r="E97" s="1909">
        <v>0.9</v>
      </c>
      <c r="F97" s="1908">
        <v>1947200</v>
      </c>
      <c r="G97" s="1908">
        <v>2932400</v>
      </c>
      <c r="H97" s="1909">
        <v>66.400000000000006</v>
      </c>
      <c r="I97" s="1909">
        <v>1</v>
      </c>
      <c r="J97" s="1908">
        <v>953900</v>
      </c>
      <c r="K97" s="1908">
        <v>5867700</v>
      </c>
      <c r="L97" s="1909">
        <v>16.3</v>
      </c>
      <c r="M97" s="1909">
        <v>0.6</v>
      </c>
      <c r="N97" s="1908">
        <v>427400</v>
      </c>
      <c r="O97" s="1908">
        <v>2935400</v>
      </c>
      <c r="P97" s="1909">
        <v>14.6</v>
      </c>
      <c r="Q97" s="1909">
        <v>0.8</v>
      </c>
      <c r="R97" s="1908">
        <v>526500</v>
      </c>
      <c r="S97" s="1908">
        <v>2932400</v>
      </c>
      <c r="T97" s="1909">
        <v>18</v>
      </c>
      <c r="U97" s="1909">
        <v>0.8</v>
      </c>
      <c r="V97" s="1908">
        <v>476300</v>
      </c>
      <c r="W97" s="1908">
        <v>953900</v>
      </c>
      <c r="X97" s="1909">
        <v>49.9</v>
      </c>
      <c r="Y97" s="1909">
        <v>1.8</v>
      </c>
      <c r="Z97" s="1908">
        <v>3769700</v>
      </c>
      <c r="AA97" s="1908">
        <v>4862900</v>
      </c>
      <c r="AB97" s="1909">
        <v>77.5</v>
      </c>
      <c r="AC97" s="1909">
        <v>0.7</v>
      </c>
      <c r="AD97" s="1908">
        <v>234900</v>
      </c>
      <c r="AE97" s="1908">
        <v>427400</v>
      </c>
      <c r="AF97" s="1909">
        <v>55</v>
      </c>
      <c r="AG97" s="1909">
        <v>2.7</v>
      </c>
      <c r="AH97" s="1908">
        <v>2081300</v>
      </c>
      <c r="AI97" s="1908">
        <v>2485100</v>
      </c>
      <c r="AJ97" s="1909">
        <v>83.8</v>
      </c>
      <c r="AK97" s="1909">
        <v>0.9</v>
      </c>
      <c r="AL97" s="1908">
        <v>241400</v>
      </c>
      <c r="AM97" s="1908">
        <v>526500</v>
      </c>
      <c r="AN97" s="1909">
        <v>45.8</v>
      </c>
      <c r="AO97" s="1909">
        <v>2.4</v>
      </c>
      <c r="AP97" s="1908">
        <v>1688400</v>
      </c>
      <c r="AQ97" s="1908">
        <v>2377800</v>
      </c>
      <c r="AR97" s="1909">
        <v>71</v>
      </c>
      <c r="AS97" s="1909">
        <v>1</v>
      </c>
      <c r="AT97" s="722"/>
      <c r="AU97" s="722"/>
      <c r="AV97" s="723"/>
      <c r="AW97" s="723"/>
      <c r="AX97" s="722"/>
      <c r="AY97" s="722"/>
      <c r="AZ97" s="723"/>
      <c r="BA97" s="723"/>
      <c r="BB97" s="722"/>
      <c r="BC97" s="722"/>
      <c r="BD97" s="723"/>
      <c r="BE97" s="723"/>
      <c r="BF97" s="722"/>
      <c r="BG97" s="722"/>
      <c r="BH97" s="723"/>
      <c r="BI97" s="723"/>
      <c r="BJ97" s="722"/>
      <c r="BK97" s="722"/>
      <c r="BL97" s="723"/>
      <c r="BM97" s="723"/>
      <c r="BN97" s="722"/>
      <c r="BO97" s="722"/>
      <c r="BP97" s="723"/>
      <c r="BQ97" s="723"/>
    </row>
    <row r="98" spans="1:195" s="678" customFormat="1">
      <c r="A98" s="721" t="s">
        <v>520</v>
      </c>
      <c r="B98" s="1908">
        <v>2391000</v>
      </c>
      <c r="C98" s="1908">
        <v>2972700</v>
      </c>
      <c r="D98" s="1909">
        <v>80.400000000000006</v>
      </c>
      <c r="E98" s="1909">
        <v>0.9</v>
      </c>
      <c r="F98" s="1908">
        <v>1972700</v>
      </c>
      <c r="G98" s="1908">
        <v>2948300</v>
      </c>
      <c r="H98" s="1909">
        <v>66.900000000000006</v>
      </c>
      <c r="I98" s="1909">
        <v>1</v>
      </c>
      <c r="J98" s="1908">
        <v>955300</v>
      </c>
      <c r="K98" s="1908">
        <v>5920900</v>
      </c>
      <c r="L98" s="1909">
        <v>16.100000000000001</v>
      </c>
      <c r="M98" s="1909">
        <v>0.6</v>
      </c>
      <c r="N98" s="1908">
        <v>422700</v>
      </c>
      <c r="O98" s="1908">
        <v>2972700</v>
      </c>
      <c r="P98" s="1909">
        <v>14.2</v>
      </c>
      <c r="Q98" s="1909">
        <v>0.8</v>
      </c>
      <c r="R98" s="1908">
        <v>532500</v>
      </c>
      <c r="S98" s="1908">
        <v>2948300</v>
      </c>
      <c r="T98" s="1909">
        <v>18.100000000000001</v>
      </c>
      <c r="U98" s="1909">
        <v>0.8</v>
      </c>
      <c r="V98" s="1908">
        <v>492800</v>
      </c>
      <c r="W98" s="1908">
        <v>955300</v>
      </c>
      <c r="X98" s="1909">
        <v>51.6</v>
      </c>
      <c r="Y98" s="1909">
        <v>1.9</v>
      </c>
      <c r="Z98" s="1908">
        <v>3841700</v>
      </c>
      <c r="AA98" s="1908">
        <v>4913900</v>
      </c>
      <c r="AB98" s="1909">
        <v>78.2</v>
      </c>
      <c r="AC98" s="1909">
        <v>0.7</v>
      </c>
      <c r="AD98" s="1908">
        <v>247600</v>
      </c>
      <c r="AE98" s="1908">
        <v>422700</v>
      </c>
      <c r="AF98" s="1909">
        <v>58.6</v>
      </c>
      <c r="AG98" s="1909">
        <v>2.9</v>
      </c>
      <c r="AH98" s="1908">
        <v>2127600</v>
      </c>
      <c r="AI98" s="1908">
        <v>2523100</v>
      </c>
      <c r="AJ98" s="1909">
        <v>84.3</v>
      </c>
      <c r="AK98" s="1909">
        <v>0.9</v>
      </c>
      <c r="AL98" s="1908">
        <v>245200</v>
      </c>
      <c r="AM98" s="1908">
        <v>532500</v>
      </c>
      <c r="AN98" s="1909">
        <v>46</v>
      </c>
      <c r="AO98" s="1909">
        <v>2.5</v>
      </c>
      <c r="AP98" s="1908">
        <v>1714000</v>
      </c>
      <c r="AQ98" s="1908">
        <v>2390800</v>
      </c>
      <c r="AR98" s="1909">
        <v>71.7</v>
      </c>
      <c r="AS98" s="1909">
        <v>1.1000000000000001</v>
      </c>
      <c r="AT98" s="722"/>
      <c r="AU98" s="722"/>
      <c r="AV98" s="723"/>
      <c r="AW98" s="723"/>
      <c r="AX98" s="722"/>
      <c r="AY98" s="722"/>
      <c r="AZ98" s="723"/>
      <c r="BA98" s="723"/>
      <c r="BB98" s="722"/>
      <c r="BC98" s="722"/>
      <c r="BD98" s="723"/>
      <c r="BE98" s="723"/>
      <c r="BF98" s="722"/>
      <c r="BG98" s="722"/>
      <c r="BH98" s="723"/>
      <c r="BI98" s="723"/>
      <c r="BJ98" s="722"/>
      <c r="BK98" s="722"/>
      <c r="BL98" s="723"/>
      <c r="BM98" s="723"/>
      <c r="BN98" s="722"/>
      <c r="BO98" s="722"/>
      <c r="BP98" s="723"/>
      <c r="BQ98" s="723"/>
    </row>
    <row r="99" spans="1:195" s="678" customFormat="1">
      <c r="A99" s="721" t="s">
        <v>823</v>
      </c>
      <c r="B99" s="1908">
        <v>2391800</v>
      </c>
      <c r="C99" s="1908">
        <v>2983900</v>
      </c>
      <c r="D99" s="1909">
        <v>80.2</v>
      </c>
      <c r="E99" s="1909">
        <v>0.9</v>
      </c>
      <c r="F99" s="1908">
        <v>1996300</v>
      </c>
      <c r="G99" s="1908">
        <v>2953300</v>
      </c>
      <c r="H99" s="1909">
        <v>67.599999999999994</v>
      </c>
      <c r="I99" s="1909">
        <v>1</v>
      </c>
      <c r="J99" s="1908">
        <v>938200</v>
      </c>
      <c r="K99" s="1908">
        <v>5937200</v>
      </c>
      <c r="L99" s="1909">
        <v>15.8</v>
      </c>
      <c r="M99" s="1909">
        <v>0.6</v>
      </c>
      <c r="N99" s="1908">
        <v>412600</v>
      </c>
      <c r="O99" s="1908">
        <v>2983900</v>
      </c>
      <c r="P99" s="1909">
        <v>13.8</v>
      </c>
      <c r="Q99" s="1909">
        <v>0.8</v>
      </c>
      <c r="R99" s="1908">
        <v>525700</v>
      </c>
      <c r="S99" s="1908">
        <v>2953300</v>
      </c>
      <c r="T99" s="1909">
        <v>17.8</v>
      </c>
      <c r="U99" s="1909">
        <v>0.8</v>
      </c>
      <c r="V99" s="1908">
        <v>480200</v>
      </c>
      <c r="W99" s="1908">
        <v>938200</v>
      </c>
      <c r="X99" s="1909">
        <v>51.2</v>
      </c>
      <c r="Y99" s="1909">
        <v>1.9</v>
      </c>
      <c r="Z99" s="1908">
        <v>3886100</v>
      </c>
      <c r="AA99" s="1908">
        <v>4959100</v>
      </c>
      <c r="AB99" s="1909">
        <v>78.400000000000006</v>
      </c>
      <c r="AC99" s="1909">
        <v>0.7</v>
      </c>
      <c r="AD99" s="1908">
        <v>224400</v>
      </c>
      <c r="AE99" s="1908">
        <v>412600</v>
      </c>
      <c r="AF99" s="1909">
        <v>54.4</v>
      </c>
      <c r="AG99" s="1909">
        <v>3</v>
      </c>
      <c r="AH99" s="1908">
        <v>2156400</v>
      </c>
      <c r="AI99" s="1908">
        <v>2551800</v>
      </c>
      <c r="AJ99" s="1909">
        <v>84.5</v>
      </c>
      <c r="AK99" s="1909">
        <v>0.9</v>
      </c>
      <c r="AL99" s="1908">
        <v>255800</v>
      </c>
      <c r="AM99" s="1908">
        <v>525700</v>
      </c>
      <c r="AN99" s="1909">
        <v>48.7</v>
      </c>
      <c r="AO99" s="1909">
        <v>2.5</v>
      </c>
      <c r="AP99" s="1908">
        <v>1729700</v>
      </c>
      <c r="AQ99" s="1908">
        <v>2407300</v>
      </c>
      <c r="AR99" s="1909">
        <v>71.900000000000006</v>
      </c>
      <c r="AS99" s="1909">
        <v>1.1000000000000001</v>
      </c>
      <c r="AT99" s="722"/>
      <c r="AU99" s="722"/>
      <c r="AV99" s="722"/>
      <c r="AW99" s="722"/>
      <c r="AX99" s="722"/>
      <c r="AY99" s="722"/>
      <c r="AZ99" s="722"/>
      <c r="BA99" s="722"/>
      <c r="BB99" s="722"/>
      <c r="BC99" s="722"/>
      <c r="BD99" s="722"/>
      <c r="BE99" s="722"/>
      <c r="BF99" s="722"/>
      <c r="BG99" s="722"/>
      <c r="BH99" s="722"/>
      <c r="BI99" s="722"/>
      <c r="BJ99" s="722"/>
      <c r="BK99" s="722"/>
      <c r="BL99" s="722"/>
      <c r="BM99" s="722"/>
      <c r="BN99" s="722"/>
      <c r="BO99" s="722"/>
      <c r="BP99" s="722"/>
      <c r="BQ99" s="722"/>
    </row>
    <row r="100" spans="1:195" s="1869" customFormat="1">
      <c r="A100" s="1881" t="s">
        <v>1294</v>
      </c>
      <c r="B100" s="1908">
        <v>2442000</v>
      </c>
      <c r="C100" s="1908">
        <v>3033100</v>
      </c>
      <c r="D100" s="1909">
        <v>80.5</v>
      </c>
      <c r="E100" s="1909">
        <v>0.9</v>
      </c>
      <c r="F100" s="1908">
        <v>2033000</v>
      </c>
      <c r="G100" s="1908">
        <v>2990900</v>
      </c>
      <c r="H100" s="1909">
        <v>68</v>
      </c>
      <c r="I100" s="1909">
        <v>1.1000000000000001</v>
      </c>
      <c r="J100" s="1908">
        <v>1004000</v>
      </c>
      <c r="K100" s="1908">
        <v>6024100</v>
      </c>
      <c r="L100" s="1909">
        <v>16.7</v>
      </c>
      <c r="M100" s="1909">
        <v>0.6</v>
      </c>
      <c r="N100" s="1908">
        <v>438500</v>
      </c>
      <c r="O100" s="1908">
        <v>3033100</v>
      </c>
      <c r="P100" s="1909">
        <v>14.5</v>
      </c>
      <c r="Q100" s="1909">
        <v>0.8</v>
      </c>
      <c r="R100" s="1908">
        <v>565600</v>
      </c>
      <c r="S100" s="1908">
        <v>2990900</v>
      </c>
      <c r="T100" s="1909">
        <v>18.899999999999999</v>
      </c>
      <c r="U100" s="1909">
        <v>0.9</v>
      </c>
      <c r="V100" s="1908">
        <v>520100</v>
      </c>
      <c r="W100" s="1908">
        <v>1004000</v>
      </c>
      <c r="X100" s="1909">
        <v>51.8</v>
      </c>
      <c r="Y100" s="1909">
        <v>2</v>
      </c>
      <c r="Z100" s="1908">
        <v>3925700</v>
      </c>
      <c r="AA100" s="1908">
        <v>4974100</v>
      </c>
      <c r="AB100" s="1909">
        <v>78.900000000000006</v>
      </c>
      <c r="AC100" s="1909">
        <v>0.7</v>
      </c>
      <c r="AD100" s="1908">
        <v>240900</v>
      </c>
      <c r="AE100" s="1908">
        <v>438500</v>
      </c>
      <c r="AF100" s="1909">
        <v>54.9</v>
      </c>
      <c r="AG100" s="1909">
        <v>3</v>
      </c>
      <c r="AH100" s="1908">
        <v>2185800</v>
      </c>
      <c r="AI100" s="1908">
        <v>2574000</v>
      </c>
      <c r="AJ100" s="1909">
        <v>84.9</v>
      </c>
      <c r="AK100" s="1909">
        <v>0.9</v>
      </c>
      <c r="AL100" s="1908">
        <v>279300</v>
      </c>
      <c r="AM100" s="1908">
        <v>565600</v>
      </c>
      <c r="AN100" s="1909">
        <v>49.4</v>
      </c>
      <c r="AO100" s="1909">
        <v>2.6</v>
      </c>
      <c r="AP100" s="1908">
        <v>1740000</v>
      </c>
      <c r="AQ100" s="1908">
        <v>2400000</v>
      </c>
      <c r="AR100" s="1909">
        <v>72.5</v>
      </c>
      <c r="AS100" s="1909">
        <v>1.1000000000000001</v>
      </c>
      <c r="AT100" s="722"/>
      <c r="AU100" s="722"/>
      <c r="AV100" s="722"/>
      <c r="AW100" s="722"/>
      <c r="AX100" s="722"/>
      <c r="AY100" s="722"/>
      <c r="AZ100" s="722"/>
      <c r="BA100" s="722"/>
      <c r="BB100" s="722"/>
      <c r="BC100" s="722"/>
      <c r="BD100" s="722"/>
      <c r="BE100" s="722"/>
      <c r="BF100" s="722"/>
      <c r="BG100" s="722"/>
      <c r="BH100" s="722"/>
      <c r="BI100" s="722"/>
      <c r="BJ100" s="722"/>
      <c r="BK100" s="722"/>
      <c r="BL100" s="722"/>
      <c r="BM100" s="722"/>
      <c r="BN100" s="722"/>
      <c r="BO100" s="722"/>
      <c r="BP100" s="722"/>
      <c r="BQ100" s="722"/>
    </row>
    <row r="101" spans="1:195" s="678" customFormat="1">
      <c r="A101" s="706" t="s">
        <v>875</v>
      </c>
    </row>
    <row r="102" spans="1:195" s="678" customFormat="1">
      <c r="A102" s="717" t="s">
        <v>834</v>
      </c>
    </row>
    <row r="103" spans="1:195" s="678" customFormat="1">
      <c r="A103" s="717" t="s">
        <v>835</v>
      </c>
    </row>
    <row r="104" spans="1:195" s="678" customFormat="1">
      <c r="A104" s="717"/>
    </row>
    <row r="105" spans="1:195" s="678" customFormat="1">
      <c r="A105" s="717"/>
    </row>
    <row r="106" spans="1:195" s="678" customFormat="1">
      <c r="A106" s="717"/>
      <c r="F106" s="963">
        <f>F99/(B99+F99)%</f>
        <v>45.493493767234114</v>
      </c>
      <c r="G106" s="678">
        <f>G99/(C99+G99)%</f>
        <v>49.742302768982015</v>
      </c>
    </row>
    <row r="108" spans="1:195" ht="15.75">
      <c r="A108" s="708" t="s">
        <v>114</v>
      </c>
      <c r="B108" s="708"/>
      <c r="C108" s="708"/>
      <c r="D108" s="708"/>
      <c r="E108" s="708"/>
      <c r="F108" s="708"/>
      <c r="G108" s="708"/>
      <c r="H108" s="707"/>
      <c r="I108" s="707"/>
      <c r="J108" s="707"/>
      <c r="K108" s="707"/>
      <c r="L108" s="707"/>
      <c r="M108" s="707"/>
      <c r="N108" s="707"/>
      <c r="O108" s="707"/>
      <c r="P108" s="707"/>
      <c r="Q108" s="707"/>
      <c r="R108" s="707"/>
      <c r="S108" s="707"/>
      <c r="T108" s="707"/>
      <c r="U108" s="707"/>
      <c r="V108" s="707"/>
      <c r="W108" s="707"/>
      <c r="X108" s="707"/>
      <c r="Y108" s="707"/>
      <c r="Z108" s="707"/>
      <c r="AA108" s="707"/>
      <c r="AB108" s="707"/>
      <c r="AC108" s="707"/>
      <c r="AD108" s="707"/>
      <c r="AE108" s="707"/>
      <c r="AF108" s="707"/>
      <c r="AG108" s="707"/>
      <c r="AH108" s="707"/>
      <c r="AI108" s="707"/>
      <c r="AJ108" s="707"/>
      <c r="AK108" s="707"/>
      <c r="AL108" s="707"/>
      <c r="AM108" s="707"/>
      <c r="AN108" s="707"/>
      <c r="AO108" s="707"/>
      <c r="AP108" s="707"/>
      <c r="AQ108" s="707"/>
      <c r="AR108" s="707"/>
      <c r="AS108" s="707"/>
      <c r="AT108" s="707"/>
      <c r="AU108" s="707"/>
      <c r="AV108" s="707"/>
      <c r="AW108" s="707"/>
      <c r="AX108" s="707"/>
      <c r="AY108" s="707"/>
      <c r="AZ108" s="707"/>
      <c r="BA108" s="707"/>
      <c r="BB108" s="707"/>
      <c r="BC108" s="707"/>
      <c r="BD108" s="707"/>
      <c r="BE108" s="707"/>
      <c r="BF108" s="707"/>
      <c r="BG108" s="707"/>
      <c r="BH108" s="707"/>
      <c r="BI108" s="707"/>
      <c r="BJ108" s="707"/>
      <c r="BK108" s="707"/>
      <c r="BL108" s="707"/>
      <c r="BM108" s="707"/>
      <c r="BN108" s="707"/>
      <c r="BO108" s="707"/>
      <c r="BP108" s="707"/>
      <c r="BQ108" s="707"/>
      <c r="BR108" s="707"/>
      <c r="BS108" s="707"/>
      <c r="BT108" s="707"/>
      <c r="BU108" s="707"/>
      <c r="BV108" s="707"/>
      <c r="BW108" s="707"/>
      <c r="BX108" s="707"/>
      <c r="BY108" s="707"/>
      <c r="BZ108" s="707"/>
      <c r="CA108" s="707"/>
      <c r="CB108" s="707"/>
      <c r="CC108" s="707"/>
      <c r="CD108" s="707"/>
      <c r="CE108" s="707"/>
      <c r="CF108" s="707"/>
      <c r="CG108" s="707"/>
      <c r="CH108" s="707"/>
      <c r="CI108" s="707"/>
      <c r="CJ108" s="707"/>
      <c r="CK108" s="707"/>
      <c r="CL108" s="707"/>
      <c r="CM108" s="707"/>
      <c r="CN108" s="707"/>
      <c r="CO108" s="707"/>
      <c r="CP108" s="707"/>
      <c r="CQ108" s="707"/>
      <c r="CR108" s="707"/>
      <c r="CS108" s="707"/>
      <c r="CT108" s="707"/>
      <c r="CU108" s="707"/>
      <c r="CV108" s="707"/>
      <c r="CW108" s="707"/>
      <c r="CX108" s="707"/>
      <c r="CY108" s="707"/>
      <c r="CZ108" s="707"/>
      <c r="DA108" s="707"/>
      <c r="DB108" s="707"/>
      <c r="DC108" s="707"/>
      <c r="DD108" s="707"/>
      <c r="DE108" s="707"/>
      <c r="DF108" s="707"/>
      <c r="DG108" s="707"/>
      <c r="DH108" s="707"/>
      <c r="DI108" s="707"/>
      <c r="DJ108" s="707"/>
      <c r="DK108" s="707"/>
      <c r="DL108" s="707"/>
      <c r="DM108" s="707"/>
      <c r="DN108" s="707"/>
      <c r="DO108" s="707"/>
      <c r="DP108" s="707"/>
      <c r="DQ108" s="707"/>
      <c r="DR108" s="707"/>
      <c r="DS108" s="707"/>
      <c r="DT108" s="707"/>
      <c r="DU108" s="707"/>
      <c r="DV108" s="707"/>
      <c r="DW108" s="707"/>
      <c r="DX108" s="707"/>
      <c r="DY108" s="707"/>
      <c r="DZ108" s="707"/>
      <c r="EA108" s="707"/>
      <c r="EB108" s="707"/>
      <c r="EC108" s="707"/>
      <c r="ED108" s="707"/>
      <c r="EE108" s="707"/>
      <c r="EF108" s="707"/>
      <c r="EG108" s="707"/>
      <c r="EH108" s="707"/>
      <c r="EI108" s="707"/>
      <c r="EJ108" s="707"/>
      <c r="EK108" s="707"/>
      <c r="EL108" s="707"/>
      <c r="EM108" s="707"/>
      <c r="EN108" s="707"/>
      <c r="EO108" s="707"/>
      <c r="EP108" s="707"/>
      <c r="EQ108" s="707"/>
      <c r="ER108" s="707"/>
      <c r="ES108" s="707"/>
      <c r="ET108" s="707"/>
      <c r="EU108" s="707"/>
      <c r="EV108" s="707"/>
      <c r="EW108" s="707"/>
      <c r="EX108" s="707"/>
      <c r="EY108" s="707"/>
      <c r="EZ108" s="707"/>
      <c r="FA108" s="707"/>
      <c r="FB108" s="707"/>
      <c r="FC108" s="707"/>
      <c r="FD108" s="707"/>
      <c r="FE108" s="707"/>
      <c r="FF108" s="707"/>
      <c r="FG108" s="707"/>
      <c r="FH108" s="707"/>
      <c r="FI108" s="707"/>
      <c r="FJ108" s="707"/>
      <c r="FK108" s="707"/>
      <c r="FL108" s="707"/>
      <c r="FM108" s="707"/>
      <c r="FN108" s="707"/>
      <c r="FO108" s="707"/>
      <c r="FP108" s="707"/>
      <c r="FQ108" s="707"/>
      <c r="FR108" s="707"/>
      <c r="FS108" s="707"/>
      <c r="FT108" s="707"/>
      <c r="FU108" s="707"/>
      <c r="FV108" s="707"/>
      <c r="FW108" s="707"/>
      <c r="FX108" s="707"/>
      <c r="FY108" s="707"/>
      <c r="FZ108" s="707"/>
      <c r="GA108" s="707"/>
      <c r="GB108" s="707"/>
      <c r="GC108" s="707"/>
      <c r="GD108" s="707"/>
      <c r="GE108" s="707"/>
      <c r="GF108" s="707"/>
      <c r="GG108" s="707"/>
      <c r="GH108" s="707"/>
      <c r="GI108" s="707"/>
      <c r="GJ108" s="707"/>
      <c r="GK108" s="707"/>
      <c r="GL108" s="707"/>
      <c r="GM108" s="707"/>
    </row>
    <row r="109" spans="1:195">
      <c r="A109" s="717" t="s">
        <v>997</v>
      </c>
      <c r="B109" s="709"/>
      <c r="C109" s="709"/>
      <c r="D109" s="709"/>
      <c r="E109" s="709"/>
      <c r="F109" s="709"/>
      <c r="G109" s="709"/>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7"/>
      <c r="BA109" s="707"/>
      <c r="BB109" s="707"/>
      <c r="BC109" s="707"/>
      <c r="BD109" s="707"/>
      <c r="BE109" s="707"/>
      <c r="BF109" s="707"/>
      <c r="BG109" s="707"/>
      <c r="BH109" s="707"/>
      <c r="BI109" s="707"/>
      <c r="BJ109" s="707"/>
      <c r="BK109" s="707"/>
      <c r="BL109" s="707"/>
      <c r="BM109" s="707"/>
      <c r="BN109" s="707"/>
      <c r="BO109" s="707"/>
      <c r="BP109" s="707"/>
      <c r="BQ109" s="707"/>
      <c r="BR109" s="707"/>
      <c r="BS109" s="707"/>
      <c r="BT109" s="707"/>
      <c r="BU109" s="707"/>
      <c r="BV109" s="707"/>
      <c r="BW109" s="707"/>
      <c r="BX109" s="707"/>
      <c r="BY109" s="707"/>
      <c r="BZ109" s="707"/>
      <c r="CA109" s="707"/>
      <c r="CB109" s="707"/>
      <c r="CC109" s="707"/>
      <c r="CD109" s="707"/>
      <c r="CE109" s="707"/>
      <c r="CF109" s="707"/>
      <c r="CG109" s="707"/>
      <c r="CH109" s="707"/>
      <c r="CI109" s="707"/>
      <c r="CJ109" s="707"/>
      <c r="CK109" s="707"/>
      <c r="CL109" s="707"/>
      <c r="CM109" s="707"/>
      <c r="CN109" s="707"/>
      <c r="CO109" s="707"/>
      <c r="CP109" s="707"/>
      <c r="CQ109" s="707"/>
      <c r="CR109" s="707"/>
      <c r="CS109" s="707"/>
      <c r="CT109" s="707"/>
      <c r="CU109" s="707"/>
      <c r="CV109" s="707"/>
      <c r="CW109" s="707"/>
      <c r="CX109" s="707"/>
      <c r="CY109" s="707"/>
      <c r="CZ109" s="707"/>
      <c r="DA109" s="707"/>
      <c r="DB109" s="707"/>
      <c r="DC109" s="707"/>
      <c r="DD109" s="707"/>
      <c r="DE109" s="707"/>
      <c r="DF109" s="707"/>
      <c r="DG109" s="707"/>
      <c r="DH109" s="707"/>
      <c r="DI109" s="707"/>
      <c r="DJ109" s="707"/>
      <c r="DK109" s="707"/>
      <c r="DL109" s="707"/>
      <c r="DM109" s="707"/>
      <c r="DN109" s="707"/>
      <c r="DO109" s="707"/>
      <c r="DP109" s="707"/>
      <c r="DQ109" s="707"/>
      <c r="DR109" s="707"/>
      <c r="DS109" s="707"/>
      <c r="DT109" s="707"/>
      <c r="DU109" s="707"/>
      <c r="DV109" s="707"/>
      <c r="DW109" s="707"/>
      <c r="DX109" s="707"/>
      <c r="DY109" s="707"/>
      <c r="DZ109" s="707"/>
      <c r="EA109" s="707"/>
      <c r="EB109" s="707"/>
      <c r="EC109" s="707"/>
      <c r="ED109" s="707"/>
      <c r="EE109" s="707"/>
      <c r="EF109" s="707"/>
      <c r="EG109" s="707"/>
      <c r="EH109" s="707"/>
      <c r="EI109" s="707"/>
      <c r="EJ109" s="707"/>
      <c r="EK109" s="707"/>
      <c r="EL109" s="707"/>
      <c r="EM109" s="707"/>
      <c r="EN109" s="707"/>
      <c r="EO109" s="707"/>
      <c r="EP109" s="707"/>
      <c r="EQ109" s="707"/>
      <c r="ER109" s="707"/>
      <c r="ES109" s="707"/>
      <c r="ET109" s="707"/>
      <c r="EU109" s="707"/>
      <c r="EV109" s="707"/>
      <c r="EW109" s="707"/>
      <c r="EX109" s="707"/>
      <c r="EY109" s="707"/>
      <c r="EZ109" s="707"/>
      <c r="FA109" s="707"/>
      <c r="FB109" s="707"/>
      <c r="FC109" s="707"/>
      <c r="FD109" s="707"/>
      <c r="FE109" s="707"/>
      <c r="FF109" s="707"/>
      <c r="FG109" s="707"/>
      <c r="FH109" s="707"/>
      <c r="FI109" s="707"/>
      <c r="FJ109" s="707"/>
      <c r="FK109" s="707"/>
      <c r="FL109" s="707"/>
      <c r="FM109" s="707"/>
      <c r="FN109" s="707"/>
      <c r="FO109" s="707"/>
      <c r="FP109" s="707"/>
      <c r="FQ109" s="707"/>
      <c r="FR109" s="707"/>
      <c r="FS109" s="707"/>
      <c r="FT109" s="707"/>
      <c r="FU109" s="707"/>
      <c r="FV109" s="707"/>
      <c r="FW109" s="707"/>
      <c r="FX109" s="707"/>
      <c r="FY109" s="707"/>
      <c r="FZ109" s="707"/>
      <c r="GA109" s="707"/>
      <c r="GB109" s="707"/>
      <c r="GC109" s="707"/>
      <c r="GD109" s="707"/>
      <c r="GE109" s="707"/>
      <c r="GF109" s="707"/>
      <c r="GG109" s="707"/>
      <c r="GH109" s="707"/>
      <c r="GI109" s="707"/>
      <c r="GJ109" s="707"/>
      <c r="GK109" s="707"/>
      <c r="GL109" s="707"/>
      <c r="GM109" s="707"/>
    </row>
    <row r="110" spans="1:195">
      <c r="A110" s="678"/>
      <c r="H110" s="678"/>
      <c r="I110" s="678"/>
      <c r="J110" s="678"/>
      <c r="K110" s="678"/>
      <c r="L110" s="678"/>
      <c r="M110" s="678"/>
      <c r="N110" s="678"/>
      <c r="O110" s="678"/>
      <c r="P110" s="456"/>
      <c r="Q110" s="454"/>
      <c r="R110" s="454"/>
      <c r="S110" s="455"/>
      <c r="T110" s="455"/>
      <c r="U110" s="678"/>
      <c r="V110" s="678"/>
      <c r="W110" s="456"/>
      <c r="X110" s="454"/>
      <c r="Y110" s="454"/>
      <c r="Z110" s="455"/>
      <c r="AA110" s="455"/>
      <c r="AB110" s="678"/>
      <c r="AC110" s="678"/>
      <c r="AD110" s="678"/>
      <c r="AE110" s="678"/>
      <c r="AF110" s="678"/>
      <c r="AG110" s="678"/>
      <c r="AH110" s="678"/>
      <c r="AI110" s="678"/>
      <c r="AJ110" s="678"/>
      <c r="AK110" s="678"/>
      <c r="AL110" s="678"/>
      <c r="AM110" s="678"/>
      <c r="AN110" s="678"/>
      <c r="AO110" s="678"/>
      <c r="AP110" s="678"/>
      <c r="AQ110" s="678"/>
      <c r="AR110" s="678"/>
      <c r="AS110" s="678"/>
      <c r="AT110" s="678"/>
      <c r="AU110" s="678"/>
      <c r="AV110" s="678"/>
      <c r="AW110" s="678"/>
      <c r="AX110" s="678"/>
      <c r="AY110" s="678"/>
      <c r="AZ110" s="678"/>
      <c r="BA110" s="678"/>
      <c r="BB110" s="678"/>
      <c r="BC110" s="678"/>
      <c r="BD110" s="678"/>
      <c r="BE110" s="678"/>
      <c r="BF110" s="678"/>
      <c r="BG110" s="678"/>
      <c r="BH110" s="678"/>
      <c r="BI110" s="678"/>
      <c r="BJ110" s="678"/>
      <c r="BK110" s="678"/>
      <c r="BL110" s="678"/>
      <c r="BM110" s="678"/>
      <c r="BN110" s="678"/>
      <c r="BO110" s="678"/>
      <c r="BP110" s="678"/>
      <c r="BQ110" s="678"/>
      <c r="BR110" s="678"/>
      <c r="BS110" s="678"/>
      <c r="BT110" s="678"/>
      <c r="BU110" s="678"/>
      <c r="BV110" s="678"/>
      <c r="BW110" s="678"/>
      <c r="BX110" s="678"/>
      <c r="BY110" s="678"/>
      <c r="BZ110" s="678"/>
      <c r="CA110" s="678"/>
      <c r="CB110" s="678"/>
      <c r="CC110" s="678"/>
      <c r="CD110" s="678"/>
      <c r="CE110" s="678"/>
      <c r="CF110" s="678"/>
      <c r="CG110" s="678"/>
      <c r="CH110" s="678"/>
      <c r="CI110" s="678"/>
      <c r="CJ110" s="678"/>
      <c r="CK110" s="678"/>
      <c r="CL110" s="678"/>
      <c r="CM110" s="678"/>
      <c r="CN110" s="678"/>
      <c r="CO110" s="678"/>
      <c r="CP110" s="678"/>
      <c r="CQ110" s="678"/>
      <c r="CR110" s="678"/>
      <c r="CS110" s="678"/>
      <c r="CT110" s="678"/>
      <c r="CU110" s="678"/>
      <c r="CV110" s="678"/>
      <c r="CW110" s="678"/>
      <c r="CX110" s="678"/>
      <c r="CY110" s="678"/>
      <c r="CZ110" s="678"/>
      <c r="DA110" s="678"/>
      <c r="DB110" s="678"/>
      <c r="DC110" s="678"/>
      <c r="DD110" s="678"/>
      <c r="DE110" s="678"/>
      <c r="DF110" s="678"/>
      <c r="DG110" s="678"/>
      <c r="DH110" s="678"/>
      <c r="DI110" s="678"/>
      <c r="DJ110" s="678"/>
      <c r="DK110" s="678"/>
      <c r="DL110" s="678"/>
      <c r="DM110" s="678"/>
      <c r="DN110" s="678"/>
      <c r="DO110" s="678"/>
      <c r="DP110" s="678"/>
      <c r="DQ110" s="678"/>
      <c r="DR110" s="678"/>
      <c r="DS110" s="678"/>
      <c r="DT110" s="678"/>
      <c r="DU110" s="678"/>
      <c r="DV110" s="678"/>
      <c r="DW110" s="678"/>
      <c r="DX110" s="678"/>
      <c r="DY110" s="678"/>
      <c r="DZ110" s="678"/>
      <c r="EA110" s="678"/>
      <c r="EB110" s="678"/>
      <c r="EC110" s="678"/>
      <c r="ED110" s="678"/>
      <c r="EE110" s="678"/>
      <c r="EF110" s="678"/>
      <c r="EG110" s="678"/>
      <c r="EH110" s="678"/>
      <c r="EI110" s="678"/>
      <c r="EJ110" s="678"/>
      <c r="EK110" s="678"/>
      <c r="EL110" s="678"/>
      <c r="EM110" s="678"/>
      <c r="EN110" s="678"/>
      <c r="EO110" s="678"/>
      <c r="EP110" s="678"/>
      <c r="EQ110" s="678"/>
      <c r="ER110" s="678"/>
      <c r="ES110" s="678"/>
      <c r="ET110" s="678"/>
      <c r="EU110" s="678"/>
      <c r="EV110" s="678"/>
      <c r="EW110" s="678"/>
      <c r="EX110" s="678"/>
      <c r="EY110" s="678"/>
      <c r="EZ110" s="678"/>
      <c r="FA110" s="678"/>
      <c r="FB110" s="678"/>
      <c r="FC110" s="678"/>
      <c r="FD110" s="678"/>
      <c r="FE110" s="678"/>
      <c r="FF110" s="678"/>
      <c r="FG110" s="678"/>
      <c r="FH110" s="678"/>
      <c r="FI110" s="678"/>
      <c r="FJ110" s="678"/>
      <c r="FK110" s="678"/>
      <c r="FL110" s="678"/>
      <c r="FM110" s="678"/>
      <c r="FN110" s="678"/>
      <c r="FO110" s="678"/>
      <c r="FP110" s="678"/>
      <c r="FQ110" s="678"/>
      <c r="FR110" s="678"/>
      <c r="FS110" s="678"/>
      <c r="FT110" s="678"/>
      <c r="FU110" s="678"/>
      <c r="FV110" s="678"/>
      <c r="FW110" s="678"/>
      <c r="FX110" s="678"/>
      <c r="FY110" s="678"/>
      <c r="FZ110" s="678"/>
      <c r="GA110" s="678"/>
      <c r="GB110" s="678"/>
      <c r="GC110" s="678"/>
      <c r="GD110" s="678"/>
      <c r="GE110" s="678"/>
      <c r="GF110" s="678"/>
      <c r="GG110" s="678"/>
      <c r="GH110" s="678"/>
      <c r="GI110" s="678"/>
      <c r="GJ110" s="678"/>
      <c r="GK110" s="678"/>
      <c r="GL110" s="678"/>
      <c r="GM110" s="678"/>
    </row>
    <row r="111" spans="1:195">
      <c r="A111" s="710" t="s">
        <v>115</v>
      </c>
      <c r="B111" s="710" t="s">
        <v>116</v>
      </c>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7"/>
      <c r="BA111" s="707"/>
      <c r="BB111" s="707"/>
      <c r="BC111" s="707"/>
      <c r="BD111" s="707"/>
      <c r="BE111" s="707"/>
      <c r="BF111" s="707"/>
      <c r="BG111" s="707"/>
      <c r="BH111" s="707"/>
      <c r="BI111" s="707"/>
      <c r="BJ111" s="707"/>
      <c r="BK111" s="707"/>
      <c r="BL111" s="707"/>
      <c r="BM111" s="707"/>
      <c r="BN111" s="707"/>
      <c r="BO111" s="707"/>
      <c r="BP111" s="707"/>
      <c r="BQ111" s="707"/>
      <c r="BR111" s="707"/>
      <c r="BS111" s="707"/>
      <c r="BT111" s="707"/>
      <c r="BU111" s="707"/>
      <c r="BV111" s="707"/>
      <c r="BW111" s="707"/>
      <c r="BX111" s="707"/>
      <c r="BY111" s="707"/>
      <c r="BZ111" s="707"/>
      <c r="CA111" s="707"/>
      <c r="CB111" s="707"/>
      <c r="CC111" s="707"/>
      <c r="CD111" s="707"/>
      <c r="CE111" s="707"/>
      <c r="CF111" s="707"/>
      <c r="CG111" s="707"/>
      <c r="CH111" s="707"/>
      <c r="CI111" s="707"/>
      <c r="CJ111" s="707"/>
      <c r="CK111" s="707"/>
      <c r="CL111" s="707"/>
      <c r="CM111" s="707"/>
      <c r="CN111" s="707"/>
      <c r="CO111" s="707"/>
      <c r="CP111" s="707"/>
      <c r="CQ111" s="707"/>
      <c r="CR111" s="707"/>
      <c r="CS111" s="707"/>
      <c r="CT111" s="707"/>
      <c r="CU111" s="707"/>
      <c r="CV111" s="707"/>
      <c r="CW111" s="707"/>
      <c r="CX111" s="707"/>
      <c r="CY111" s="707"/>
      <c r="CZ111" s="707"/>
      <c r="DA111" s="707"/>
      <c r="DB111" s="707"/>
      <c r="DC111" s="707"/>
      <c r="DD111" s="707"/>
      <c r="DE111" s="707"/>
      <c r="DF111" s="707"/>
      <c r="DG111" s="707"/>
      <c r="DH111" s="707"/>
      <c r="DI111" s="707"/>
      <c r="DJ111" s="707"/>
      <c r="DK111" s="707"/>
      <c r="DL111" s="707"/>
      <c r="DM111" s="707"/>
      <c r="DN111" s="707"/>
      <c r="DO111" s="707"/>
      <c r="DP111" s="707"/>
      <c r="DQ111" s="707"/>
      <c r="DR111" s="707"/>
      <c r="DS111" s="707"/>
      <c r="DT111" s="707"/>
      <c r="DU111" s="707"/>
      <c r="DV111" s="707"/>
      <c r="DW111" s="707"/>
      <c r="DX111" s="707"/>
      <c r="DY111" s="707"/>
      <c r="DZ111" s="707"/>
      <c r="EA111" s="707"/>
      <c r="EB111" s="707"/>
      <c r="EC111" s="707"/>
      <c r="ED111" s="707"/>
      <c r="EE111" s="707"/>
      <c r="EF111" s="707"/>
      <c r="EG111" s="707"/>
      <c r="EH111" s="707"/>
      <c r="EI111" s="707"/>
      <c r="EJ111" s="707"/>
      <c r="EK111" s="707"/>
      <c r="EL111" s="707"/>
      <c r="EM111" s="707"/>
      <c r="EN111" s="707"/>
      <c r="EO111" s="707"/>
      <c r="EP111" s="707"/>
      <c r="EQ111" s="707"/>
      <c r="ER111" s="707"/>
      <c r="ES111" s="707"/>
      <c r="ET111" s="707"/>
      <c r="EU111" s="707"/>
      <c r="EV111" s="707"/>
      <c r="EW111" s="707"/>
      <c r="EX111" s="707"/>
      <c r="EY111" s="707"/>
      <c r="EZ111" s="707"/>
      <c r="FA111" s="707"/>
      <c r="FB111" s="707"/>
      <c r="FC111" s="707"/>
      <c r="FD111" s="707"/>
      <c r="FE111" s="707"/>
      <c r="FF111" s="707"/>
      <c r="FG111" s="707"/>
      <c r="FH111" s="707"/>
      <c r="FI111" s="707"/>
      <c r="FJ111" s="707"/>
      <c r="FK111" s="707"/>
      <c r="FL111" s="707"/>
      <c r="FM111" s="707"/>
      <c r="FN111" s="707"/>
      <c r="FO111" s="707"/>
      <c r="FP111" s="707"/>
      <c r="FQ111" s="707"/>
      <c r="FR111" s="707"/>
      <c r="FS111" s="707"/>
      <c r="FT111" s="707"/>
      <c r="FU111" s="707"/>
      <c r="FV111" s="707"/>
      <c r="FW111" s="707"/>
      <c r="FX111" s="707"/>
      <c r="FY111" s="707"/>
      <c r="FZ111" s="707"/>
      <c r="GA111" s="707"/>
      <c r="GB111" s="707"/>
      <c r="GC111" s="707"/>
      <c r="GD111" s="707"/>
      <c r="GE111" s="707"/>
      <c r="GF111" s="707"/>
      <c r="GG111" s="707"/>
    </row>
    <row r="112" spans="1:195">
      <c r="A112" s="710" t="s">
        <v>476</v>
      </c>
      <c r="B112" s="710" t="s">
        <v>477</v>
      </c>
      <c r="C112" s="707"/>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7"/>
      <c r="AA112" s="707"/>
      <c r="AB112" s="707"/>
      <c r="AC112" s="707"/>
      <c r="AD112" s="707"/>
      <c r="AE112" s="707"/>
      <c r="AF112" s="707"/>
      <c r="AG112" s="707"/>
      <c r="AH112" s="707"/>
      <c r="AI112" s="707"/>
      <c r="AJ112" s="707"/>
      <c r="AK112" s="707"/>
      <c r="AL112" s="707"/>
      <c r="AM112" s="707"/>
      <c r="AN112" s="707"/>
      <c r="AO112" s="707"/>
      <c r="AP112" s="707"/>
      <c r="AQ112" s="707"/>
      <c r="AR112" s="707"/>
      <c r="AS112" s="707"/>
      <c r="AT112" s="707"/>
      <c r="AU112" s="707"/>
      <c r="AV112" s="707"/>
      <c r="AW112" s="707"/>
      <c r="AX112" s="707"/>
      <c r="AY112" s="707"/>
      <c r="AZ112" s="707"/>
      <c r="BA112" s="707"/>
      <c r="BB112" s="707"/>
      <c r="BC112" s="707"/>
      <c r="BD112" s="707"/>
      <c r="BE112" s="707"/>
      <c r="BF112" s="707"/>
      <c r="BG112" s="707"/>
      <c r="BH112" s="707"/>
      <c r="BI112" s="707"/>
      <c r="BJ112" s="707"/>
      <c r="BK112" s="707"/>
      <c r="BL112" s="707"/>
      <c r="BM112" s="707"/>
      <c r="BN112" s="707"/>
      <c r="BO112" s="707"/>
      <c r="BP112" s="707"/>
      <c r="BQ112" s="707"/>
      <c r="BR112" s="707"/>
      <c r="BS112" s="707"/>
      <c r="BT112" s="707"/>
      <c r="BU112" s="707"/>
      <c r="BV112" s="707"/>
      <c r="BW112" s="707"/>
      <c r="BX112" s="707"/>
      <c r="BY112" s="707"/>
      <c r="BZ112" s="707"/>
      <c r="CA112" s="707"/>
      <c r="CB112" s="707"/>
      <c r="CC112" s="707"/>
      <c r="CD112" s="707"/>
      <c r="CE112" s="707"/>
      <c r="CF112" s="707"/>
      <c r="CG112" s="707"/>
      <c r="CH112" s="707"/>
      <c r="CI112" s="707"/>
      <c r="CJ112" s="707"/>
      <c r="CK112" s="707"/>
      <c r="CL112" s="707"/>
      <c r="CM112" s="707"/>
      <c r="CN112" s="707"/>
      <c r="CO112" s="707"/>
      <c r="CP112" s="707"/>
      <c r="CQ112" s="707"/>
      <c r="CR112" s="707"/>
      <c r="CS112" s="707"/>
      <c r="CT112" s="707"/>
      <c r="CU112" s="707"/>
      <c r="CV112" s="707"/>
      <c r="CW112" s="707"/>
      <c r="CX112" s="707"/>
      <c r="CY112" s="707"/>
      <c r="CZ112" s="707"/>
      <c r="DA112" s="707"/>
      <c r="DB112" s="707"/>
      <c r="DC112" s="707"/>
      <c r="DD112" s="707"/>
      <c r="DE112" s="707"/>
      <c r="DF112" s="707"/>
      <c r="DG112" s="707"/>
      <c r="DH112" s="707"/>
      <c r="DI112" s="707"/>
      <c r="DJ112" s="707"/>
      <c r="DK112" s="707"/>
      <c r="DL112" s="707"/>
      <c r="DM112" s="707"/>
      <c r="DN112" s="707"/>
      <c r="DO112" s="707"/>
      <c r="DP112" s="707"/>
      <c r="DQ112" s="707"/>
      <c r="DR112" s="707"/>
      <c r="DS112" s="707"/>
      <c r="DT112" s="707"/>
      <c r="DU112" s="707"/>
      <c r="DV112" s="707"/>
      <c r="DW112" s="707"/>
      <c r="DX112" s="707"/>
      <c r="DY112" s="707"/>
      <c r="DZ112" s="707"/>
      <c r="EA112" s="707"/>
      <c r="EB112" s="707"/>
      <c r="EC112" s="707"/>
      <c r="ED112" s="707"/>
      <c r="EE112" s="707"/>
      <c r="EF112" s="707"/>
      <c r="EG112" s="707"/>
      <c r="EH112" s="707"/>
      <c r="EI112" s="707"/>
      <c r="EJ112" s="707"/>
      <c r="EK112" s="707"/>
      <c r="EL112" s="707"/>
      <c r="EM112" s="707"/>
      <c r="EN112" s="707"/>
      <c r="EO112" s="707"/>
      <c r="EP112" s="707"/>
      <c r="EQ112" s="707"/>
      <c r="ER112" s="707"/>
      <c r="ES112" s="707"/>
      <c r="ET112" s="707"/>
      <c r="EU112" s="707"/>
      <c r="EV112" s="707"/>
      <c r="EW112" s="707"/>
      <c r="EX112" s="707"/>
      <c r="EY112" s="707"/>
      <c r="EZ112" s="707"/>
      <c r="FA112" s="707"/>
      <c r="FB112" s="707"/>
      <c r="FC112" s="707"/>
      <c r="FD112" s="707"/>
      <c r="FE112" s="707"/>
      <c r="FF112" s="707"/>
      <c r="FG112" s="707"/>
      <c r="FH112" s="707"/>
      <c r="FI112" s="707"/>
      <c r="FJ112" s="707"/>
      <c r="FK112" s="707"/>
      <c r="FL112" s="707"/>
      <c r="FM112" s="707"/>
      <c r="FN112" s="707"/>
      <c r="FO112" s="707"/>
      <c r="FP112" s="707"/>
      <c r="FQ112" s="707"/>
      <c r="FR112" s="707"/>
      <c r="FS112" s="707"/>
      <c r="FT112" s="707"/>
      <c r="FU112" s="707"/>
      <c r="FV112" s="707"/>
      <c r="FW112" s="707"/>
      <c r="FX112" s="707"/>
      <c r="FY112" s="707"/>
      <c r="FZ112" s="707"/>
      <c r="GA112" s="707"/>
      <c r="GB112" s="707"/>
      <c r="GC112" s="707"/>
      <c r="GD112" s="707"/>
      <c r="GE112" s="707"/>
      <c r="GF112" s="707"/>
      <c r="GG112" s="707"/>
    </row>
    <row r="113" spans="1:189">
      <c r="A113" s="710" t="s">
        <v>478</v>
      </c>
      <c r="B113" s="710" t="s">
        <v>225</v>
      </c>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7"/>
      <c r="BS113" s="707"/>
      <c r="BT113" s="707"/>
      <c r="BU113" s="707"/>
      <c r="BV113" s="707"/>
      <c r="BW113" s="707"/>
      <c r="BX113" s="707"/>
      <c r="BY113" s="707"/>
      <c r="BZ113" s="707"/>
      <c r="CA113" s="707"/>
      <c r="CB113" s="707"/>
      <c r="CC113" s="707"/>
      <c r="CD113" s="707"/>
      <c r="CE113" s="707"/>
      <c r="CF113" s="707"/>
      <c r="CG113" s="707"/>
      <c r="CH113" s="707"/>
      <c r="CI113" s="707"/>
      <c r="CJ113" s="707"/>
      <c r="CK113" s="707"/>
      <c r="CL113" s="707"/>
      <c r="CM113" s="707"/>
      <c r="CN113" s="707"/>
      <c r="CO113" s="707"/>
      <c r="CP113" s="707"/>
      <c r="CQ113" s="707"/>
      <c r="CR113" s="707"/>
      <c r="CS113" s="707"/>
      <c r="CT113" s="707"/>
      <c r="CU113" s="707"/>
      <c r="CV113" s="707"/>
      <c r="CW113" s="707"/>
      <c r="CX113" s="707"/>
      <c r="CY113" s="707"/>
      <c r="CZ113" s="707"/>
      <c r="DA113" s="707"/>
      <c r="DB113" s="707"/>
      <c r="DC113" s="707"/>
      <c r="DD113" s="707"/>
      <c r="DE113" s="707"/>
      <c r="DF113" s="707"/>
      <c r="DG113" s="707"/>
      <c r="DH113" s="707"/>
      <c r="DI113" s="707"/>
      <c r="DJ113" s="707"/>
      <c r="DK113" s="707"/>
      <c r="DL113" s="707"/>
      <c r="DM113" s="707"/>
      <c r="DN113" s="707"/>
      <c r="DO113" s="707"/>
      <c r="DP113" s="707"/>
      <c r="DQ113" s="707"/>
      <c r="DR113" s="707"/>
      <c r="DS113" s="707"/>
      <c r="DT113" s="707"/>
      <c r="DU113" s="707"/>
      <c r="DV113" s="707"/>
      <c r="DW113" s="707"/>
      <c r="DX113" s="707"/>
      <c r="DY113" s="707"/>
      <c r="DZ113" s="707"/>
      <c r="EA113" s="707"/>
      <c r="EB113" s="707"/>
      <c r="EC113" s="707"/>
      <c r="ED113" s="707"/>
      <c r="EE113" s="707"/>
      <c r="EF113" s="707"/>
      <c r="EG113" s="707"/>
      <c r="EH113" s="707"/>
      <c r="EI113" s="707"/>
      <c r="EJ113" s="707"/>
      <c r="EK113" s="707"/>
      <c r="EL113" s="707"/>
      <c r="EM113" s="707"/>
      <c r="EN113" s="707"/>
      <c r="EO113" s="707"/>
      <c r="EP113" s="707"/>
      <c r="EQ113" s="707"/>
      <c r="ER113" s="707"/>
      <c r="ES113" s="707"/>
      <c r="ET113" s="707"/>
      <c r="EU113" s="707"/>
      <c r="EV113" s="707"/>
      <c r="EW113" s="707"/>
      <c r="EX113" s="707"/>
      <c r="EY113" s="707"/>
      <c r="EZ113" s="707"/>
      <c r="FA113" s="707"/>
      <c r="FB113" s="707"/>
      <c r="FC113" s="707"/>
      <c r="FD113" s="707"/>
      <c r="FE113" s="707"/>
      <c r="FF113" s="707"/>
      <c r="FG113" s="707"/>
      <c r="FH113" s="707"/>
      <c r="FI113" s="707"/>
      <c r="FJ113" s="707"/>
      <c r="FK113" s="707"/>
      <c r="FL113" s="707"/>
      <c r="FM113" s="707"/>
      <c r="FN113" s="707"/>
      <c r="FO113" s="707"/>
      <c r="FP113" s="707"/>
      <c r="FQ113" s="707"/>
      <c r="FR113" s="707"/>
      <c r="FS113" s="707"/>
      <c r="FT113" s="707"/>
      <c r="FU113" s="707"/>
      <c r="FV113" s="707"/>
      <c r="FW113" s="707"/>
      <c r="FX113" s="707"/>
      <c r="FY113" s="707"/>
      <c r="FZ113" s="707"/>
      <c r="GA113" s="707"/>
      <c r="GB113" s="707"/>
      <c r="GC113" s="707"/>
      <c r="GD113" s="707"/>
      <c r="GE113" s="707"/>
      <c r="GF113" s="707"/>
      <c r="GG113" s="707"/>
    </row>
    <row r="114" spans="1:189">
      <c r="A114" s="678"/>
      <c r="H114" s="678"/>
      <c r="I114" s="678"/>
      <c r="J114" s="456"/>
      <c r="K114" s="454"/>
      <c r="L114" s="454"/>
      <c r="M114" s="455"/>
      <c r="N114" s="455"/>
      <c r="O114" s="678"/>
      <c r="P114" s="678"/>
      <c r="Q114" s="456"/>
      <c r="R114" s="454"/>
      <c r="S114" s="454"/>
      <c r="T114" s="455"/>
      <c r="U114" s="455"/>
      <c r="V114" s="678"/>
      <c r="W114" s="678"/>
      <c r="X114" s="678"/>
      <c r="Y114" s="678"/>
      <c r="Z114" s="678"/>
      <c r="AA114" s="678"/>
      <c r="AB114" s="678"/>
      <c r="AC114" s="678"/>
      <c r="AD114" s="678"/>
      <c r="AE114" s="678"/>
      <c r="AF114" s="678"/>
      <c r="AG114" s="678"/>
      <c r="AH114" s="678"/>
      <c r="AI114" s="678"/>
      <c r="AJ114" s="678"/>
      <c r="AK114" s="678"/>
      <c r="AL114" s="678"/>
      <c r="AM114" s="678"/>
      <c r="AN114" s="678"/>
      <c r="AO114" s="678"/>
      <c r="AP114" s="678"/>
      <c r="AQ114" s="678"/>
      <c r="AR114" s="678"/>
      <c r="AS114" s="678"/>
      <c r="AT114" s="678"/>
      <c r="AU114" s="678"/>
      <c r="AV114" s="678"/>
      <c r="AW114" s="678"/>
      <c r="AX114" s="678"/>
      <c r="AY114" s="678"/>
      <c r="AZ114" s="678"/>
      <c r="BA114" s="678"/>
      <c r="BB114" s="678"/>
      <c r="BC114" s="678"/>
      <c r="BD114" s="678"/>
      <c r="BE114" s="678"/>
      <c r="BF114" s="678"/>
      <c r="BG114" s="678"/>
      <c r="BH114" s="678"/>
      <c r="BI114" s="678"/>
      <c r="BJ114" s="678"/>
      <c r="BK114" s="678"/>
      <c r="BL114" s="678"/>
      <c r="BM114" s="678"/>
      <c r="BN114" s="678"/>
      <c r="BO114" s="678"/>
      <c r="BP114" s="678"/>
      <c r="BQ114" s="678"/>
      <c r="BR114" s="678"/>
      <c r="BS114" s="678"/>
      <c r="BT114" s="678"/>
      <c r="BU114" s="678"/>
      <c r="BV114" s="678"/>
      <c r="BW114" s="678"/>
      <c r="BX114" s="678"/>
      <c r="BY114" s="678"/>
      <c r="BZ114" s="678"/>
      <c r="CA114" s="678"/>
      <c r="CB114" s="678"/>
      <c r="CC114" s="678"/>
      <c r="CD114" s="678"/>
      <c r="CE114" s="678"/>
      <c r="CF114" s="678"/>
      <c r="CG114" s="678"/>
      <c r="CH114" s="678"/>
      <c r="CI114" s="678"/>
      <c r="CJ114" s="678"/>
      <c r="CK114" s="678"/>
      <c r="CL114" s="678"/>
      <c r="CM114" s="678"/>
      <c r="CN114" s="678"/>
      <c r="CO114" s="678"/>
      <c r="CP114" s="678"/>
      <c r="CQ114" s="678"/>
      <c r="CR114" s="678"/>
      <c r="CS114" s="678"/>
      <c r="CT114" s="678"/>
      <c r="CU114" s="678"/>
      <c r="CV114" s="678"/>
      <c r="CW114" s="678"/>
      <c r="CX114" s="678"/>
      <c r="CY114" s="678"/>
      <c r="CZ114" s="678"/>
      <c r="DA114" s="678"/>
      <c r="DB114" s="678"/>
      <c r="DC114" s="678"/>
      <c r="DD114" s="678"/>
      <c r="DE114" s="678"/>
      <c r="DF114" s="678"/>
      <c r="DG114" s="678"/>
      <c r="DH114" s="678"/>
      <c r="DI114" s="678"/>
      <c r="DJ114" s="678"/>
      <c r="DK114" s="678"/>
      <c r="DL114" s="678"/>
      <c r="DM114" s="678"/>
      <c r="DN114" s="678"/>
      <c r="DO114" s="678"/>
      <c r="DP114" s="678"/>
      <c r="DQ114" s="678"/>
      <c r="DR114" s="678"/>
      <c r="DS114" s="678"/>
      <c r="DT114" s="678"/>
      <c r="DU114" s="678"/>
      <c r="DV114" s="678"/>
      <c r="DW114" s="678"/>
      <c r="DX114" s="678"/>
      <c r="DY114" s="678"/>
      <c r="DZ114" s="678"/>
      <c r="EA114" s="678"/>
      <c r="EB114" s="678"/>
      <c r="EC114" s="678"/>
      <c r="ED114" s="678"/>
      <c r="EE114" s="678"/>
      <c r="EF114" s="678"/>
      <c r="EG114" s="678"/>
      <c r="EH114" s="678"/>
      <c r="EI114" s="678"/>
      <c r="EJ114" s="678"/>
      <c r="EK114" s="678"/>
      <c r="EL114" s="678"/>
      <c r="EM114" s="678"/>
      <c r="EN114" s="678"/>
      <c r="EO114" s="678"/>
      <c r="EP114" s="678"/>
      <c r="EQ114" s="678"/>
      <c r="ER114" s="678"/>
      <c r="ES114" s="678"/>
      <c r="ET114" s="678"/>
      <c r="EU114" s="678"/>
      <c r="EV114" s="678"/>
      <c r="EW114" s="678"/>
      <c r="EX114" s="678"/>
      <c r="EY114" s="678"/>
      <c r="EZ114" s="678"/>
      <c r="FA114" s="678"/>
      <c r="FB114" s="678"/>
      <c r="FC114" s="678"/>
      <c r="FD114" s="678"/>
      <c r="FE114" s="678"/>
      <c r="FF114" s="678"/>
      <c r="FG114" s="678"/>
      <c r="FH114" s="678"/>
      <c r="FI114" s="678"/>
      <c r="FJ114" s="678"/>
      <c r="FK114" s="678"/>
      <c r="FL114" s="678"/>
      <c r="FM114" s="678"/>
      <c r="FN114" s="678"/>
      <c r="FO114" s="678"/>
      <c r="FP114" s="678"/>
      <c r="FQ114" s="678"/>
      <c r="FR114" s="678"/>
      <c r="FS114" s="678"/>
      <c r="FT114" s="678"/>
      <c r="FU114" s="678"/>
      <c r="FV114" s="678"/>
      <c r="FW114" s="678"/>
      <c r="FX114" s="678"/>
      <c r="FY114" s="678"/>
      <c r="FZ114" s="678"/>
      <c r="GA114" s="678"/>
      <c r="GB114" s="678"/>
      <c r="GC114" s="678"/>
      <c r="GD114" s="678"/>
      <c r="GE114" s="678"/>
      <c r="GF114" s="678"/>
      <c r="GG114" s="678"/>
    </row>
    <row r="115" spans="1:189" ht="38.25" customHeight="1">
      <c r="A115" s="712" t="s">
        <v>33</v>
      </c>
      <c r="B115" s="2469" t="s">
        <v>797</v>
      </c>
      <c r="C115" s="2470"/>
      <c r="D115" s="2470"/>
      <c r="E115" s="2470"/>
      <c r="F115" s="2469" t="s">
        <v>798</v>
      </c>
      <c r="G115" s="2470"/>
      <c r="H115" s="2470"/>
      <c r="I115" s="2470"/>
      <c r="J115" s="2469" t="s">
        <v>799</v>
      </c>
      <c r="K115" s="2470"/>
      <c r="L115" s="2470"/>
      <c r="M115" s="2470"/>
      <c r="N115" s="2469" t="s">
        <v>800</v>
      </c>
      <c r="O115" s="2470"/>
      <c r="P115" s="2470"/>
      <c r="Q115" s="2470"/>
      <c r="R115" s="2469" t="s">
        <v>801</v>
      </c>
      <c r="S115" s="2470"/>
      <c r="T115" s="2470"/>
      <c r="U115" s="2470"/>
      <c r="V115" s="2469" t="s">
        <v>802</v>
      </c>
      <c r="W115" s="2470"/>
      <c r="X115" s="2470"/>
      <c r="Y115" s="2470"/>
      <c r="Z115" s="2469" t="s">
        <v>808</v>
      </c>
      <c r="AA115" s="2470"/>
      <c r="AB115" s="2470"/>
      <c r="AC115" s="2470"/>
      <c r="AD115" s="2469" t="s">
        <v>809</v>
      </c>
      <c r="AE115" s="2470"/>
      <c r="AF115" s="2470"/>
      <c r="AG115" s="2470"/>
      <c r="AH115" s="2469" t="s">
        <v>810</v>
      </c>
      <c r="AI115" s="2470"/>
      <c r="AJ115" s="2470"/>
      <c r="AK115" s="2470"/>
      <c r="AL115" s="2469" t="s">
        <v>811</v>
      </c>
      <c r="AM115" s="2470"/>
      <c r="AN115" s="2470"/>
      <c r="AO115" s="2470"/>
      <c r="AP115" s="2469" t="s">
        <v>812</v>
      </c>
      <c r="AQ115" s="2470"/>
      <c r="AR115" s="2470"/>
      <c r="AS115" s="2470"/>
      <c r="AT115" s="2469" t="s">
        <v>813</v>
      </c>
      <c r="AU115" s="2470"/>
      <c r="AV115" s="2470"/>
      <c r="AW115" s="2470"/>
      <c r="AX115" s="2469" t="s">
        <v>814</v>
      </c>
      <c r="AY115" s="2470"/>
      <c r="AZ115" s="2470"/>
      <c r="BA115" s="2470"/>
      <c r="BB115" s="2469" t="s">
        <v>815</v>
      </c>
      <c r="BC115" s="2470"/>
      <c r="BD115" s="2470"/>
      <c r="BE115" s="2470"/>
      <c r="BF115" s="2469" t="s">
        <v>816</v>
      </c>
      <c r="BG115" s="2470"/>
      <c r="BH115" s="2470"/>
      <c r="BI115" s="2470"/>
      <c r="BJ115" s="2469" t="s">
        <v>817</v>
      </c>
      <c r="BK115" s="2470"/>
      <c r="BL115" s="2470"/>
      <c r="BM115" s="2470"/>
      <c r="BN115" s="2469" t="s">
        <v>818</v>
      </c>
      <c r="BO115" s="2470"/>
      <c r="BP115" s="2470"/>
      <c r="BQ115" s="2470"/>
      <c r="BR115" s="2469" t="s">
        <v>819</v>
      </c>
      <c r="BS115" s="2470"/>
      <c r="BT115" s="2470"/>
      <c r="BU115" s="2470"/>
      <c r="BV115" s="2469" t="s">
        <v>820</v>
      </c>
      <c r="BW115" s="2470"/>
      <c r="BX115" s="2470"/>
      <c r="BY115" s="2470"/>
      <c r="BZ115" s="2469" t="s">
        <v>821</v>
      </c>
      <c r="CA115" s="2470"/>
      <c r="CB115" s="2470"/>
      <c r="CC115" s="2470"/>
      <c r="CD115" s="2469" t="s">
        <v>822</v>
      </c>
      <c r="CE115" s="2470"/>
      <c r="CF115" s="2470"/>
      <c r="CG115" s="2470"/>
      <c r="CH115" s="2469" t="s">
        <v>803</v>
      </c>
      <c r="CI115" s="2470"/>
      <c r="CJ115" s="2470"/>
      <c r="CK115" s="2470"/>
      <c r="CL115" s="2469" t="s">
        <v>804</v>
      </c>
      <c r="CM115" s="2470"/>
      <c r="CN115" s="2470"/>
      <c r="CO115" s="2470"/>
      <c r="CP115" s="2469" t="s">
        <v>805</v>
      </c>
      <c r="CQ115" s="2470"/>
      <c r="CR115" s="2470"/>
      <c r="CS115" s="2470"/>
      <c r="CT115" s="2469" t="s">
        <v>806</v>
      </c>
      <c r="CU115" s="2470"/>
      <c r="CV115" s="2470"/>
      <c r="CW115" s="2470"/>
      <c r="CX115" s="2469" t="s">
        <v>807</v>
      </c>
      <c r="CY115" s="2470"/>
      <c r="CZ115" s="2470"/>
      <c r="DA115" s="2470"/>
    </row>
    <row r="116" spans="1:189">
      <c r="A116" s="707"/>
      <c r="B116" s="711" t="s">
        <v>117</v>
      </c>
      <c r="C116" s="711" t="s">
        <v>118</v>
      </c>
      <c r="D116" s="711" t="s">
        <v>119</v>
      </c>
      <c r="E116" s="711" t="s">
        <v>120</v>
      </c>
      <c r="F116" s="711" t="s">
        <v>117</v>
      </c>
      <c r="G116" s="711" t="s">
        <v>118</v>
      </c>
      <c r="H116" s="711" t="s">
        <v>119</v>
      </c>
      <c r="I116" s="711" t="s">
        <v>120</v>
      </c>
      <c r="J116" s="711" t="s">
        <v>117</v>
      </c>
      <c r="K116" s="711" t="s">
        <v>118</v>
      </c>
      <c r="L116" s="711" t="s">
        <v>119</v>
      </c>
      <c r="M116" s="711" t="s">
        <v>120</v>
      </c>
      <c r="N116" s="711" t="s">
        <v>117</v>
      </c>
      <c r="O116" s="711" t="s">
        <v>118</v>
      </c>
      <c r="P116" s="711" t="s">
        <v>119</v>
      </c>
      <c r="Q116" s="711" t="s">
        <v>120</v>
      </c>
      <c r="R116" s="711" t="s">
        <v>117</v>
      </c>
      <c r="S116" s="711" t="s">
        <v>118</v>
      </c>
      <c r="T116" s="711" t="s">
        <v>119</v>
      </c>
      <c r="U116" s="711" t="s">
        <v>120</v>
      </c>
      <c r="V116" s="711" t="s">
        <v>117</v>
      </c>
      <c r="W116" s="711" t="s">
        <v>118</v>
      </c>
      <c r="X116" s="711" t="s">
        <v>119</v>
      </c>
      <c r="Y116" s="711" t="s">
        <v>120</v>
      </c>
      <c r="Z116" s="711" t="s">
        <v>117</v>
      </c>
      <c r="AA116" s="711" t="s">
        <v>118</v>
      </c>
      <c r="AB116" s="711" t="s">
        <v>119</v>
      </c>
      <c r="AC116" s="711" t="s">
        <v>120</v>
      </c>
      <c r="AD116" s="711" t="s">
        <v>117</v>
      </c>
      <c r="AE116" s="711" t="s">
        <v>118</v>
      </c>
      <c r="AF116" s="711" t="s">
        <v>119</v>
      </c>
      <c r="AG116" s="711" t="s">
        <v>120</v>
      </c>
      <c r="AH116" s="711" t="s">
        <v>117</v>
      </c>
      <c r="AI116" s="711" t="s">
        <v>118</v>
      </c>
      <c r="AJ116" s="711" t="s">
        <v>119</v>
      </c>
      <c r="AK116" s="711" t="s">
        <v>120</v>
      </c>
      <c r="AL116" s="711" t="s">
        <v>117</v>
      </c>
      <c r="AM116" s="711" t="s">
        <v>118</v>
      </c>
      <c r="AN116" s="711" t="s">
        <v>119</v>
      </c>
      <c r="AO116" s="711" t="s">
        <v>120</v>
      </c>
      <c r="AP116" s="711" t="s">
        <v>117</v>
      </c>
      <c r="AQ116" s="711" t="s">
        <v>118</v>
      </c>
      <c r="AR116" s="711" t="s">
        <v>119</v>
      </c>
      <c r="AS116" s="711" t="s">
        <v>120</v>
      </c>
      <c r="AT116" s="711" t="s">
        <v>117</v>
      </c>
      <c r="AU116" s="711" t="s">
        <v>118</v>
      </c>
      <c r="AV116" s="711" t="s">
        <v>119</v>
      </c>
      <c r="AW116" s="711" t="s">
        <v>120</v>
      </c>
      <c r="AX116" s="711" t="s">
        <v>117</v>
      </c>
      <c r="AY116" s="711" t="s">
        <v>118</v>
      </c>
      <c r="AZ116" s="711" t="s">
        <v>119</v>
      </c>
      <c r="BA116" s="711" t="s">
        <v>120</v>
      </c>
      <c r="BB116" s="711" t="s">
        <v>117</v>
      </c>
      <c r="BC116" s="711" t="s">
        <v>118</v>
      </c>
      <c r="BD116" s="711" t="s">
        <v>119</v>
      </c>
      <c r="BE116" s="711" t="s">
        <v>120</v>
      </c>
      <c r="BF116" s="711" t="s">
        <v>117</v>
      </c>
      <c r="BG116" s="711" t="s">
        <v>118</v>
      </c>
      <c r="BH116" s="711" t="s">
        <v>119</v>
      </c>
      <c r="BI116" s="711" t="s">
        <v>120</v>
      </c>
      <c r="BJ116" s="711" t="s">
        <v>117</v>
      </c>
      <c r="BK116" s="711" t="s">
        <v>118</v>
      </c>
      <c r="BL116" s="711" t="s">
        <v>119</v>
      </c>
      <c r="BM116" s="711" t="s">
        <v>120</v>
      </c>
      <c r="BN116" s="711" t="s">
        <v>117</v>
      </c>
      <c r="BO116" s="711" t="s">
        <v>118</v>
      </c>
      <c r="BP116" s="711" t="s">
        <v>119</v>
      </c>
      <c r="BQ116" s="711" t="s">
        <v>120</v>
      </c>
      <c r="BR116" s="711" t="s">
        <v>117</v>
      </c>
      <c r="BS116" s="711" t="s">
        <v>118</v>
      </c>
      <c r="BT116" s="711" t="s">
        <v>119</v>
      </c>
      <c r="BU116" s="711" t="s">
        <v>120</v>
      </c>
      <c r="BV116" s="711" t="s">
        <v>117</v>
      </c>
      <c r="BW116" s="711" t="s">
        <v>118</v>
      </c>
      <c r="BX116" s="711" t="s">
        <v>119</v>
      </c>
      <c r="BY116" s="711" t="s">
        <v>120</v>
      </c>
      <c r="BZ116" s="711" t="s">
        <v>117</v>
      </c>
      <c r="CA116" s="711" t="s">
        <v>118</v>
      </c>
      <c r="CB116" s="711" t="s">
        <v>119</v>
      </c>
      <c r="CC116" s="711" t="s">
        <v>120</v>
      </c>
      <c r="CD116" s="711" t="s">
        <v>117</v>
      </c>
      <c r="CE116" s="711" t="s">
        <v>118</v>
      </c>
      <c r="CF116" s="711" t="s">
        <v>119</v>
      </c>
      <c r="CG116" s="711" t="s">
        <v>120</v>
      </c>
      <c r="CH116" s="711" t="s">
        <v>117</v>
      </c>
      <c r="CI116" s="711" t="s">
        <v>118</v>
      </c>
      <c r="CJ116" s="711" t="s">
        <v>119</v>
      </c>
      <c r="CK116" s="711" t="s">
        <v>120</v>
      </c>
      <c r="CL116" s="711" t="s">
        <v>117</v>
      </c>
      <c r="CM116" s="711" t="s">
        <v>118</v>
      </c>
      <c r="CN116" s="711" t="s">
        <v>119</v>
      </c>
      <c r="CO116" s="711" t="s">
        <v>120</v>
      </c>
      <c r="CP116" s="711" t="s">
        <v>117</v>
      </c>
      <c r="CQ116" s="711" t="s">
        <v>118</v>
      </c>
      <c r="CR116" s="711" t="s">
        <v>119</v>
      </c>
      <c r="CS116" s="711" t="s">
        <v>120</v>
      </c>
      <c r="CT116" s="711" t="s">
        <v>117</v>
      </c>
      <c r="CU116" s="711" t="s">
        <v>118</v>
      </c>
      <c r="CV116" s="711" t="s">
        <v>119</v>
      </c>
      <c r="CW116" s="711" t="s">
        <v>120</v>
      </c>
      <c r="CX116" s="711" t="s">
        <v>117</v>
      </c>
      <c r="CY116" s="711" t="s">
        <v>118</v>
      </c>
      <c r="CZ116" s="711" t="s">
        <v>119</v>
      </c>
      <c r="DA116" s="711" t="s">
        <v>120</v>
      </c>
    </row>
    <row r="117" spans="1:189">
      <c r="A117" s="713" t="s">
        <v>555</v>
      </c>
      <c r="B117" s="1882">
        <v>25736600</v>
      </c>
      <c r="C117" s="1882">
        <v>34819900</v>
      </c>
      <c r="D117" s="1883">
        <v>73.900000000000006</v>
      </c>
      <c r="E117" s="1883">
        <v>0.2</v>
      </c>
      <c r="F117" s="1882">
        <v>2018200</v>
      </c>
      <c r="G117" s="1882">
        <v>3484800</v>
      </c>
      <c r="H117" s="1883">
        <v>57.9</v>
      </c>
      <c r="I117" s="1883">
        <v>1.1000000000000001</v>
      </c>
      <c r="J117" s="1882">
        <v>13824800</v>
      </c>
      <c r="K117" s="1882">
        <v>17255900</v>
      </c>
      <c r="L117" s="1883">
        <v>80.099999999999994</v>
      </c>
      <c r="M117" s="1883">
        <v>0.3</v>
      </c>
      <c r="N117" s="1882">
        <v>1154900</v>
      </c>
      <c r="O117" s="1882">
        <v>1715000</v>
      </c>
      <c r="P117" s="1883">
        <v>67.3</v>
      </c>
      <c r="Q117" s="1883">
        <v>1.5</v>
      </c>
      <c r="R117" s="1882">
        <v>11911900</v>
      </c>
      <c r="S117" s="1882">
        <v>17564100</v>
      </c>
      <c r="T117" s="1883">
        <v>67.8</v>
      </c>
      <c r="U117" s="1883">
        <v>0.4</v>
      </c>
      <c r="V117" s="1882">
        <v>863400</v>
      </c>
      <c r="W117" s="1882">
        <v>1769800</v>
      </c>
      <c r="X117" s="1883">
        <v>48.8</v>
      </c>
      <c r="Y117" s="1883">
        <v>1.5</v>
      </c>
      <c r="Z117" s="1890">
        <v>168200</v>
      </c>
      <c r="AA117" s="1890">
        <v>271500</v>
      </c>
      <c r="AB117" s="1891">
        <v>62</v>
      </c>
      <c r="AC117" s="1891">
        <v>3.7</v>
      </c>
      <c r="AD117" s="1890">
        <v>532800</v>
      </c>
      <c r="AE117" s="1890">
        <v>784600</v>
      </c>
      <c r="AF117" s="1891">
        <v>67.900000000000006</v>
      </c>
      <c r="AG117" s="1891">
        <v>2.2000000000000002</v>
      </c>
      <c r="AH117" s="1890">
        <v>317400</v>
      </c>
      <c r="AI117" s="1890">
        <v>715300</v>
      </c>
      <c r="AJ117" s="1891">
        <v>44.4</v>
      </c>
      <c r="AK117" s="1891">
        <v>2.4</v>
      </c>
      <c r="AL117" s="1890">
        <v>493700</v>
      </c>
      <c r="AM117" s="1890">
        <v>823500</v>
      </c>
      <c r="AN117" s="1891">
        <v>59.9</v>
      </c>
      <c r="AO117" s="1891">
        <v>2.4</v>
      </c>
      <c r="AP117" s="1890">
        <v>506200</v>
      </c>
      <c r="AQ117" s="1890">
        <v>889900</v>
      </c>
      <c r="AR117" s="1891">
        <v>56.9</v>
      </c>
      <c r="AS117" s="1891">
        <v>2.2000000000000002</v>
      </c>
      <c r="AT117" s="1890">
        <v>82600</v>
      </c>
      <c r="AU117" s="1890">
        <v>121200</v>
      </c>
      <c r="AV117" s="1891">
        <v>68.2</v>
      </c>
      <c r="AW117" s="1891">
        <v>5.3</v>
      </c>
      <c r="AX117" s="1890">
        <v>307700</v>
      </c>
      <c r="AY117" s="1890">
        <v>404700</v>
      </c>
      <c r="AZ117" s="1891">
        <v>76</v>
      </c>
      <c r="BA117" s="1891">
        <v>2.8</v>
      </c>
      <c r="BB117" s="1890">
        <v>232600</v>
      </c>
      <c r="BC117" s="1890">
        <v>364300</v>
      </c>
      <c r="BD117" s="1891">
        <v>63.9</v>
      </c>
      <c r="BE117" s="1891">
        <v>3.3</v>
      </c>
      <c r="BF117" s="1890">
        <v>242500</v>
      </c>
      <c r="BG117" s="1890">
        <v>372500</v>
      </c>
      <c r="BH117" s="1891">
        <v>65.099999999999994</v>
      </c>
      <c r="BI117" s="1891">
        <v>3.5</v>
      </c>
      <c r="BJ117" s="1890">
        <v>289400</v>
      </c>
      <c r="BK117" s="1890">
        <v>452300</v>
      </c>
      <c r="BL117" s="1891">
        <v>64</v>
      </c>
      <c r="BM117" s="1891">
        <v>3</v>
      </c>
      <c r="BN117" s="1890">
        <v>85600</v>
      </c>
      <c r="BO117" s="1890">
        <v>150300</v>
      </c>
      <c r="BP117" s="1891">
        <v>57</v>
      </c>
      <c r="BQ117" s="1891">
        <v>5</v>
      </c>
      <c r="BR117" s="1890">
        <v>225100</v>
      </c>
      <c r="BS117" s="1890">
        <v>379900</v>
      </c>
      <c r="BT117" s="1891">
        <v>59.3</v>
      </c>
      <c r="BU117" s="1891">
        <v>3.2</v>
      </c>
      <c r="BV117" s="1890">
        <v>84700</v>
      </c>
      <c r="BW117" s="1890">
        <v>351000</v>
      </c>
      <c r="BX117" s="1891">
        <v>24.1</v>
      </c>
      <c r="BY117" s="1891">
        <v>2.9</v>
      </c>
      <c r="BZ117" s="1890">
        <v>251200</v>
      </c>
      <c r="CA117" s="1890">
        <v>451000</v>
      </c>
      <c r="CB117" s="1891">
        <v>55.7</v>
      </c>
      <c r="CC117" s="1891">
        <v>3.2</v>
      </c>
      <c r="CD117" s="1890">
        <v>216800</v>
      </c>
      <c r="CE117" s="1890">
        <v>437600</v>
      </c>
      <c r="CF117" s="1891">
        <v>49.5</v>
      </c>
      <c r="CG117" s="1891">
        <v>3</v>
      </c>
      <c r="CH117" s="1888">
        <v>271500</v>
      </c>
      <c r="CI117" s="1888">
        <v>38339800</v>
      </c>
      <c r="CJ117" s="1889">
        <v>0.7</v>
      </c>
      <c r="CK117" s="1889">
        <v>0</v>
      </c>
      <c r="CL117" s="1888">
        <v>784600</v>
      </c>
      <c r="CM117" s="1888">
        <v>38339800</v>
      </c>
      <c r="CN117" s="1889">
        <v>2</v>
      </c>
      <c r="CO117" s="1889">
        <v>0.1</v>
      </c>
      <c r="CP117" s="1888">
        <v>715300</v>
      </c>
      <c r="CQ117" s="1888">
        <v>38339800</v>
      </c>
      <c r="CR117" s="1889">
        <v>1.9</v>
      </c>
      <c r="CS117" s="1889">
        <v>0.1</v>
      </c>
      <c r="CT117" s="1888">
        <v>823500</v>
      </c>
      <c r="CU117" s="1888">
        <v>38339800</v>
      </c>
      <c r="CV117" s="1889">
        <v>2.1</v>
      </c>
      <c r="CW117" s="1889">
        <v>0.1</v>
      </c>
      <c r="CX117" s="1888">
        <v>889900</v>
      </c>
      <c r="CY117" s="1888">
        <v>38339800</v>
      </c>
      <c r="CZ117" s="1889">
        <v>2.2999999999999998</v>
      </c>
      <c r="DA117" s="1889">
        <v>0.1</v>
      </c>
    </row>
    <row r="118" spans="1:189">
      <c r="A118" s="713" t="s">
        <v>556</v>
      </c>
      <c r="B118" s="1882">
        <v>25912500</v>
      </c>
      <c r="C118" s="1882">
        <v>35019300</v>
      </c>
      <c r="D118" s="1883">
        <v>74</v>
      </c>
      <c r="E118" s="1883">
        <v>0.3</v>
      </c>
      <c r="F118" s="1882">
        <v>2171200</v>
      </c>
      <c r="G118" s="1882">
        <v>3700000</v>
      </c>
      <c r="H118" s="1883">
        <v>58.7</v>
      </c>
      <c r="I118" s="1883">
        <v>1.1000000000000001</v>
      </c>
      <c r="J118" s="1882">
        <v>13855400</v>
      </c>
      <c r="K118" s="1882">
        <v>17345100</v>
      </c>
      <c r="L118" s="1883">
        <v>79.900000000000006</v>
      </c>
      <c r="M118" s="1883">
        <v>0.3</v>
      </c>
      <c r="N118" s="1882">
        <v>1230200</v>
      </c>
      <c r="O118" s="1882">
        <v>1824400</v>
      </c>
      <c r="P118" s="1883">
        <v>67.400000000000006</v>
      </c>
      <c r="Q118" s="1883">
        <v>1.5</v>
      </c>
      <c r="R118" s="1882">
        <v>12057100</v>
      </c>
      <c r="S118" s="1882">
        <v>17674200</v>
      </c>
      <c r="T118" s="1883">
        <v>68.2</v>
      </c>
      <c r="U118" s="1883">
        <v>0.4</v>
      </c>
      <c r="V118" s="1882">
        <v>941100</v>
      </c>
      <c r="W118" s="1882">
        <v>1875600</v>
      </c>
      <c r="X118" s="1883">
        <v>50.2</v>
      </c>
      <c r="Y118" s="1883">
        <v>1.5</v>
      </c>
      <c r="Z118" s="1890">
        <v>171100</v>
      </c>
      <c r="AA118" s="1890">
        <v>274200</v>
      </c>
      <c r="AB118" s="1891">
        <v>62.4</v>
      </c>
      <c r="AC118" s="1891">
        <v>3.8</v>
      </c>
      <c r="AD118" s="1890">
        <v>548500</v>
      </c>
      <c r="AE118" s="1890">
        <v>799400</v>
      </c>
      <c r="AF118" s="1891">
        <v>68.599999999999994</v>
      </c>
      <c r="AG118" s="1891">
        <v>2.2000000000000002</v>
      </c>
      <c r="AH118" s="1890">
        <v>328300</v>
      </c>
      <c r="AI118" s="1890">
        <v>743800</v>
      </c>
      <c r="AJ118" s="1891">
        <v>44.1</v>
      </c>
      <c r="AK118" s="1891">
        <v>2.4</v>
      </c>
      <c r="AL118" s="1890">
        <v>534300</v>
      </c>
      <c r="AM118" s="1890">
        <v>876000</v>
      </c>
      <c r="AN118" s="1891">
        <v>61</v>
      </c>
      <c r="AO118" s="1891">
        <v>2.4</v>
      </c>
      <c r="AP118" s="1890">
        <v>589200</v>
      </c>
      <c r="AQ118" s="1890">
        <v>1006700</v>
      </c>
      <c r="AR118" s="1891">
        <v>58.5</v>
      </c>
      <c r="AS118" s="1891">
        <v>2.1</v>
      </c>
      <c r="AT118" s="1890">
        <v>82200</v>
      </c>
      <c r="AU118" s="1890">
        <v>129300</v>
      </c>
      <c r="AV118" s="1891">
        <v>63.6</v>
      </c>
      <c r="AW118" s="1891">
        <v>5.5</v>
      </c>
      <c r="AX118" s="1890">
        <v>315600</v>
      </c>
      <c r="AY118" s="1890">
        <v>412200</v>
      </c>
      <c r="AZ118" s="1891">
        <v>76.599999999999994</v>
      </c>
      <c r="BA118" s="1891">
        <v>2.8</v>
      </c>
      <c r="BB118" s="1890">
        <v>241100</v>
      </c>
      <c r="BC118" s="1890">
        <v>379400</v>
      </c>
      <c r="BD118" s="1891">
        <v>63.5</v>
      </c>
      <c r="BE118" s="1891">
        <v>3.4</v>
      </c>
      <c r="BF118" s="1890">
        <v>261000</v>
      </c>
      <c r="BG118" s="1890">
        <v>402000</v>
      </c>
      <c r="BH118" s="1891">
        <v>64.900000000000006</v>
      </c>
      <c r="BI118" s="1891">
        <v>3.5</v>
      </c>
      <c r="BJ118" s="1890">
        <v>330300</v>
      </c>
      <c r="BK118" s="1890">
        <v>501500</v>
      </c>
      <c r="BL118" s="1891">
        <v>65.900000000000006</v>
      </c>
      <c r="BM118" s="1891">
        <v>2.9</v>
      </c>
      <c r="BN118" s="1890">
        <v>88900</v>
      </c>
      <c r="BO118" s="1890">
        <v>144900</v>
      </c>
      <c r="BP118" s="1891">
        <v>61.3</v>
      </c>
      <c r="BQ118" s="1891">
        <v>5.0999999999999996</v>
      </c>
      <c r="BR118" s="1890">
        <v>232900</v>
      </c>
      <c r="BS118" s="1890">
        <v>387100</v>
      </c>
      <c r="BT118" s="1891">
        <v>60.2</v>
      </c>
      <c r="BU118" s="1891">
        <v>3.2</v>
      </c>
      <c r="BV118" s="1890">
        <v>87200</v>
      </c>
      <c r="BW118" s="1890">
        <v>364400</v>
      </c>
      <c r="BX118" s="1891">
        <v>23.9</v>
      </c>
      <c r="BY118" s="1891">
        <v>2.9</v>
      </c>
      <c r="BZ118" s="1890">
        <v>273300</v>
      </c>
      <c r="CA118" s="1890">
        <v>473900</v>
      </c>
      <c r="CB118" s="1891">
        <v>57.7</v>
      </c>
      <c r="CC118" s="1891">
        <v>3.2</v>
      </c>
      <c r="CD118" s="1890">
        <v>258900</v>
      </c>
      <c r="CE118" s="1890">
        <v>505200</v>
      </c>
      <c r="CF118" s="1891">
        <v>51.2</v>
      </c>
      <c r="CG118" s="1891">
        <v>2.9</v>
      </c>
      <c r="CH118" s="1888">
        <v>274200</v>
      </c>
      <c r="CI118" s="1888">
        <v>38753300</v>
      </c>
      <c r="CJ118" s="1889">
        <v>0.7</v>
      </c>
      <c r="CK118" s="1889">
        <v>0</v>
      </c>
      <c r="CL118" s="1888">
        <v>799400</v>
      </c>
      <c r="CM118" s="1888">
        <v>38753300</v>
      </c>
      <c r="CN118" s="1889">
        <v>2.1</v>
      </c>
      <c r="CO118" s="1889">
        <v>0.1</v>
      </c>
      <c r="CP118" s="1888">
        <v>743800</v>
      </c>
      <c r="CQ118" s="1888">
        <v>38753300</v>
      </c>
      <c r="CR118" s="1889">
        <v>1.9</v>
      </c>
      <c r="CS118" s="1889">
        <v>0.1</v>
      </c>
      <c r="CT118" s="1888">
        <v>876000</v>
      </c>
      <c r="CU118" s="1888">
        <v>38753300</v>
      </c>
      <c r="CV118" s="1889">
        <v>2.2999999999999998</v>
      </c>
      <c r="CW118" s="1889">
        <v>0.1</v>
      </c>
      <c r="CX118" s="1888">
        <v>1006700</v>
      </c>
      <c r="CY118" s="1888">
        <v>38753300</v>
      </c>
      <c r="CZ118" s="1889">
        <v>2.6</v>
      </c>
      <c r="DA118" s="1889">
        <v>0.1</v>
      </c>
    </row>
    <row r="119" spans="1:189">
      <c r="A119" s="713" t="s">
        <v>557</v>
      </c>
      <c r="B119" s="1882">
        <v>25982900</v>
      </c>
      <c r="C119" s="1882">
        <v>35150700</v>
      </c>
      <c r="D119" s="1883">
        <v>73.900000000000006</v>
      </c>
      <c r="E119" s="1883">
        <v>0.3</v>
      </c>
      <c r="F119" s="1882">
        <v>2341000</v>
      </c>
      <c r="G119" s="1882">
        <v>3960200</v>
      </c>
      <c r="H119" s="1883">
        <v>59.1</v>
      </c>
      <c r="I119" s="1883">
        <v>1.1000000000000001</v>
      </c>
      <c r="J119" s="1882">
        <v>13861600</v>
      </c>
      <c r="K119" s="1882">
        <v>17425900</v>
      </c>
      <c r="L119" s="1883">
        <v>79.5</v>
      </c>
      <c r="M119" s="1883">
        <v>0.4</v>
      </c>
      <c r="N119" s="1882">
        <v>1340700</v>
      </c>
      <c r="O119" s="1882">
        <v>1937500</v>
      </c>
      <c r="P119" s="1883">
        <v>69.2</v>
      </c>
      <c r="Q119" s="1883">
        <v>1.6</v>
      </c>
      <c r="R119" s="1882">
        <v>12121400</v>
      </c>
      <c r="S119" s="1882">
        <v>17724800</v>
      </c>
      <c r="T119" s="1883">
        <v>68.400000000000006</v>
      </c>
      <c r="U119" s="1883">
        <v>0.4</v>
      </c>
      <c r="V119" s="1882">
        <v>1000400</v>
      </c>
      <c r="W119" s="1882">
        <v>2022700</v>
      </c>
      <c r="X119" s="1883">
        <v>49.5</v>
      </c>
      <c r="Y119" s="1883">
        <v>1.6</v>
      </c>
      <c r="Z119" s="1890">
        <v>183400</v>
      </c>
      <c r="AA119" s="1890">
        <v>283400</v>
      </c>
      <c r="AB119" s="1891">
        <v>64.7</v>
      </c>
      <c r="AC119" s="1891">
        <v>4.0999999999999996</v>
      </c>
      <c r="AD119" s="1890">
        <v>590100</v>
      </c>
      <c r="AE119" s="1890">
        <v>855900</v>
      </c>
      <c r="AF119" s="1891">
        <v>69</v>
      </c>
      <c r="AG119" s="1891">
        <v>2.2999999999999998</v>
      </c>
      <c r="AH119" s="1890">
        <v>348100</v>
      </c>
      <c r="AI119" s="1890">
        <v>781300</v>
      </c>
      <c r="AJ119" s="1891">
        <v>44.6</v>
      </c>
      <c r="AK119" s="1891">
        <v>2.5</v>
      </c>
      <c r="AL119" s="1890">
        <v>584100</v>
      </c>
      <c r="AM119" s="1890">
        <v>937000</v>
      </c>
      <c r="AN119" s="1891">
        <v>62.3</v>
      </c>
      <c r="AO119" s="1891">
        <v>2.4</v>
      </c>
      <c r="AP119" s="1890">
        <v>635300</v>
      </c>
      <c r="AQ119" s="1890">
        <v>1102600</v>
      </c>
      <c r="AR119" s="1891">
        <v>57.6</v>
      </c>
      <c r="AS119" s="1891">
        <v>2.2000000000000002</v>
      </c>
      <c r="AT119" s="1890">
        <v>89900</v>
      </c>
      <c r="AU119" s="1890">
        <v>132000</v>
      </c>
      <c r="AV119" s="1891">
        <v>68.099999999999994</v>
      </c>
      <c r="AW119" s="1891">
        <v>6</v>
      </c>
      <c r="AX119" s="1890">
        <v>342000</v>
      </c>
      <c r="AY119" s="1890">
        <v>440900</v>
      </c>
      <c r="AZ119" s="1891">
        <v>77.599999999999994</v>
      </c>
      <c r="BA119" s="1891">
        <v>2.9</v>
      </c>
      <c r="BB119" s="1890">
        <v>256200</v>
      </c>
      <c r="BC119" s="1890">
        <v>395400</v>
      </c>
      <c r="BD119" s="1891">
        <v>64.8</v>
      </c>
      <c r="BE119" s="1891">
        <v>3.5</v>
      </c>
      <c r="BF119" s="1890">
        <v>285800</v>
      </c>
      <c r="BG119" s="1890">
        <v>423100</v>
      </c>
      <c r="BH119" s="1891">
        <v>67.5</v>
      </c>
      <c r="BI119" s="1891">
        <v>3.6</v>
      </c>
      <c r="BJ119" s="1890">
        <v>366800</v>
      </c>
      <c r="BK119" s="1890">
        <v>546100</v>
      </c>
      <c r="BL119" s="1891">
        <v>67.2</v>
      </c>
      <c r="BM119" s="1891">
        <v>3</v>
      </c>
      <c r="BN119" s="1890">
        <v>93500</v>
      </c>
      <c r="BO119" s="1890">
        <v>151400</v>
      </c>
      <c r="BP119" s="1891">
        <v>61.8</v>
      </c>
      <c r="BQ119" s="1891">
        <v>5.5</v>
      </c>
      <c r="BR119" s="1890">
        <v>248100</v>
      </c>
      <c r="BS119" s="1890">
        <v>415000</v>
      </c>
      <c r="BT119" s="1891">
        <v>59.8</v>
      </c>
      <c r="BU119" s="1891">
        <v>3.3</v>
      </c>
      <c r="BV119" s="1890">
        <v>91900</v>
      </c>
      <c r="BW119" s="1890">
        <v>385900</v>
      </c>
      <c r="BX119" s="1891">
        <v>23.8</v>
      </c>
      <c r="BY119" s="1891">
        <v>3</v>
      </c>
      <c r="BZ119" s="1890">
        <v>298300</v>
      </c>
      <c r="CA119" s="1890">
        <v>513900</v>
      </c>
      <c r="CB119" s="1891">
        <v>58</v>
      </c>
      <c r="CC119" s="1891">
        <v>3.3</v>
      </c>
      <c r="CD119" s="1890">
        <v>268600</v>
      </c>
      <c r="CE119" s="1890">
        <v>556400</v>
      </c>
      <c r="CF119" s="1891">
        <v>48.3</v>
      </c>
      <c r="CG119" s="1891">
        <v>3</v>
      </c>
      <c r="CH119" s="1888">
        <v>283400</v>
      </c>
      <c r="CI119" s="1888">
        <v>39139900</v>
      </c>
      <c r="CJ119" s="1889">
        <v>0.7</v>
      </c>
      <c r="CK119" s="1889">
        <v>0.1</v>
      </c>
      <c r="CL119" s="1888">
        <v>855900</v>
      </c>
      <c r="CM119" s="1888">
        <v>39139900</v>
      </c>
      <c r="CN119" s="1889">
        <v>2.2000000000000002</v>
      </c>
      <c r="CO119" s="1889">
        <v>0.1</v>
      </c>
      <c r="CP119" s="1888">
        <v>781300</v>
      </c>
      <c r="CQ119" s="1888">
        <v>39139900</v>
      </c>
      <c r="CR119" s="1889">
        <v>2</v>
      </c>
      <c r="CS119" s="1889">
        <v>0.1</v>
      </c>
      <c r="CT119" s="1888">
        <v>937000</v>
      </c>
      <c r="CU119" s="1888">
        <v>39139900</v>
      </c>
      <c r="CV119" s="1889">
        <v>2.4</v>
      </c>
      <c r="CW119" s="1889">
        <v>0.1</v>
      </c>
      <c r="CX119" s="1888">
        <v>1102600</v>
      </c>
      <c r="CY119" s="1888">
        <v>39139900</v>
      </c>
      <c r="CZ119" s="1889">
        <v>2.8</v>
      </c>
      <c r="DA119" s="1889">
        <v>0.1</v>
      </c>
    </row>
    <row r="120" spans="1:189">
      <c r="A120" s="713" t="s">
        <v>558</v>
      </c>
      <c r="B120" s="1882">
        <v>26111000</v>
      </c>
      <c r="C120" s="1882">
        <v>35322600</v>
      </c>
      <c r="D120" s="1883">
        <v>73.900000000000006</v>
      </c>
      <c r="E120" s="1883">
        <v>0.3</v>
      </c>
      <c r="F120" s="1882">
        <v>2500600</v>
      </c>
      <c r="G120" s="1882">
        <v>4179200</v>
      </c>
      <c r="H120" s="1883">
        <v>59.8</v>
      </c>
      <c r="I120" s="1883">
        <v>1.1000000000000001</v>
      </c>
      <c r="J120" s="1882">
        <v>13959800</v>
      </c>
      <c r="K120" s="1882">
        <v>17515600</v>
      </c>
      <c r="L120" s="1883">
        <v>79.7</v>
      </c>
      <c r="M120" s="1883">
        <v>0.4</v>
      </c>
      <c r="N120" s="1882">
        <v>1417400</v>
      </c>
      <c r="O120" s="1882">
        <v>2046200</v>
      </c>
      <c r="P120" s="1883">
        <v>69.3</v>
      </c>
      <c r="Q120" s="1883">
        <v>1.5</v>
      </c>
      <c r="R120" s="1882">
        <v>12151200</v>
      </c>
      <c r="S120" s="1882">
        <v>17807000</v>
      </c>
      <c r="T120" s="1883">
        <v>68.2</v>
      </c>
      <c r="U120" s="1883">
        <v>0.4</v>
      </c>
      <c r="V120" s="1882">
        <v>1083200</v>
      </c>
      <c r="W120" s="1882">
        <v>2133100</v>
      </c>
      <c r="X120" s="1883">
        <v>50.8</v>
      </c>
      <c r="Y120" s="1883">
        <v>1.6</v>
      </c>
      <c r="Z120" s="1890">
        <v>193800</v>
      </c>
      <c r="AA120" s="1890">
        <v>305400</v>
      </c>
      <c r="AB120" s="1891">
        <v>63.5</v>
      </c>
      <c r="AC120" s="1891">
        <v>4</v>
      </c>
      <c r="AD120" s="1890">
        <v>607100</v>
      </c>
      <c r="AE120" s="1890">
        <v>873600</v>
      </c>
      <c r="AF120" s="1891">
        <v>69.5</v>
      </c>
      <c r="AG120" s="1891">
        <v>2.2000000000000002</v>
      </c>
      <c r="AH120" s="1890">
        <v>367400</v>
      </c>
      <c r="AI120" s="1890">
        <v>820600</v>
      </c>
      <c r="AJ120" s="1891">
        <v>44.8</v>
      </c>
      <c r="AK120" s="1891">
        <v>2.5</v>
      </c>
      <c r="AL120" s="1890">
        <v>615400</v>
      </c>
      <c r="AM120" s="1890">
        <v>972600</v>
      </c>
      <c r="AN120" s="1891">
        <v>63.3</v>
      </c>
      <c r="AO120" s="1891">
        <v>2.4</v>
      </c>
      <c r="AP120" s="1890">
        <v>716900</v>
      </c>
      <c r="AQ120" s="1890">
        <v>1207000</v>
      </c>
      <c r="AR120" s="1891">
        <v>59.4</v>
      </c>
      <c r="AS120" s="1891">
        <v>2.1</v>
      </c>
      <c r="AT120" s="1890">
        <v>92300</v>
      </c>
      <c r="AU120" s="1890">
        <v>145400</v>
      </c>
      <c r="AV120" s="1891">
        <v>63.5</v>
      </c>
      <c r="AW120" s="1891">
        <v>6</v>
      </c>
      <c r="AX120" s="1890">
        <v>348900</v>
      </c>
      <c r="AY120" s="1890">
        <v>451200</v>
      </c>
      <c r="AZ120" s="1891">
        <v>77.3</v>
      </c>
      <c r="BA120" s="1891">
        <v>2.9</v>
      </c>
      <c r="BB120" s="1890">
        <v>264900</v>
      </c>
      <c r="BC120" s="1890">
        <v>408600</v>
      </c>
      <c r="BD120" s="1891">
        <v>64.8</v>
      </c>
      <c r="BE120" s="1891">
        <v>3.5</v>
      </c>
      <c r="BF120" s="1890">
        <v>299700</v>
      </c>
      <c r="BG120" s="1890">
        <v>443900</v>
      </c>
      <c r="BH120" s="1891">
        <v>67.5</v>
      </c>
      <c r="BI120" s="1891">
        <v>3.5</v>
      </c>
      <c r="BJ120" s="1890">
        <v>411600</v>
      </c>
      <c r="BK120" s="1890">
        <v>597000</v>
      </c>
      <c r="BL120" s="1891">
        <v>68.900000000000006</v>
      </c>
      <c r="BM120" s="1891">
        <v>2.9</v>
      </c>
      <c r="BN120" s="1890">
        <v>101500</v>
      </c>
      <c r="BO120" s="1890">
        <v>160000</v>
      </c>
      <c r="BP120" s="1891">
        <v>63.4</v>
      </c>
      <c r="BQ120" s="1891">
        <v>5.4</v>
      </c>
      <c r="BR120" s="1890">
        <v>258200</v>
      </c>
      <c r="BS120" s="1890">
        <v>422400</v>
      </c>
      <c r="BT120" s="1891">
        <v>61.1</v>
      </c>
      <c r="BU120" s="1891">
        <v>3.3</v>
      </c>
      <c r="BV120" s="1890">
        <v>102500</v>
      </c>
      <c r="BW120" s="1890">
        <v>412000</v>
      </c>
      <c r="BX120" s="1891">
        <v>24.9</v>
      </c>
      <c r="BY120" s="1891">
        <v>3</v>
      </c>
      <c r="BZ120" s="1890">
        <v>315800</v>
      </c>
      <c r="CA120" s="1890">
        <v>528700</v>
      </c>
      <c r="CB120" s="1891">
        <v>59.7</v>
      </c>
      <c r="CC120" s="1891">
        <v>3.2</v>
      </c>
      <c r="CD120" s="1890">
        <v>305300</v>
      </c>
      <c r="CE120" s="1890">
        <v>610000</v>
      </c>
      <c r="CF120" s="1891">
        <v>50</v>
      </c>
      <c r="CG120" s="1891">
        <v>3</v>
      </c>
      <c r="CH120" s="1888">
        <v>305400</v>
      </c>
      <c r="CI120" s="1888">
        <v>39530400</v>
      </c>
      <c r="CJ120" s="1889">
        <v>0.8</v>
      </c>
      <c r="CK120" s="1889">
        <v>0.1</v>
      </c>
      <c r="CL120" s="1888">
        <v>873600</v>
      </c>
      <c r="CM120" s="1888">
        <v>39530400</v>
      </c>
      <c r="CN120" s="1889">
        <v>2.2000000000000002</v>
      </c>
      <c r="CO120" s="1889">
        <v>0.1</v>
      </c>
      <c r="CP120" s="1888">
        <v>820600</v>
      </c>
      <c r="CQ120" s="1888">
        <v>39530400</v>
      </c>
      <c r="CR120" s="1889">
        <v>2.1</v>
      </c>
      <c r="CS120" s="1889">
        <v>0.1</v>
      </c>
      <c r="CT120" s="1888">
        <v>972600</v>
      </c>
      <c r="CU120" s="1888">
        <v>39530400</v>
      </c>
      <c r="CV120" s="1889">
        <v>2.5</v>
      </c>
      <c r="CW120" s="1889">
        <v>0.1</v>
      </c>
      <c r="CX120" s="1888">
        <v>1207000</v>
      </c>
      <c r="CY120" s="1888">
        <v>39530400</v>
      </c>
      <c r="CZ120" s="1889">
        <v>3.1</v>
      </c>
      <c r="DA120" s="1889">
        <v>0.1</v>
      </c>
    </row>
    <row r="121" spans="1:189">
      <c r="A121" s="713" t="s">
        <v>559</v>
      </c>
      <c r="B121" s="1882">
        <v>26093100</v>
      </c>
      <c r="C121" s="1882">
        <v>35423900</v>
      </c>
      <c r="D121" s="1883">
        <v>73.7</v>
      </c>
      <c r="E121" s="1883">
        <v>0.3</v>
      </c>
      <c r="F121" s="1882">
        <v>2626300</v>
      </c>
      <c r="G121" s="1882">
        <v>4394200</v>
      </c>
      <c r="H121" s="1883">
        <v>59.8</v>
      </c>
      <c r="I121" s="1883">
        <v>1.1000000000000001</v>
      </c>
      <c r="J121" s="1882">
        <v>13892900</v>
      </c>
      <c r="K121" s="1882">
        <v>17572800</v>
      </c>
      <c r="L121" s="1883">
        <v>79.099999999999994</v>
      </c>
      <c r="M121" s="1883">
        <v>0.4</v>
      </c>
      <c r="N121" s="1882">
        <v>1495000</v>
      </c>
      <c r="O121" s="1882">
        <v>2148400</v>
      </c>
      <c r="P121" s="1883">
        <v>69.599999999999994</v>
      </c>
      <c r="Q121" s="1883">
        <v>1.5</v>
      </c>
      <c r="R121" s="1882">
        <v>12200200</v>
      </c>
      <c r="S121" s="1882">
        <v>17851100</v>
      </c>
      <c r="T121" s="1883">
        <v>68.3</v>
      </c>
      <c r="U121" s="1883">
        <v>0.5</v>
      </c>
      <c r="V121" s="1882">
        <v>1131300</v>
      </c>
      <c r="W121" s="1882">
        <v>2245800</v>
      </c>
      <c r="X121" s="1883">
        <v>50.4</v>
      </c>
      <c r="Y121" s="1883">
        <v>1.5</v>
      </c>
      <c r="Z121" s="1890">
        <v>195000</v>
      </c>
      <c r="AA121" s="1890">
        <v>324200</v>
      </c>
      <c r="AB121" s="1891">
        <v>60.2</v>
      </c>
      <c r="AC121" s="1891">
        <v>4.0999999999999996</v>
      </c>
      <c r="AD121" s="1890">
        <v>635300</v>
      </c>
      <c r="AE121" s="1890">
        <v>920500</v>
      </c>
      <c r="AF121" s="1891">
        <v>69</v>
      </c>
      <c r="AG121" s="1891">
        <v>2.2000000000000002</v>
      </c>
      <c r="AH121" s="1890">
        <v>397500</v>
      </c>
      <c r="AI121" s="1890">
        <v>858000</v>
      </c>
      <c r="AJ121" s="1891">
        <v>46.3</v>
      </c>
      <c r="AK121" s="1891">
        <v>2.5</v>
      </c>
      <c r="AL121" s="1890">
        <v>624800</v>
      </c>
      <c r="AM121" s="1890">
        <v>1017000</v>
      </c>
      <c r="AN121" s="1891">
        <v>61.4</v>
      </c>
      <c r="AO121" s="1891">
        <v>2.4</v>
      </c>
      <c r="AP121" s="1890">
        <v>773700</v>
      </c>
      <c r="AQ121" s="1890">
        <v>1274500</v>
      </c>
      <c r="AR121" s="1891">
        <v>60.7</v>
      </c>
      <c r="AS121" s="1891">
        <v>2</v>
      </c>
      <c r="AT121" s="1890">
        <v>96400</v>
      </c>
      <c r="AU121" s="1890">
        <v>154900</v>
      </c>
      <c r="AV121" s="1891">
        <v>62.2</v>
      </c>
      <c r="AW121" s="1891">
        <v>5.9</v>
      </c>
      <c r="AX121" s="1890">
        <v>373400</v>
      </c>
      <c r="AY121" s="1890">
        <v>476900</v>
      </c>
      <c r="AZ121" s="1891">
        <v>78.3</v>
      </c>
      <c r="BA121" s="1891">
        <v>2.8</v>
      </c>
      <c r="BB121" s="1890">
        <v>286600</v>
      </c>
      <c r="BC121" s="1890">
        <v>428100</v>
      </c>
      <c r="BD121" s="1891">
        <v>67</v>
      </c>
      <c r="BE121" s="1891">
        <v>3.4</v>
      </c>
      <c r="BF121" s="1890">
        <v>308100</v>
      </c>
      <c r="BG121" s="1890">
        <v>464800</v>
      </c>
      <c r="BH121" s="1891">
        <v>66.3</v>
      </c>
      <c r="BI121" s="1891">
        <v>3.5</v>
      </c>
      <c r="BJ121" s="1890">
        <v>430600</v>
      </c>
      <c r="BK121" s="1890">
        <v>623800</v>
      </c>
      <c r="BL121" s="1891">
        <v>69</v>
      </c>
      <c r="BM121" s="1891">
        <v>2.8</v>
      </c>
      <c r="BN121" s="1890">
        <v>98600</v>
      </c>
      <c r="BO121" s="1890">
        <v>169300</v>
      </c>
      <c r="BP121" s="1891">
        <v>58.3</v>
      </c>
      <c r="BQ121" s="1891">
        <v>5.5</v>
      </c>
      <c r="BR121" s="1890">
        <v>262000</v>
      </c>
      <c r="BS121" s="1890">
        <v>443600</v>
      </c>
      <c r="BT121" s="1891">
        <v>59.1</v>
      </c>
      <c r="BU121" s="1891">
        <v>3.3</v>
      </c>
      <c r="BV121" s="1890">
        <v>110900</v>
      </c>
      <c r="BW121" s="1890">
        <v>429900</v>
      </c>
      <c r="BX121" s="1891">
        <v>25.8</v>
      </c>
      <c r="BY121" s="1891">
        <v>3</v>
      </c>
      <c r="BZ121" s="1890">
        <v>316700</v>
      </c>
      <c r="CA121" s="1890">
        <v>552300</v>
      </c>
      <c r="CB121" s="1891">
        <v>57.3</v>
      </c>
      <c r="CC121" s="1891">
        <v>3.2</v>
      </c>
      <c r="CD121" s="1890">
        <v>343100</v>
      </c>
      <c r="CE121" s="1890">
        <v>650700</v>
      </c>
      <c r="CF121" s="1891">
        <v>52.7</v>
      </c>
      <c r="CG121" s="1891">
        <v>2.9</v>
      </c>
      <c r="CH121" s="1888">
        <v>324200</v>
      </c>
      <c r="CI121" s="1888">
        <v>39844500</v>
      </c>
      <c r="CJ121" s="1889">
        <v>0.8</v>
      </c>
      <c r="CK121" s="1889">
        <v>0.1</v>
      </c>
      <c r="CL121" s="1888">
        <v>920500</v>
      </c>
      <c r="CM121" s="1888">
        <v>39844500</v>
      </c>
      <c r="CN121" s="1889">
        <v>2.2999999999999998</v>
      </c>
      <c r="CO121" s="1889">
        <v>0.1</v>
      </c>
      <c r="CP121" s="1888">
        <v>858000</v>
      </c>
      <c r="CQ121" s="1888">
        <v>39844500</v>
      </c>
      <c r="CR121" s="1889">
        <v>2.2000000000000002</v>
      </c>
      <c r="CS121" s="1889">
        <v>0.1</v>
      </c>
      <c r="CT121" s="1888">
        <v>1017000</v>
      </c>
      <c r="CU121" s="1888">
        <v>39844500</v>
      </c>
      <c r="CV121" s="1889">
        <v>2.6</v>
      </c>
      <c r="CW121" s="1889">
        <v>0.1</v>
      </c>
      <c r="CX121" s="1888">
        <v>1274500</v>
      </c>
      <c r="CY121" s="1888">
        <v>39844500</v>
      </c>
      <c r="CZ121" s="1889">
        <v>3.2</v>
      </c>
      <c r="DA121" s="1889">
        <v>0.1</v>
      </c>
    </row>
    <row r="122" spans="1:189">
      <c r="A122" s="713" t="s">
        <v>560</v>
      </c>
      <c r="B122" s="1882">
        <v>25583300</v>
      </c>
      <c r="C122" s="1882">
        <v>35482100</v>
      </c>
      <c r="D122" s="1883">
        <v>72.099999999999994</v>
      </c>
      <c r="E122" s="1883">
        <v>0.3</v>
      </c>
      <c r="F122" s="1882">
        <v>2654500</v>
      </c>
      <c r="G122" s="1882">
        <v>4535100</v>
      </c>
      <c r="H122" s="1883">
        <v>58.5</v>
      </c>
      <c r="I122" s="1883">
        <v>1.1000000000000001</v>
      </c>
      <c r="J122" s="1882">
        <v>13489200</v>
      </c>
      <c r="K122" s="1882">
        <v>17565100</v>
      </c>
      <c r="L122" s="1883">
        <v>76.8</v>
      </c>
      <c r="M122" s="1883">
        <v>0.4</v>
      </c>
      <c r="N122" s="1882">
        <v>1516800</v>
      </c>
      <c r="O122" s="1882">
        <v>2247200</v>
      </c>
      <c r="P122" s="1883">
        <v>67.5</v>
      </c>
      <c r="Q122" s="1883">
        <v>1.5</v>
      </c>
      <c r="R122" s="1882">
        <v>12094100</v>
      </c>
      <c r="S122" s="1882">
        <v>17917100</v>
      </c>
      <c r="T122" s="1883">
        <v>67.5</v>
      </c>
      <c r="U122" s="1883">
        <v>0.5</v>
      </c>
      <c r="V122" s="1882">
        <v>1137700</v>
      </c>
      <c r="W122" s="1882">
        <v>2287900</v>
      </c>
      <c r="X122" s="1883">
        <v>49.7</v>
      </c>
      <c r="Y122" s="1883">
        <v>1.6</v>
      </c>
      <c r="Z122" s="1890">
        <v>210900</v>
      </c>
      <c r="AA122" s="1890">
        <v>352700</v>
      </c>
      <c r="AB122" s="1891">
        <v>59.8</v>
      </c>
      <c r="AC122" s="1891">
        <v>4</v>
      </c>
      <c r="AD122" s="1890">
        <v>663900</v>
      </c>
      <c r="AE122" s="1890">
        <v>972500</v>
      </c>
      <c r="AF122" s="1891">
        <v>68.3</v>
      </c>
      <c r="AG122" s="1891">
        <v>2.2000000000000002</v>
      </c>
      <c r="AH122" s="1890">
        <v>423200</v>
      </c>
      <c r="AI122" s="1890">
        <v>906500</v>
      </c>
      <c r="AJ122" s="1891">
        <v>46.7</v>
      </c>
      <c r="AK122" s="1891">
        <v>2.5</v>
      </c>
      <c r="AL122" s="1890">
        <v>614100</v>
      </c>
      <c r="AM122" s="1890">
        <v>1052400</v>
      </c>
      <c r="AN122" s="1891">
        <v>58.4</v>
      </c>
      <c r="AO122" s="1891">
        <v>2.4</v>
      </c>
      <c r="AP122" s="1890">
        <v>742400</v>
      </c>
      <c r="AQ122" s="1890">
        <v>1251000</v>
      </c>
      <c r="AR122" s="1891">
        <v>59.3</v>
      </c>
      <c r="AS122" s="1891">
        <v>2.1</v>
      </c>
      <c r="AT122" s="1890">
        <v>109700</v>
      </c>
      <c r="AU122" s="1890">
        <v>176700</v>
      </c>
      <c r="AV122" s="1891">
        <v>62.1</v>
      </c>
      <c r="AW122" s="1891">
        <v>5.7</v>
      </c>
      <c r="AX122" s="1890">
        <v>392600</v>
      </c>
      <c r="AY122" s="1890">
        <v>516100</v>
      </c>
      <c r="AZ122" s="1891">
        <v>76.099999999999994</v>
      </c>
      <c r="BA122" s="1891">
        <v>2.9</v>
      </c>
      <c r="BB122" s="1890">
        <v>305700</v>
      </c>
      <c r="BC122" s="1890">
        <v>464800</v>
      </c>
      <c r="BD122" s="1891">
        <v>65.8</v>
      </c>
      <c r="BE122" s="1891">
        <v>3.3</v>
      </c>
      <c r="BF122" s="1890">
        <v>299600</v>
      </c>
      <c r="BG122" s="1890">
        <v>472900</v>
      </c>
      <c r="BH122" s="1891">
        <v>63.3</v>
      </c>
      <c r="BI122" s="1891">
        <v>3.6</v>
      </c>
      <c r="BJ122" s="1890">
        <v>409300</v>
      </c>
      <c r="BK122" s="1890">
        <v>616700</v>
      </c>
      <c r="BL122" s="1891">
        <v>66.400000000000006</v>
      </c>
      <c r="BM122" s="1891">
        <v>3</v>
      </c>
      <c r="BN122" s="1890">
        <v>101200</v>
      </c>
      <c r="BO122" s="1890">
        <v>176000</v>
      </c>
      <c r="BP122" s="1891">
        <v>57.5</v>
      </c>
      <c r="BQ122" s="1891">
        <v>5.5</v>
      </c>
      <c r="BR122" s="1890">
        <v>271300</v>
      </c>
      <c r="BS122" s="1890">
        <v>456300</v>
      </c>
      <c r="BT122" s="1891">
        <v>59.4</v>
      </c>
      <c r="BU122" s="1891">
        <v>3.4</v>
      </c>
      <c r="BV122" s="1890">
        <v>117500</v>
      </c>
      <c r="BW122" s="1890">
        <v>441800</v>
      </c>
      <c r="BX122" s="1891">
        <v>26.6</v>
      </c>
      <c r="BY122" s="1891">
        <v>3.1</v>
      </c>
      <c r="BZ122" s="1890">
        <v>314600</v>
      </c>
      <c r="CA122" s="1890">
        <v>579500</v>
      </c>
      <c r="CB122" s="1891">
        <v>54.3</v>
      </c>
      <c r="CC122" s="1891">
        <v>3.2</v>
      </c>
      <c r="CD122" s="1890">
        <v>333200</v>
      </c>
      <c r="CE122" s="1890">
        <v>634300</v>
      </c>
      <c r="CF122" s="1891">
        <v>52.5</v>
      </c>
      <c r="CG122" s="1891">
        <v>3</v>
      </c>
      <c r="CH122" s="1888">
        <v>352700</v>
      </c>
      <c r="CI122" s="1888">
        <v>40051700</v>
      </c>
      <c r="CJ122" s="1889">
        <v>0.9</v>
      </c>
      <c r="CK122" s="1889">
        <v>0.1</v>
      </c>
      <c r="CL122" s="1888">
        <v>972500</v>
      </c>
      <c r="CM122" s="1888">
        <v>40051700</v>
      </c>
      <c r="CN122" s="1889">
        <v>2.4</v>
      </c>
      <c r="CO122" s="1889">
        <v>0.1</v>
      </c>
      <c r="CP122" s="1888">
        <v>906500</v>
      </c>
      <c r="CQ122" s="1888">
        <v>40051700</v>
      </c>
      <c r="CR122" s="1889">
        <v>2.2999999999999998</v>
      </c>
      <c r="CS122" s="1889">
        <v>0.1</v>
      </c>
      <c r="CT122" s="1888">
        <v>1052400</v>
      </c>
      <c r="CU122" s="1888">
        <v>40051700</v>
      </c>
      <c r="CV122" s="1889">
        <v>2.6</v>
      </c>
      <c r="CW122" s="1889">
        <v>0.1</v>
      </c>
      <c r="CX122" s="1888">
        <v>1251000</v>
      </c>
      <c r="CY122" s="1888">
        <v>40051700</v>
      </c>
      <c r="CZ122" s="1889">
        <v>3.1</v>
      </c>
      <c r="DA122" s="1889">
        <v>0.1</v>
      </c>
    </row>
    <row r="123" spans="1:189">
      <c r="A123" s="713" t="s">
        <v>561</v>
      </c>
      <c r="B123" s="1882">
        <v>25451800</v>
      </c>
      <c r="C123" s="1882">
        <v>35554300</v>
      </c>
      <c r="D123" s="1883">
        <v>71.599999999999994</v>
      </c>
      <c r="E123" s="1883">
        <v>0.3</v>
      </c>
      <c r="F123" s="1882">
        <v>2768100</v>
      </c>
      <c r="G123" s="1882">
        <v>4707800</v>
      </c>
      <c r="H123" s="1883">
        <v>58.8</v>
      </c>
      <c r="I123" s="1883">
        <v>1.1000000000000001</v>
      </c>
      <c r="J123" s="1882">
        <v>13435300</v>
      </c>
      <c r="K123" s="1882">
        <v>17632200</v>
      </c>
      <c r="L123" s="1883">
        <v>76.2</v>
      </c>
      <c r="M123" s="1883">
        <v>0.4</v>
      </c>
      <c r="N123" s="1882">
        <v>1569400</v>
      </c>
      <c r="O123" s="1882">
        <v>2312400</v>
      </c>
      <c r="P123" s="1883">
        <v>67.900000000000006</v>
      </c>
      <c r="Q123" s="1883">
        <v>1.5</v>
      </c>
      <c r="R123" s="1882">
        <v>12016500</v>
      </c>
      <c r="S123" s="1882">
        <v>17922100</v>
      </c>
      <c r="T123" s="1883">
        <v>67</v>
      </c>
      <c r="U123" s="1883">
        <v>0.5</v>
      </c>
      <c r="V123" s="1882">
        <v>1198700</v>
      </c>
      <c r="W123" s="1882">
        <v>2395400</v>
      </c>
      <c r="X123" s="1883">
        <v>50</v>
      </c>
      <c r="Y123" s="1883">
        <v>1.5</v>
      </c>
      <c r="Z123" s="1890">
        <v>218200</v>
      </c>
      <c r="AA123" s="1890">
        <v>356100</v>
      </c>
      <c r="AB123" s="1891">
        <v>61.3</v>
      </c>
      <c r="AC123" s="1891">
        <v>4</v>
      </c>
      <c r="AD123" s="1890">
        <v>692200</v>
      </c>
      <c r="AE123" s="1890">
        <v>988600</v>
      </c>
      <c r="AF123" s="1891">
        <v>70</v>
      </c>
      <c r="AG123" s="1891">
        <v>2.2000000000000002</v>
      </c>
      <c r="AH123" s="1890">
        <v>436000</v>
      </c>
      <c r="AI123" s="1890">
        <v>939200</v>
      </c>
      <c r="AJ123" s="1891">
        <v>46.4</v>
      </c>
      <c r="AK123" s="1891">
        <v>2.4</v>
      </c>
      <c r="AL123" s="1890">
        <v>654900</v>
      </c>
      <c r="AM123" s="1890">
        <v>1090200</v>
      </c>
      <c r="AN123" s="1891">
        <v>60.1</v>
      </c>
      <c r="AO123" s="1891">
        <v>2.4</v>
      </c>
      <c r="AP123" s="1890">
        <v>766800</v>
      </c>
      <c r="AQ123" s="1890">
        <v>1333800</v>
      </c>
      <c r="AR123" s="1891">
        <v>57.5</v>
      </c>
      <c r="AS123" s="1891">
        <v>2.1</v>
      </c>
      <c r="AT123" s="1890">
        <v>112100</v>
      </c>
      <c r="AU123" s="1890">
        <v>168900</v>
      </c>
      <c r="AV123" s="1891">
        <v>66.400000000000006</v>
      </c>
      <c r="AW123" s="1891">
        <v>5.7</v>
      </c>
      <c r="AX123" s="1890">
        <v>405400</v>
      </c>
      <c r="AY123" s="1890">
        <v>517900</v>
      </c>
      <c r="AZ123" s="1891">
        <v>78.3</v>
      </c>
      <c r="BA123" s="1891">
        <v>2.8</v>
      </c>
      <c r="BB123" s="1890">
        <v>311800</v>
      </c>
      <c r="BC123" s="1890">
        <v>486200</v>
      </c>
      <c r="BD123" s="1891">
        <v>64.099999999999994</v>
      </c>
      <c r="BE123" s="1891">
        <v>3.3</v>
      </c>
      <c r="BF123" s="1890">
        <v>310400</v>
      </c>
      <c r="BG123" s="1890">
        <v>485400</v>
      </c>
      <c r="BH123" s="1891">
        <v>63.9</v>
      </c>
      <c r="BI123" s="1891">
        <v>3.6</v>
      </c>
      <c r="BJ123" s="1890">
        <v>429600</v>
      </c>
      <c r="BK123" s="1890">
        <v>654000</v>
      </c>
      <c r="BL123" s="1891">
        <v>65.7</v>
      </c>
      <c r="BM123" s="1891">
        <v>2.9</v>
      </c>
      <c r="BN123" s="1890">
        <v>106000</v>
      </c>
      <c r="BO123" s="1890">
        <v>187200</v>
      </c>
      <c r="BP123" s="1891">
        <v>56.6</v>
      </c>
      <c r="BQ123" s="1891">
        <v>5.5</v>
      </c>
      <c r="BR123" s="1890">
        <v>286800</v>
      </c>
      <c r="BS123" s="1890">
        <v>470600</v>
      </c>
      <c r="BT123" s="1891">
        <v>60.9</v>
      </c>
      <c r="BU123" s="1891">
        <v>3.3</v>
      </c>
      <c r="BV123" s="1890">
        <v>124100</v>
      </c>
      <c r="BW123" s="1890">
        <v>453000</v>
      </c>
      <c r="BX123" s="1891">
        <v>27.4</v>
      </c>
      <c r="BY123" s="1891">
        <v>3.1</v>
      </c>
      <c r="BZ123" s="1890">
        <v>344500</v>
      </c>
      <c r="CA123" s="1890">
        <v>604800</v>
      </c>
      <c r="CB123" s="1891">
        <v>57</v>
      </c>
      <c r="CC123" s="1891">
        <v>3.2</v>
      </c>
      <c r="CD123" s="1890">
        <v>337200</v>
      </c>
      <c r="CE123" s="1890">
        <v>679700</v>
      </c>
      <c r="CF123" s="1891">
        <v>49.6</v>
      </c>
      <c r="CG123" s="1891">
        <v>2.9</v>
      </c>
      <c r="CH123" s="1888">
        <v>356100</v>
      </c>
      <c r="CI123" s="1888">
        <v>40302400</v>
      </c>
      <c r="CJ123" s="1889">
        <v>0.9</v>
      </c>
      <c r="CK123" s="1889">
        <v>0.1</v>
      </c>
      <c r="CL123" s="1888">
        <v>988600</v>
      </c>
      <c r="CM123" s="1888">
        <v>40302400</v>
      </c>
      <c r="CN123" s="1889">
        <v>2.5</v>
      </c>
      <c r="CO123" s="1889">
        <v>0.1</v>
      </c>
      <c r="CP123" s="1888">
        <v>939200</v>
      </c>
      <c r="CQ123" s="1888">
        <v>40302400</v>
      </c>
      <c r="CR123" s="1889">
        <v>2.2999999999999998</v>
      </c>
      <c r="CS123" s="1889">
        <v>0.1</v>
      </c>
      <c r="CT123" s="1888">
        <v>1090200</v>
      </c>
      <c r="CU123" s="1888">
        <v>40302400</v>
      </c>
      <c r="CV123" s="1889">
        <v>2.7</v>
      </c>
      <c r="CW123" s="1889">
        <v>0.1</v>
      </c>
      <c r="CX123" s="1888">
        <v>1333800</v>
      </c>
      <c r="CY123" s="1888">
        <v>40302400</v>
      </c>
      <c r="CZ123" s="1889">
        <v>3.3</v>
      </c>
      <c r="DA123" s="1889">
        <v>0.1</v>
      </c>
    </row>
    <row r="124" spans="1:189">
      <c r="A124" s="713" t="s">
        <v>562</v>
      </c>
      <c r="B124" s="1882">
        <v>25382400</v>
      </c>
      <c r="C124" s="1882">
        <v>35524200</v>
      </c>
      <c r="D124" s="1883">
        <v>71.5</v>
      </c>
      <c r="E124" s="1883">
        <v>0.3</v>
      </c>
      <c r="F124" s="1882">
        <v>2925600</v>
      </c>
      <c r="G124" s="1882">
        <v>5006200</v>
      </c>
      <c r="H124" s="1883">
        <v>58.4</v>
      </c>
      <c r="I124" s="1883">
        <v>1.1000000000000001</v>
      </c>
      <c r="J124" s="1882">
        <v>13403200</v>
      </c>
      <c r="K124" s="1882">
        <v>17616300</v>
      </c>
      <c r="L124" s="1883">
        <v>76.099999999999994</v>
      </c>
      <c r="M124" s="1883">
        <v>0.5</v>
      </c>
      <c r="N124" s="1882">
        <v>1667400</v>
      </c>
      <c r="O124" s="1882">
        <v>2474200</v>
      </c>
      <c r="P124" s="1883">
        <v>67.400000000000006</v>
      </c>
      <c r="Q124" s="1883">
        <v>1.5</v>
      </c>
      <c r="R124" s="1882">
        <v>11979100</v>
      </c>
      <c r="S124" s="1882">
        <v>17907900</v>
      </c>
      <c r="T124" s="1883">
        <v>66.900000000000006</v>
      </c>
      <c r="U124" s="1883">
        <v>0.5</v>
      </c>
      <c r="V124" s="1882">
        <v>1258300</v>
      </c>
      <c r="W124" s="1882">
        <v>2532000</v>
      </c>
      <c r="X124" s="1883">
        <v>49.7</v>
      </c>
      <c r="Y124" s="1883">
        <v>1.5</v>
      </c>
      <c r="Z124" s="1890">
        <v>239000</v>
      </c>
      <c r="AA124" s="1890">
        <v>397900</v>
      </c>
      <c r="AB124" s="1891">
        <v>60.1</v>
      </c>
      <c r="AC124" s="1891">
        <v>3.8</v>
      </c>
      <c r="AD124" s="1890">
        <v>743700</v>
      </c>
      <c r="AE124" s="1890">
        <v>1057200</v>
      </c>
      <c r="AF124" s="1891">
        <v>70.3</v>
      </c>
      <c r="AG124" s="1891">
        <v>2.2000000000000002</v>
      </c>
      <c r="AH124" s="1890">
        <v>478400</v>
      </c>
      <c r="AI124" s="1890">
        <v>985700</v>
      </c>
      <c r="AJ124" s="1891">
        <v>48.5</v>
      </c>
      <c r="AK124" s="1891">
        <v>2.4</v>
      </c>
      <c r="AL124" s="1890">
        <v>665800</v>
      </c>
      <c r="AM124" s="1890">
        <v>1171800</v>
      </c>
      <c r="AN124" s="1891">
        <v>56.8</v>
      </c>
      <c r="AO124" s="1891">
        <v>2.2999999999999998</v>
      </c>
      <c r="AP124" s="1890">
        <v>798700</v>
      </c>
      <c r="AQ124" s="1890">
        <v>1393600</v>
      </c>
      <c r="AR124" s="1891">
        <v>57.3</v>
      </c>
      <c r="AS124" s="1891">
        <v>2.1</v>
      </c>
      <c r="AT124" s="1890">
        <v>118500</v>
      </c>
      <c r="AU124" s="1890">
        <v>186900</v>
      </c>
      <c r="AV124" s="1891">
        <v>63.4</v>
      </c>
      <c r="AW124" s="1891">
        <v>5.7</v>
      </c>
      <c r="AX124" s="1890">
        <v>438600</v>
      </c>
      <c r="AY124" s="1890">
        <v>560300</v>
      </c>
      <c r="AZ124" s="1891">
        <v>78.3</v>
      </c>
      <c r="BA124" s="1891">
        <v>2.7</v>
      </c>
      <c r="BB124" s="1890">
        <v>348900</v>
      </c>
      <c r="BC124" s="1890">
        <v>519600</v>
      </c>
      <c r="BD124" s="1891">
        <v>67.2</v>
      </c>
      <c r="BE124" s="1891">
        <v>3.2</v>
      </c>
      <c r="BF124" s="1890">
        <v>318800</v>
      </c>
      <c r="BG124" s="1890">
        <v>531500</v>
      </c>
      <c r="BH124" s="1891">
        <v>60</v>
      </c>
      <c r="BI124" s="1891">
        <v>3.5</v>
      </c>
      <c r="BJ124" s="1890">
        <v>442700</v>
      </c>
      <c r="BK124" s="1890">
        <v>675900</v>
      </c>
      <c r="BL124" s="1891">
        <v>65.5</v>
      </c>
      <c r="BM124" s="1891">
        <v>2.9</v>
      </c>
      <c r="BN124" s="1890">
        <v>120600</v>
      </c>
      <c r="BO124" s="1890">
        <v>211000</v>
      </c>
      <c r="BP124" s="1891">
        <v>57.1</v>
      </c>
      <c r="BQ124" s="1891">
        <v>5.2</v>
      </c>
      <c r="BR124" s="1890">
        <v>305100</v>
      </c>
      <c r="BS124" s="1890">
        <v>497000</v>
      </c>
      <c r="BT124" s="1891">
        <v>61.4</v>
      </c>
      <c r="BU124" s="1891">
        <v>3.3</v>
      </c>
      <c r="BV124" s="1890">
        <v>129500</v>
      </c>
      <c r="BW124" s="1890">
        <v>466100</v>
      </c>
      <c r="BX124" s="1891">
        <v>27.8</v>
      </c>
      <c r="BY124" s="1891">
        <v>3</v>
      </c>
      <c r="BZ124" s="1890">
        <v>347100</v>
      </c>
      <c r="CA124" s="1890">
        <v>640200</v>
      </c>
      <c r="CB124" s="1891">
        <v>54.2</v>
      </c>
      <c r="CC124" s="1891">
        <v>3.1</v>
      </c>
      <c r="CD124" s="1890">
        <v>356100</v>
      </c>
      <c r="CE124" s="1890">
        <v>717700</v>
      </c>
      <c r="CF124" s="1891">
        <v>49.6</v>
      </c>
      <c r="CG124" s="1891">
        <v>2.9</v>
      </c>
      <c r="CH124" s="1888">
        <v>397900</v>
      </c>
      <c r="CI124" s="1888">
        <v>40559100</v>
      </c>
      <c r="CJ124" s="1889">
        <v>1</v>
      </c>
      <c r="CK124" s="1889">
        <v>0.1</v>
      </c>
      <c r="CL124" s="1888">
        <v>1057200</v>
      </c>
      <c r="CM124" s="1888">
        <v>40559100</v>
      </c>
      <c r="CN124" s="1889">
        <v>2.6</v>
      </c>
      <c r="CO124" s="1889">
        <v>0.1</v>
      </c>
      <c r="CP124" s="1888">
        <v>985700</v>
      </c>
      <c r="CQ124" s="1888">
        <v>40559100</v>
      </c>
      <c r="CR124" s="1889">
        <v>2.4</v>
      </c>
      <c r="CS124" s="1889">
        <v>0.1</v>
      </c>
      <c r="CT124" s="1888">
        <v>1171800</v>
      </c>
      <c r="CU124" s="1888">
        <v>40559100</v>
      </c>
      <c r="CV124" s="1889">
        <v>2.9</v>
      </c>
      <c r="CW124" s="1889">
        <v>0.1</v>
      </c>
      <c r="CX124" s="1888">
        <v>1393600</v>
      </c>
      <c r="CY124" s="1888">
        <v>40559100</v>
      </c>
      <c r="CZ124" s="1889">
        <v>3.4</v>
      </c>
      <c r="DA124" s="1889">
        <v>0.1</v>
      </c>
    </row>
    <row r="125" spans="1:189">
      <c r="A125" s="713" t="s">
        <v>563</v>
      </c>
      <c r="B125" s="1882">
        <v>25515300</v>
      </c>
      <c r="C125" s="1882">
        <v>35369400</v>
      </c>
      <c r="D125" s="1883">
        <v>72.099999999999994</v>
      </c>
      <c r="E125" s="1883">
        <v>0.3</v>
      </c>
      <c r="F125" s="1882">
        <v>3006300</v>
      </c>
      <c r="G125" s="1882">
        <v>5098600</v>
      </c>
      <c r="H125" s="1883">
        <v>59</v>
      </c>
      <c r="I125" s="1883">
        <v>1.1000000000000001</v>
      </c>
      <c r="J125" s="1882">
        <v>13462700</v>
      </c>
      <c r="K125" s="1882">
        <v>17561300</v>
      </c>
      <c r="L125" s="1883">
        <v>76.7</v>
      </c>
      <c r="M125" s="1883">
        <v>0.5</v>
      </c>
      <c r="N125" s="1882">
        <v>1711300</v>
      </c>
      <c r="O125" s="1882">
        <v>2498300</v>
      </c>
      <c r="P125" s="1883">
        <v>68.5</v>
      </c>
      <c r="Q125" s="1883">
        <v>1.5</v>
      </c>
      <c r="R125" s="1882">
        <v>12052600</v>
      </c>
      <c r="S125" s="1882">
        <v>17808100</v>
      </c>
      <c r="T125" s="1883">
        <v>67.7</v>
      </c>
      <c r="U125" s="1883">
        <v>0.5</v>
      </c>
      <c r="V125" s="1882">
        <v>1295000</v>
      </c>
      <c r="W125" s="1882">
        <v>2600300</v>
      </c>
      <c r="X125" s="1883">
        <v>49.8</v>
      </c>
      <c r="Y125" s="1883">
        <v>1.5</v>
      </c>
      <c r="Z125" s="1890">
        <v>247700</v>
      </c>
      <c r="AA125" s="1890">
        <v>415700</v>
      </c>
      <c r="AB125" s="1891">
        <v>59.6</v>
      </c>
      <c r="AC125" s="1891">
        <v>3.7</v>
      </c>
      <c r="AD125" s="1890">
        <v>736200</v>
      </c>
      <c r="AE125" s="1890">
        <v>1066100</v>
      </c>
      <c r="AF125" s="1891">
        <v>69.099999999999994</v>
      </c>
      <c r="AG125" s="1891">
        <v>2.1</v>
      </c>
      <c r="AH125" s="1890">
        <v>503900</v>
      </c>
      <c r="AI125" s="1890">
        <v>1041400</v>
      </c>
      <c r="AJ125" s="1891">
        <v>48.4</v>
      </c>
      <c r="AK125" s="1891">
        <v>2.2999999999999998</v>
      </c>
      <c r="AL125" s="1890">
        <v>693700</v>
      </c>
      <c r="AM125" s="1890">
        <v>1155100</v>
      </c>
      <c r="AN125" s="1891">
        <v>60.1</v>
      </c>
      <c r="AO125" s="1891">
        <v>2.2999999999999998</v>
      </c>
      <c r="AP125" s="1890">
        <v>824800</v>
      </c>
      <c r="AQ125" s="1890">
        <v>1420200</v>
      </c>
      <c r="AR125" s="1891">
        <v>58.1</v>
      </c>
      <c r="AS125" s="1891">
        <v>2</v>
      </c>
      <c r="AT125" s="1890">
        <v>123500</v>
      </c>
      <c r="AU125" s="1890">
        <v>195100</v>
      </c>
      <c r="AV125" s="1891">
        <v>63.3</v>
      </c>
      <c r="AW125" s="1891">
        <v>5.5</v>
      </c>
      <c r="AX125" s="1890">
        <v>426300</v>
      </c>
      <c r="AY125" s="1890">
        <v>551900</v>
      </c>
      <c r="AZ125" s="1891">
        <v>77.2</v>
      </c>
      <c r="BA125" s="1891">
        <v>2.8</v>
      </c>
      <c r="BB125" s="1890">
        <v>358200</v>
      </c>
      <c r="BC125" s="1890">
        <v>527800</v>
      </c>
      <c r="BD125" s="1891">
        <v>67.900000000000006</v>
      </c>
      <c r="BE125" s="1891">
        <v>3.2</v>
      </c>
      <c r="BF125" s="1890">
        <v>338600</v>
      </c>
      <c r="BG125" s="1890">
        <v>527700</v>
      </c>
      <c r="BH125" s="1891">
        <v>64.2</v>
      </c>
      <c r="BI125" s="1891">
        <v>3.4</v>
      </c>
      <c r="BJ125" s="1890">
        <v>464800</v>
      </c>
      <c r="BK125" s="1890">
        <v>695900</v>
      </c>
      <c r="BL125" s="1891">
        <v>66.8</v>
      </c>
      <c r="BM125" s="1891">
        <v>2.9</v>
      </c>
      <c r="BN125" s="1890">
        <v>124200</v>
      </c>
      <c r="BO125" s="1890">
        <v>220600</v>
      </c>
      <c r="BP125" s="1891">
        <v>56.3</v>
      </c>
      <c r="BQ125" s="1891">
        <v>5.0999999999999996</v>
      </c>
      <c r="BR125" s="1890">
        <v>309900</v>
      </c>
      <c r="BS125" s="1890">
        <v>514300</v>
      </c>
      <c r="BT125" s="1891">
        <v>60.3</v>
      </c>
      <c r="BU125" s="1891">
        <v>3.2</v>
      </c>
      <c r="BV125" s="1890">
        <v>145800</v>
      </c>
      <c r="BW125" s="1890">
        <v>513600</v>
      </c>
      <c r="BX125" s="1891">
        <v>28.4</v>
      </c>
      <c r="BY125" s="1891">
        <v>2.9</v>
      </c>
      <c r="BZ125" s="1890">
        <v>355100</v>
      </c>
      <c r="CA125" s="1890">
        <v>627500</v>
      </c>
      <c r="CB125" s="1891">
        <v>56.6</v>
      </c>
      <c r="CC125" s="1891">
        <v>3.1</v>
      </c>
      <c r="CD125" s="1890">
        <v>360000</v>
      </c>
      <c r="CE125" s="1890">
        <v>724400</v>
      </c>
      <c r="CF125" s="1891">
        <v>49.7</v>
      </c>
      <c r="CG125" s="1891">
        <v>2.8</v>
      </c>
      <c r="CH125" s="1888">
        <v>415700</v>
      </c>
      <c r="CI125" s="1888">
        <v>40494900</v>
      </c>
      <c r="CJ125" s="1889">
        <v>1</v>
      </c>
      <c r="CK125" s="1889">
        <v>0.1</v>
      </c>
      <c r="CL125" s="1888">
        <v>1066100</v>
      </c>
      <c r="CM125" s="1888">
        <v>40494900</v>
      </c>
      <c r="CN125" s="1889">
        <v>2.6</v>
      </c>
      <c r="CO125" s="1889">
        <v>0.1</v>
      </c>
      <c r="CP125" s="1888">
        <v>1041400</v>
      </c>
      <c r="CQ125" s="1888">
        <v>40494900</v>
      </c>
      <c r="CR125" s="1889">
        <v>2.6</v>
      </c>
      <c r="CS125" s="1889">
        <v>0.1</v>
      </c>
      <c r="CT125" s="1888">
        <v>1155100</v>
      </c>
      <c r="CU125" s="1888">
        <v>40494900</v>
      </c>
      <c r="CV125" s="1889">
        <v>2.9</v>
      </c>
      <c r="CW125" s="1889">
        <v>0.1</v>
      </c>
      <c r="CX125" s="1888">
        <v>1420200</v>
      </c>
      <c r="CY125" s="1888">
        <v>40494900</v>
      </c>
      <c r="CZ125" s="1889">
        <v>3.5</v>
      </c>
      <c r="DA125" s="1889">
        <v>0.1</v>
      </c>
    </row>
    <row r="126" spans="1:189">
      <c r="A126" s="713" t="s">
        <v>564</v>
      </c>
      <c r="B126" s="1882">
        <v>25764400</v>
      </c>
      <c r="C126" s="1882">
        <v>35316400</v>
      </c>
      <c r="D126" s="1883">
        <v>73</v>
      </c>
      <c r="E126" s="1883">
        <v>0.3</v>
      </c>
      <c r="F126" s="1882">
        <v>3069200</v>
      </c>
      <c r="G126" s="1882">
        <v>5191000</v>
      </c>
      <c r="H126" s="1883">
        <v>59.1</v>
      </c>
      <c r="I126" s="1883">
        <v>1.1000000000000001</v>
      </c>
      <c r="J126" s="1882">
        <v>13581400</v>
      </c>
      <c r="K126" s="1882">
        <v>17552500</v>
      </c>
      <c r="L126" s="1883">
        <v>77.400000000000006</v>
      </c>
      <c r="M126" s="1883">
        <v>0.5</v>
      </c>
      <c r="N126" s="1882">
        <v>1724300</v>
      </c>
      <c r="O126" s="1882">
        <v>2532400</v>
      </c>
      <c r="P126" s="1883">
        <v>68.099999999999994</v>
      </c>
      <c r="Q126" s="1883">
        <v>1.5</v>
      </c>
      <c r="R126" s="1882">
        <v>12183000</v>
      </c>
      <c r="S126" s="1882">
        <v>17763900</v>
      </c>
      <c r="T126" s="1883">
        <v>68.599999999999994</v>
      </c>
      <c r="U126" s="1883">
        <v>0.5</v>
      </c>
      <c r="V126" s="1882">
        <v>1344900</v>
      </c>
      <c r="W126" s="1882">
        <v>2658500</v>
      </c>
      <c r="X126" s="1883">
        <v>50.6</v>
      </c>
      <c r="Y126" s="1883">
        <v>1.5</v>
      </c>
      <c r="Z126" s="1890">
        <v>272300</v>
      </c>
      <c r="AA126" s="1890">
        <v>442900</v>
      </c>
      <c r="AB126" s="1891">
        <v>61.5</v>
      </c>
      <c r="AC126" s="1891">
        <v>3.6</v>
      </c>
      <c r="AD126" s="1890">
        <v>739500</v>
      </c>
      <c r="AE126" s="1890">
        <v>1071400</v>
      </c>
      <c r="AF126" s="1891">
        <v>69</v>
      </c>
      <c r="AG126" s="1891">
        <v>2.1</v>
      </c>
      <c r="AH126" s="1890">
        <v>530900</v>
      </c>
      <c r="AI126" s="1890">
        <v>1094500</v>
      </c>
      <c r="AJ126" s="1891">
        <v>48.5</v>
      </c>
      <c r="AK126" s="1891">
        <v>2.2999999999999998</v>
      </c>
      <c r="AL126" s="1890">
        <v>706700</v>
      </c>
      <c r="AM126" s="1890">
        <v>1162500</v>
      </c>
      <c r="AN126" s="1891">
        <v>60.8</v>
      </c>
      <c r="AO126" s="1891">
        <v>2.2999999999999998</v>
      </c>
      <c r="AP126" s="1890">
        <v>819900</v>
      </c>
      <c r="AQ126" s="1890">
        <v>1419600</v>
      </c>
      <c r="AR126" s="1891">
        <v>57.8</v>
      </c>
      <c r="AS126" s="1891">
        <v>2.1</v>
      </c>
      <c r="AT126" s="1890">
        <v>135300</v>
      </c>
      <c r="AU126" s="1890">
        <v>209500</v>
      </c>
      <c r="AV126" s="1891">
        <v>64.599999999999994</v>
      </c>
      <c r="AW126" s="1891">
        <v>5.3</v>
      </c>
      <c r="AX126" s="1890">
        <v>424700</v>
      </c>
      <c r="AY126" s="1890">
        <v>546800</v>
      </c>
      <c r="AZ126" s="1891">
        <v>77.7</v>
      </c>
      <c r="BA126" s="1891">
        <v>2.7</v>
      </c>
      <c r="BB126" s="1890">
        <v>373700</v>
      </c>
      <c r="BC126" s="1890">
        <v>561200</v>
      </c>
      <c r="BD126" s="1891">
        <v>66.599999999999994</v>
      </c>
      <c r="BE126" s="1891">
        <v>3.2</v>
      </c>
      <c r="BF126" s="1890">
        <v>333900</v>
      </c>
      <c r="BG126" s="1890">
        <v>524100</v>
      </c>
      <c r="BH126" s="1891">
        <v>63.7</v>
      </c>
      <c r="BI126" s="1891">
        <v>3.4</v>
      </c>
      <c r="BJ126" s="1890">
        <v>456700</v>
      </c>
      <c r="BK126" s="1890">
        <v>690900</v>
      </c>
      <c r="BL126" s="1891">
        <v>66.099999999999994</v>
      </c>
      <c r="BM126" s="1891">
        <v>2.9</v>
      </c>
      <c r="BN126" s="1890">
        <v>137000</v>
      </c>
      <c r="BO126" s="1890">
        <v>233400</v>
      </c>
      <c r="BP126" s="1891">
        <v>58.7</v>
      </c>
      <c r="BQ126" s="1891">
        <v>5</v>
      </c>
      <c r="BR126" s="1890">
        <v>314800</v>
      </c>
      <c r="BS126" s="1890">
        <v>524600</v>
      </c>
      <c r="BT126" s="1891">
        <v>60</v>
      </c>
      <c r="BU126" s="1891">
        <v>3.1</v>
      </c>
      <c r="BV126" s="1890">
        <v>157200</v>
      </c>
      <c r="BW126" s="1890">
        <v>533300</v>
      </c>
      <c r="BX126" s="1891">
        <v>29.5</v>
      </c>
      <c r="BY126" s="1891">
        <v>3</v>
      </c>
      <c r="BZ126" s="1890">
        <v>372800</v>
      </c>
      <c r="CA126" s="1890">
        <v>638400</v>
      </c>
      <c r="CB126" s="1891">
        <v>58.4</v>
      </c>
      <c r="CC126" s="1891">
        <v>3</v>
      </c>
      <c r="CD126" s="1890">
        <v>363200</v>
      </c>
      <c r="CE126" s="1890">
        <v>728700</v>
      </c>
      <c r="CF126" s="1891">
        <v>49.8</v>
      </c>
      <c r="CG126" s="1891">
        <v>2.8</v>
      </c>
      <c r="CH126" s="1888">
        <v>442900</v>
      </c>
      <c r="CI126" s="1888">
        <v>40529800</v>
      </c>
      <c r="CJ126" s="1889">
        <v>1.1000000000000001</v>
      </c>
      <c r="CK126" s="1889">
        <v>0.1</v>
      </c>
      <c r="CL126" s="1888">
        <v>1071400</v>
      </c>
      <c r="CM126" s="1888">
        <v>40529800</v>
      </c>
      <c r="CN126" s="1889">
        <v>2.6</v>
      </c>
      <c r="CO126" s="1889">
        <v>0.1</v>
      </c>
      <c r="CP126" s="1888">
        <v>1094500</v>
      </c>
      <c r="CQ126" s="1888">
        <v>40529800</v>
      </c>
      <c r="CR126" s="1889">
        <v>2.7</v>
      </c>
      <c r="CS126" s="1889">
        <v>0.1</v>
      </c>
      <c r="CT126" s="1888">
        <v>1162500</v>
      </c>
      <c r="CU126" s="1888">
        <v>40529800</v>
      </c>
      <c r="CV126" s="1889">
        <v>2.9</v>
      </c>
      <c r="CW126" s="1889">
        <v>0.1</v>
      </c>
      <c r="CX126" s="1888">
        <v>1419600</v>
      </c>
      <c r="CY126" s="1888">
        <v>40529800</v>
      </c>
      <c r="CZ126" s="1889">
        <v>3.5</v>
      </c>
      <c r="DA126" s="1889">
        <v>0.1</v>
      </c>
    </row>
    <row r="127" spans="1:189">
      <c r="A127" s="713" t="s">
        <v>518</v>
      </c>
      <c r="B127" s="1882">
        <v>26045400</v>
      </c>
      <c r="C127" s="1882">
        <v>35233200</v>
      </c>
      <c r="D127" s="1883">
        <v>73.900000000000006</v>
      </c>
      <c r="E127" s="1883">
        <v>0.3</v>
      </c>
      <c r="F127" s="1882">
        <v>3293100</v>
      </c>
      <c r="G127" s="1882">
        <v>5366900</v>
      </c>
      <c r="H127" s="1883">
        <v>61.4</v>
      </c>
      <c r="I127" s="1883">
        <v>1</v>
      </c>
      <c r="J127" s="1882">
        <v>13709400</v>
      </c>
      <c r="K127" s="1882">
        <v>17509200</v>
      </c>
      <c r="L127" s="1883">
        <v>78.3</v>
      </c>
      <c r="M127" s="1883">
        <v>0.4</v>
      </c>
      <c r="N127" s="1882">
        <v>1840500</v>
      </c>
      <c r="O127" s="1882">
        <v>2628700</v>
      </c>
      <c r="P127" s="1883">
        <v>70</v>
      </c>
      <c r="Q127" s="1883">
        <v>1.4</v>
      </c>
      <c r="R127" s="1882">
        <v>12336100</v>
      </c>
      <c r="S127" s="1882">
        <v>17723900</v>
      </c>
      <c r="T127" s="1883">
        <v>69.599999999999994</v>
      </c>
      <c r="U127" s="1883">
        <v>0.5</v>
      </c>
      <c r="V127" s="1882">
        <v>1452600</v>
      </c>
      <c r="W127" s="1882">
        <v>2738100</v>
      </c>
      <c r="X127" s="1883">
        <v>53</v>
      </c>
      <c r="Y127" s="1883">
        <v>1.5</v>
      </c>
      <c r="Z127" s="1890">
        <v>292700</v>
      </c>
      <c r="AA127" s="1890">
        <v>465200</v>
      </c>
      <c r="AB127" s="1891">
        <v>62.9</v>
      </c>
      <c r="AC127" s="1891">
        <v>3.5</v>
      </c>
      <c r="AD127" s="1890">
        <v>794000</v>
      </c>
      <c r="AE127" s="1890">
        <v>1112900</v>
      </c>
      <c r="AF127" s="1891">
        <v>71.3</v>
      </c>
      <c r="AG127" s="1891">
        <v>2.1</v>
      </c>
      <c r="AH127" s="1890">
        <v>579600</v>
      </c>
      <c r="AI127" s="1890">
        <v>1113900</v>
      </c>
      <c r="AJ127" s="1891">
        <v>52</v>
      </c>
      <c r="AK127" s="1891">
        <v>2.2999999999999998</v>
      </c>
      <c r="AL127" s="1890">
        <v>755200</v>
      </c>
      <c r="AM127" s="1890">
        <v>1215600</v>
      </c>
      <c r="AN127" s="1891">
        <v>62.1</v>
      </c>
      <c r="AO127" s="1891">
        <v>2.2000000000000002</v>
      </c>
      <c r="AP127" s="1890">
        <v>871600</v>
      </c>
      <c r="AQ127" s="1890">
        <v>1459300</v>
      </c>
      <c r="AR127" s="1891">
        <v>59.7</v>
      </c>
      <c r="AS127" s="1891">
        <v>2</v>
      </c>
      <c r="AT127" s="1890">
        <v>146500</v>
      </c>
      <c r="AU127" s="1890">
        <v>219500</v>
      </c>
      <c r="AV127" s="1891">
        <v>66.7</v>
      </c>
      <c r="AW127" s="1891">
        <v>5.0999999999999996</v>
      </c>
      <c r="AX127" s="1890">
        <v>456200</v>
      </c>
      <c r="AY127" s="1890">
        <v>572800</v>
      </c>
      <c r="AZ127" s="1891">
        <v>79.599999999999994</v>
      </c>
      <c r="BA127" s="1891">
        <v>2.6</v>
      </c>
      <c r="BB127" s="1890">
        <v>412200</v>
      </c>
      <c r="BC127" s="1890">
        <v>588000</v>
      </c>
      <c r="BD127" s="1891">
        <v>70.099999999999994</v>
      </c>
      <c r="BE127" s="1891">
        <v>3</v>
      </c>
      <c r="BF127" s="1890">
        <v>346300</v>
      </c>
      <c r="BG127" s="1890">
        <v>542000</v>
      </c>
      <c r="BH127" s="1891">
        <v>63.9</v>
      </c>
      <c r="BI127" s="1891">
        <v>3.4</v>
      </c>
      <c r="BJ127" s="1890">
        <v>479300</v>
      </c>
      <c r="BK127" s="1890">
        <v>706400</v>
      </c>
      <c r="BL127" s="1891">
        <v>67.900000000000006</v>
      </c>
      <c r="BM127" s="1891">
        <v>2.8</v>
      </c>
      <c r="BN127" s="1890">
        <v>146200</v>
      </c>
      <c r="BO127" s="1890">
        <v>245700</v>
      </c>
      <c r="BP127" s="1891">
        <v>59.5</v>
      </c>
      <c r="BQ127" s="1891">
        <v>4.8</v>
      </c>
      <c r="BR127" s="1890">
        <v>337800</v>
      </c>
      <c r="BS127" s="1890">
        <v>540100</v>
      </c>
      <c r="BT127" s="1891">
        <v>62.5</v>
      </c>
      <c r="BU127" s="1891">
        <v>3.1</v>
      </c>
      <c r="BV127" s="1890">
        <v>167400</v>
      </c>
      <c r="BW127" s="1890">
        <v>525800</v>
      </c>
      <c r="BX127" s="1891">
        <v>31.8</v>
      </c>
      <c r="BY127" s="1891">
        <v>3</v>
      </c>
      <c r="BZ127" s="1890">
        <v>408900</v>
      </c>
      <c r="CA127" s="1890">
        <v>673600</v>
      </c>
      <c r="CB127" s="1891">
        <v>60.7</v>
      </c>
      <c r="CC127" s="1891">
        <v>3</v>
      </c>
      <c r="CD127" s="1890">
        <v>392300</v>
      </c>
      <c r="CE127" s="1890">
        <v>752900</v>
      </c>
      <c r="CF127" s="1891">
        <v>52.1</v>
      </c>
      <c r="CG127" s="1891">
        <v>2.8</v>
      </c>
      <c r="CH127" s="1888">
        <v>465200</v>
      </c>
      <c r="CI127" s="1888">
        <v>40651700</v>
      </c>
      <c r="CJ127" s="1889">
        <v>1.1000000000000001</v>
      </c>
      <c r="CK127" s="1889">
        <v>0.1</v>
      </c>
      <c r="CL127" s="1888">
        <v>1112900</v>
      </c>
      <c r="CM127" s="1888">
        <v>40651700</v>
      </c>
      <c r="CN127" s="1889">
        <v>2.7</v>
      </c>
      <c r="CO127" s="1889">
        <v>0.1</v>
      </c>
      <c r="CP127" s="1888">
        <v>1113900</v>
      </c>
      <c r="CQ127" s="1888">
        <v>40651700</v>
      </c>
      <c r="CR127" s="1889">
        <v>2.7</v>
      </c>
      <c r="CS127" s="1889">
        <v>0.1</v>
      </c>
      <c r="CT127" s="1888">
        <v>1215600</v>
      </c>
      <c r="CU127" s="1888">
        <v>40651700</v>
      </c>
      <c r="CV127" s="1889">
        <v>3</v>
      </c>
      <c r="CW127" s="1889">
        <v>0.1</v>
      </c>
      <c r="CX127" s="1888">
        <v>1459300</v>
      </c>
      <c r="CY127" s="1888">
        <v>40651700</v>
      </c>
      <c r="CZ127" s="1889">
        <v>3.6</v>
      </c>
      <c r="DA127" s="1889">
        <v>0.1</v>
      </c>
    </row>
    <row r="128" spans="1:189">
      <c r="A128" s="713" t="s">
        <v>519</v>
      </c>
      <c r="B128" s="1882">
        <v>26506200</v>
      </c>
      <c r="C128" s="1882">
        <v>35295700</v>
      </c>
      <c r="D128" s="1883">
        <v>75.099999999999994</v>
      </c>
      <c r="E128" s="1883">
        <v>0.3</v>
      </c>
      <c r="F128" s="1882">
        <v>3466300</v>
      </c>
      <c r="G128" s="1882">
        <v>5505700</v>
      </c>
      <c r="H128" s="1883">
        <v>63</v>
      </c>
      <c r="I128" s="1883">
        <v>1</v>
      </c>
      <c r="J128" s="1882">
        <v>13976500</v>
      </c>
      <c r="K128" s="1882">
        <v>17580100</v>
      </c>
      <c r="L128" s="1883">
        <v>79.5</v>
      </c>
      <c r="M128" s="1883">
        <v>0.4</v>
      </c>
      <c r="N128" s="1882">
        <v>1915700</v>
      </c>
      <c r="O128" s="1882">
        <v>2668300</v>
      </c>
      <c r="P128" s="1883">
        <v>71.8</v>
      </c>
      <c r="Q128" s="1883">
        <v>1.4</v>
      </c>
      <c r="R128" s="1882">
        <v>12529700</v>
      </c>
      <c r="S128" s="1882">
        <v>17715600</v>
      </c>
      <c r="T128" s="1883">
        <v>70.7</v>
      </c>
      <c r="U128" s="1883">
        <v>0.5</v>
      </c>
      <c r="V128" s="1882">
        <v>1550600</v>
      </c>
      <c r="W128" s="1882">
        <v>2837400</v>
      </c>
      <c r="X128" s="1883">
        <v>54.6</v>
      </c>
      <c r="Y128" s="1883">
        <v>1.5</v>
      </c>
      <c r="Z128" s="1890">
        <v>298600</v>
      </c>
      <c r="AA128" s="1890">
        <v>464100</v>
      </c>
      <c r="AB128" s="1891">
        <v>64.3</v>
      </c>
      <c r="AC128" s="1891">
        <v>3.6</v>
      </c>
      <c r="AD128" s="1890">
        <v>800800</v>
      </c>
      <c r="AE128" s="1890">
        <v>1124300</v>
      </c>
      <c r="AF128" s="1891">
        <v>71.2</v>
      </c>
      <c r="AG128" s="1891">
        <v>2.1</v>
      </c>
      <c r="AH128" s="1890">
        <v>589000</v>
      </c>
      <c r="AI128" s="1890">
        <v>1106500</v>
      </c>
      <c r="AJ128" s="1891">
        <v>53.2</v>
      </c>
      <c r="AK128" s="1891">
        <v>2.2999999999999998</v>
      </c>
      <c r="AL128" s="1890">
        <v>862100</v>
      </c>
      <c r="AM128" s="1890">
        <v>1324200</v>
      </c>
      <c r="AN128" s="1891">
        <v>65.099999999999994</v>
      </c>
      <c r="AO128" s="1891">
        <v>2.1</v>
      </c>
      <c r="AP128" s="1890">
        <v>915700</v>
      </c>
      <c r="AQ128" s="1890">
        <v>1486700</v>
      </c>
      <c r="AR128" s="1891">
        <v>61.6</v>
      </c>
      <c r="AS128" s="1891">
        <v>2</v>
      </c>
      <c r="AT128" s="1890">
        <v>139500</v>
      </c>
      <c r="AU128" s="1890">
        <v>207500</v>
      </c>
      <c r="AV128" s="1891">
        <v>67.2</v>
      </c>
      <c r="AW128" s="1891">
        <v>5.3</v>
      </c>
      <c r="AX128" s="1890">
        <v>464900</v>
      </c>
      <c r="AY128" s="1890">
        <v>583700</v>
      </c>
      <c r="AZ128" s="1891">
        <v>79.599999999999994</v>
      </c>
      <c r="BA128" s="1891">
        <v>2.7</v>
      </c>
      <c r="BB128" s="1890">
        <v>405900</v>
      </c>
      <c r="BC128" s="1890">
        <v>570400</v>
      </c>
      <c r="BD128" s="1891">
        <v>71.2</v>
      </c>
      <c r="BE128" s="1891">
        <v>3</v>
      </c>
      <c r="BF128" s="1890">
        <v>401700</v>
      </c>
      <c r="BG128" s="1890">
        <v>585700</v>
      </c>
      <c r="BH128" s="1891">
        <v>68.599999999999994</v>
      </c>
      <c r="BI128" s="1891">
        <v>3.2</v>
      </c>
      <c r="BJ128" s="1890">
        <v>503700</v>
      </c>
      <c r="BK128" s="1890">
        <v>721000</v>
      </c>
      <c r="BL128" s="1891">
        <v>69.900000000000006</v>
      </c>
      <c r="BM128" s="1891">
        <v>2.8</v>
      </c>
      <c r="BN128" s="1890">
        <v>159100</v>
      </c>
      <c r="BO128" s="1890">
        <v>256500</v>
      </c>
      <c r="BP128" s="1891">
        <v>62</v>
      </c>
      <c r="BQ128" s="1891">
        <v>4.8</v>
      </c>
      <c r="BR128" s="1890">
        <v>335900</v>
      </c>
      <c r="BS128" s="1890">
        <v>540600</v>
      </c>
      <c r="BT128" s="1891">
        <v>62.1</v>
      </c>
      <c r="BU128" s="1891">
        <v>3.2</v>
      </c>
      <c r="BV128" s="1890">
        <v>183200</v>
      </c>
      <c r="BW128" s="1890">
        <v>536100</v>
      </c>
      <c r="BX128" s="1891">
        <v>34.200000000000003</v>
      </c>
      <c r="BY128" s="1891">
        <v>3.1</v>
      </c>
      <c r="BZ128" s="1890">
        <v>460400</v>
      </c>
      <c r="CA128" s="1890">
        <v>738500</v>
      </c>
      <c r="CB128" s="1891">
        <v>62.3</v>
      </c>
      <c r="CC128" s="1891">
        <v>2.9</v>
      </c>
      <c r="CD128" s="1890">
        <v>411900</v>
      </c>
      <c r="CE128" s="1890">
        <v>765700</v>
      </c>
      <c r="CF128" s="1891">
        <v>53.8</v>
      </c>
      <c r="CG128" s="1891">
        <v>2.8</v>
      </c>
      <c r="CH128" s="1888">
        <v>464100</v>
      </c>
      <c r="CI128" s="1888">
        <v>40853200</v>
      </c>
      <c r="CJ128" s="1889">
        <v>1.1000000000000001</v>
      </c>
      <c r="CK128" s="1889">
        <v>0.1</v>
      </c>
      <c r="CL128" s="1888">
        <v>1124300</v>
      </c>
      <c r="CM128" s="1888">
        <v>40853200</v>
      </c>
      <c r="CN128" s="1889">
        <v>2.8</v>
      </c>
      <c r="CO128" s="1889">
        <v>0.1</v>
      </c>
      <c r="CP128" s="1888">
        <v>1106500</v>
      </c>
      <c r="CQ128" s="1888">
        <v>40853200</v>
      </c>
      <c r="CR128" s="1889">
        <v>2.7</v>
      </c>
      <c r="CS128" s="1889">
        <v>0.1</v>
      </c>
      <c r="CT128" s="1888">
        <v>1324200</v>
      </c>
      <c r="CU128" s="1888">
        <v>40853200</v>
      </c>
      <c r="CV128" s="1889">
        <v>3.2</v>
      </c>
      <c r="CW128" s="1889">
        <v>0.1</v>
      </c>
      <c r="CX128" s="1888">
        <v>1486700</v>
      </c>
      <c r="CY128" s="1888">
        <v>40853200</v>
      </c>
      <c r="CZ128" s="1889">
        <v>3.6</v>
      </c>
      <c r="DA128" s="1889">
        <v>0.1</v>
      </c>
    </row>
    <row r="129" spans="1:189">
      <c r="A129" s="713" t="s">
        <v>520</v>
      </c>
      <c r="B129" s="1882">
        <v>26628400</v>
      </c>
      <c r="C129" s="1882">
        <v>35276900</v>
      </c>
      <c r="D129" s="1883">
        <v>75.5</v>
      </c>
      <c r="E129" s="1883">
        <v>0.3</v>
      </c>
      <c r="F129" s="1882">
        <v>3664700</v>
      </c>
      <c r="G129" s="1882">
        <v>5744900</v>
      </c>
      <c r="H129" s="1883">
        <v>63.8</v>
      </c>
      <c r="I129" s="1883">
        <v>1</v>
      </c>
      <c r="J129" s="1882">
        <v>14021400</v>
      </c>
      <c r="K129" s="1882">
        <v>17581100</v>
      </c>
      <c r="L129" s="1883">
        <v>79.8</v>
      </c>
      <c r="M129" s="1883">
        <v>0.5</v>
      </c>
      <c r="N129" s="1882">
        <v>2040300</v>
      </c>
      <c r="O129" s="1882">
        <v>2801400</v>
      </c>
      <c r="P129" s="1883">
        <v>72.8</v>
      </c>
      <c r="Q129" s="1883">
        <v>1.4</v>
      </c>
      <c r="R129" s="1882">
        <v>12607100</v>
      </c>
      <c r="S129" s="1882">
        <v>17695800</v>
      </c>
      <c r="T129" s="1883">
        <v>71.2</v>
      </c>
      <c r="U129" s="1883">
        <v>0.5</v>
      </c>
      <c r="V129" s="1882">
        <v>1624400</v>
      </c>
      <c r="W129" s="1882">
        <v>2943500</v>
      </c>
      <c r="X129" s="1883">
        <v>55.2</v>
      </c>
      <c r="Y129" s="1883">
        <v>1.5</v>
      </c>
      <c r="Z129" s="1890">
        <v>325900</v>
      </c>
      <c r="AA129" s="1890">
        <v>508600</v>
      </c>
      <c r="AB129" s="1891">
        <v>64.099999999999994</v>
      </c>
      <c r="AC129" s="1891">
        <v>3.6</v>
      </c>
      <c r="AD129" s="1890">
        <v>827400</v>
      </c>
      <c r="AE129" s="1890">
        <v>1132700</v>
      </c>
      <c r="AF129" s="1891">
        <v>73</v>
      </c>
      <c r="AG129" s="1891">
        <v>2.1</v>
      </c>
      <c r="AH129" s="1890">
        <v>637000</v>
      </c>
      <c r="AI129" s="1890">
        <v>1178500</v>
      </c>
      <c r="AJ129" s="1891">
        <v>54</v>
      </c>
      <c r="AK129" s="1891">
        <v>2.2999999999999998</v>
      </c>
      <c r="AL129" s="1890">
        <v>888600</v>
      </c>
      <c r="AM129" s="1890">
        <v>1329000</v>
      </c>
      <c r="AN129" s="1891">
        <v>66.900000000000006</v>
      </c>
      <c r="AO129" s="1891">
        <v>2.2000000000000002</v>
      </c>
      <c r="AP129" s="1890">
        <v>985700</v>
      </c>
      <c r="AQ129" s="1890">
        <v>1596100</v>
      </c>
      <c r="AR129" s="1891">
        <v>61.8</v>
      </c>
      <c r="AS129" s="1891">
        <v>2</v>
      </c>
      <c r="AT129" s="1890">
        <v>155500</v>
      </c>
      <c r="AU129" s="1890">
        <v>232500</v>
      </c>
      <c r="AV129" s="1891">
        <v>66.900000000000006</v>
      </c>
      <c r="AW129" s="1891">
        <v>5.4</v>
      </c>
      <c r="AX129" s="1890">
        <v>478200</v>
      </c>
      <c r="AY129" s="1890">
        <v>587800</v>
      </c>
      <c r="AZ129" s="1891">
        <v>81.3</v>
      </c>
      <c r="BA129" s="1891">
        <v>2.6</v>
      </c>
      <c r="BB129" s="1890">
        <v>440500</v>
      </c>
      <c r="BC129" s="1890">
        <v>616600</v>
      </c>
      <c r="BD129" s="1891">
        <v>71.400000000000006</v>
      </c>
      <c r="BE129" s="1891">
        <v>3</v>
      </c>
      <c r="BF129" s="1890">
        <v>415700</v>
      </c>
      <c r="BG129" s="1890">
        <v>588500</v>
      </c>
      <c r="BH129" s="1891">
        <v>70.599999999999994</v>
      </c>
      <c r="BI129" s="1891">
        <v>3.2</v>
      </c>
      <c r="BJ129" s="1890">
        <v>550500</v>
      </c>
      <c r="BK129" s="1890">
        <v>776000</v>
      </c>
      <c r="BL129" s="1891">
        <v>70.900000000000006</v>
      </c>
      <c r="BM129" s="1891">
        <v>2.8</v>
      </c>
      <c r="BN129" s="1890">
        <v>170400</v>
      </c>
      <c r="BO129" s="1890">
        <v>276100</v>
      </c>
      <c r="BP129" s="1891">
        <v>61.7</v>
      </c>
      <c r="BQ129" s="1891">
        <v>4.9000000000000004</v>
      </c>
      <c r="BR129" s="1890">
        <v>349300</v>
      </c>
      <c r="BS129" s="1890">
        <v>544900</v>
      </c>
      <c r="BT129" s="1891">
        <v>64.099999999999994</v>
      </c>
      <c r="BU129" s="1891">
        <v>3.2</v>
      </c>
      <c r="BV129" s="1890">
        <v>196500</v>
      </c>
      <c r="BW129" s="1890">
        <v>561900</v>
      </c>
      <c r="BX129" s="1891">
        <v>35</v>
      </c>
      <c r="BY129" s="1891">
        <v>3.1</v>
      </c>
      <c r="BZ129" s="1890">
        <v>472900</v>
      </c>
      <c r="CA129" s="1890">
        <v>740500</v>
      </c>
      <c r="CB129" s="1891">
        <v>63.9</v>
      </c>
      <c r="CC129" s="1891">
        <v>3</v>
      </c>
      <c r="CD129" s="1890">
        <v>435300</v>
      </c>
      <c r="CE129" s="1890">
        <v>820100</v>
      </c>
      <c r="CF129" s="1891">
        <v>53.1</v>
      </c>
      <c r="CG129" s="1891">
        <v>2.8</v>
      </c>
      <c r="CH129" s="1888">
        <v>508600</v>
      </c>
      <c r="CI129" s="1888">
        <v>41056500</v>
      </c>
      <c r="CJ129" s="1889">
        <v>1.2</v>
      </c>
      <c r="CK129" s="1889">
        <v>0.1</v>
      </c>
      <c r="CL129" s="1888">
        <v>1132700</v>
      </c>
      <c r="CM129" s="1888">
        <v>41056500</v>
      </c>
      <c r="CN129" s="1889">
        <v>2.8</v>
      </c>
      <c r="CO129" s="1889">
        <v>0.1</v>
      </c>
      <c r="CP129" s="1888">
        <v>1178500</v>
      </c>
      <c r="CQ129" s="1888">
        <v>41056500</v>
      </c>
      <c r="CR129" s="1889">
        <v>2.9</v>
      </c>
      <c r="CS129" s="1889">
        <v>0.1</v>
      </c>
      <c r="CT129" s="1888">
        <v>1329000</v>
      </c>
      <c r="CU129" s="1888">
        <v>41056500</v>
      </c>
      <c r="CV129" s="1889">
        <v>3.2</v>
      </c>
      <c r="CW129" s="1889">
        <v>0.1</v>
      </c>
      <c r="CX129" s="1888">
        <v>1596100</v>
      </c>
      <c r="CY129" s="1888">
        <v>41056500</v>
      </c>
      <c r="CZ129" s="1889">
        <v>3.9</v>
      </c>
      <c r="DA129" s="1889">
        <v>0.1</v>
      </c>
    </row>
    <row r="130" spans="1:189">
      <c r="A130" s="713" t="s">
        <v>823</v>
      </c>
      <c r="B130" s="1882">
        <v>27003500</v>
      </c>
      <c r="C130" s="1882">
        <v>35344000</v>
      </c>
      <c r="D130" s="1883">
        <v>76.400000000000006</v>
      </c>
      <c r="E130" s="1883">
        <v>0.3</v>
      </c>
      <c r="F130" s="1882">
        <v>3732100</v>
      </c>
      <c r="G130" s="1882">
        <v>5783400</v>
      </c>
      <c r="H130" s="1883">
        <v>64.5</v>
      </c>
      <c r="I130" s="1883">
        <v>1</v>
      </c>
      <c r="J130" s="1882">
        <v>14173600</v>
      </c>
      <c r="K130" s="1882">
        <v>17637100</v>
      </c>
      <c r="L130" s="1883">
        <v>80.400000000000006</v>
      </c>
      <c r="M130" s="1883">
        <v>0.5</v>
      </c>
      <c r="N130" s="1882">
        <v>2051300</v>
      </c>
      <c r="O130" s="1882">
        <v>2797100</v>
      </c>
      <c r="P130" s="1883">
        <v>73.3</v>
      </c>
      <c r="Q130" s="1883">
        <v>1.4</v>
      </c>
      <c r="R130" s="1882">
        <v>12830000</v>
      </c>
      <c r="S130" s="1882">
        <v>17706900</v>
      </c>
      <c r="T130" s="1883">
        <v>72.5</v>
      </c>
      <c r="U130" s="1883">
        <v>0.5</v>
      </c>
      <c r="V130" s="1882">
        <v>1680800</v>
      </c>
      <c r="W130" s="1882">
        <v>2986300</v>
      </c>
      <c r="X130" s="1883">
        <v>56.3</v>
      </c>
      <c r="Y130" s="1883">
        <v>1.5</v>
      </c>
      <c r="Z130" s="1890">
        <v>362200</v>
      </c>
      <c r="AA130" s="1890">
        <v>539700</v>
      </c>
      <c r="AB130" s="1891">
        <v>67.099999999999994</v>
      </c>
      <c r="AC130" s="1891">
        <v>3.4</v>
      </c>
      <c r="AD130" s="1890">
        <v>833900</v>
      </c>
      <c r="AE130" s="1890">
        <v>1131500</v>
      </c>
      <c r="AF130" s="1891">
        <v>73.7</v>
      </c>
      <c r="AG130" s="1891">
        <v>2.1</v>
      </c>
      <c r="AH130" s="1890">
        <v>656100</v>
      </c>
      <c r="AI130" s="1890">
        <v>1204600</v>
      </c>
      <c r="AJ130" s="1891">
        <v>54.5</v>
      </c>
      <c r="AK130" s="1891">
        <v>2.2999999999999998</v>
      </c>
      <c r="AL130" s="1890">
        <v>859400</v>
      </c>
      <c r="AM130" s="1890">
        <v>1284900</v>
      </c>
      <c r="AN130" s="1891">
        <v>66.900000000000006</v>
      </c>
      <c r="AO130" s="1891">
        <v>2.2000000000000002</v>
      </c>
      <c r="AP130" s="1890">
        <v>1020500</v>
      </c>
      <c r="AQ130" s="1890">
        <v>1622700</v>
      </c>
      <c r="AR130" s="1891">
        <v>62.9</v>
      </c>
      <c r="AS130" s="1891">
        <v>2</v>
      </c>
      <c r="AT130" s="1890">
        <v>172900</v>
      </c>
      <c r="AU130" s="1890">
        <v>252800</v>
      </c>
      <c r="AV130" s="1891">
        <v>68.400000000000006</v>
      </c>
      <c r="AW130" s="1891">
        <v>5.0999999999999996</v>
      </c>
      <c r="AX130" s="1890">
        <v>466900</v>
      </c>
      <c r="AY130" s="1890">
        <v>570200</v>
      </c>
      <c r="AZ130" s="1891">
        <v>81.900000000000006</v>
      </c>
      <c r="BA130" s="1891">
        <v>2.7</v>
      </c>
      <c r="BB130" s="1890">
        <v>435600</v>
      </c>
      <c r="BC130" s="1890">
        <v>616500</v>
      </c>
      <c r="BD130" s="1891">
        <v>70.7</v>
      </c>
      <c r="BE130" s="1891">
        <v>3.1</v>
      </c>
      <c r="BF130" s="1890">
        <v>422400</v>
      </c>
      <c r="BG130" s="1890">
        <v>577900</v>
      </c>
      <c r="BH130" s="1891">
        <v>73.099999999999994</v>
      </c>
      <c r="BI130" s="1891">
        <v>3.2</v>
      </c>
      <c r="BJ130" s="1890">
        <v>553500</v>
      </c>
      <c r="BK130" s="1890">
        <v>779500</v>
      </c>
      <c r="BL130" s="1891">
        <v>71</v>
      </c>
      <c r="BM130" s="1891">
        <v>2.8</v>
      </c>
      <c r="BN130" s="1890">
        <v>189300</v>
      </c>
      <c r="BO130" s="1890">
        <v>286800</v>
      </c>
      <c r="BP130" s="1891">
        <v>66</v>
      </c>
      <c r="BQ130" s="1891">
        <v>4.5999999999999996</v>
      </c>
      <c r="BR130" s="1890">
        <v>367000</v>
      </c>
      <c r="BS130" s="1890">
        <v>561200</v>
      </c>
      <c r="BT130" s="1891">
        <v>65.400000000000006</v>
      </c>
      <c r="BU130" s="1891">
        <v>3.2</v>
      </c>
      <c r="BV130" s="1890">
        <v>220600</v>
      </c>
      <c r="BW130" s="1890">
        <v>588100</v>
      </c>
      <c r="BX130" s="1891">
        <v>37.5</v>
      </c>
      <c r="BY130" s="1891">
        <v>3.2</v>
      </c>
      <c r="BZ130" s="1890">
        <v>437000</v>
      </c>
      <c r="CA130" s="1890">
        <v>707000</v>
      </c>
      <c r="CB130" s="1891">
        <v>61.8</v>
      </c>
      <c r="CC130" s="1891">
        <v>3.1</v>
      </c>
      <c r="CD130" s="1890">
        <v>467000</v>
      </c>
      <c r="CE130" s="1890">
        <v>843200</v>
      </c>
      <c r="CF130" s="1891">
        <v>55.4</v>
      </c>
      <c r="CG130" s="1891">
        <v>2.8</v>
      </c>
      <c r="CH130" s="1888">
        <v>539700</v>
      </c>
      <c r="CI130" s="1888">
        <v>41157900</v>
      </c>
      <c r="CJ130" s="1889">
        <v>1.3</v>
      </c>
      <c r="CK130" s="1889">
        <v>0.1</v>
      </c>
      <c r="CL130" s="1888">
        <v>1131500</v>
      </c>
      <c r="CM130" s="1888">
        <v>41157900</v>
      </c>
      <c r="CN130" s="1889">
        <v>2.7</v>
      </c>
      <c r="CO130" s="1889">
        <v>0.1</v>
      </c>
      <c r="CP130" s="1888">
        <v>1204600</v>
      </c>
      <c r="CQ130" s="1888">
        <v>41157900</v>
      </c>
      <c r="CR130" s="1889">
        <v>2.9</v>
      </c>
      <c r="CS130" s="1889">
        <v>0.1</v>
      </c>
      <c r="CT130" s="1888">
        <v>1284900</v>
      </c>
      <c r="CU130" s="1888">
        <v>41157900</v>
      </c>
      <c r="CV130" s="1889">
        <v>3.1</v>
      </c>
      <c r="CW130" s="1889">
        <v>0.1</v>
      </c>
      <c r="CX130" s="1888">
        <v>1622700</v>
      </c>
      <c r="CY130" s="1888">
        <v>41157900</v>
      </c>
      <c r="CZ130" s="1889">
        <v>3.9</v>
      </c>
      <c r="DA130" s="1889">
        <v>0.1</v>
      </c>
    </row>
    <row r="131" spans="1:189">
      <c r="A131" s="1881" t="s">
        <v>1294</v>
      </c>
      <c r="B131" s="1882">
        <v>27014700</v>
      </c>
      <c r="C131" s="1882">
        <v>35243900</v>
      </c>
      <c r="D131" s="1883">
        <v>76.7</v>
      </c>
      <c r="E131" s="1883">
        <v>0.3</v>
      </c>
      <c r="F131" s="1882">
        <v>3896000</v>
      </c>
      <c r="G131" s="1882">
        <v>5971200</v>
      </c>
      <c r="H131" s="1883">
        <v>65.2</v>
      </c>
      <c r="I131" s="1883">
        <v>1.1000000000000001</v>
      </c>
      <c r="J131" s="1882">
        <v>14149800</v>
      </c>
      <c r="K131" s="1882">
        <v>17585500</v>
      </c>
      <c r="L131" s="1883">
        <v>80.5</v>
      </c>
      <c r="M131" s="1883">
        <v>0.5</v>
      </c>
      <c r="N131" s="1882">
        <v>2158400</v>
      </c>
      <c r="O131" s="1882">
        <v>2911900</v>
      </c>
      <c r="P131" s="1883">
        <v>74.099999999999994</v>
      </c>
      <c r="Q131" s="1883">
        <v>1.4</v>
      </c>
      <c r="R131" s="1882">
        <v>12864900</v>
      </c>
      <c r="S131" s="1882">
        <v>17658300</v>
      </c>
      <c r="T131" s="1883">
        <v>72.900000000000006</v>
      </c>
      <c r="U131" s="1883">
        <v>0.5</v>
      </c>
      <c r="V131" s="1882">
        <v>1737600</v>
      </c>
      <c r="W131" s="1882">
        <v>3059400</v>
      </c>
      <c r="X131" s="1883">
        <v>56.8</v>
      </c>
      <c r="Y131" s="1883">
        <v>1.5</v>
      </c>
      <c r="Z131" s="1890">
        <v>367200</v>
      </c>
      <c r="AA131" s="1890">
        <v>547700</v>
      </c>
      <c r="AB131" s="1891">
        <v>67</v>
      </c>
      <c r="AC131" s="1891">
        <v>3.5</v>
      </c>
      <c r="AD131" s="1890">
        <v>859700</v>
      </c>
      <c r="AE131" s="1890">
        <v>1131900</v>
      </c>
      <c r="AF131" s="1891">
        <v>76</v>
      </c>
      <c r="AG131" s="1891">
        <v>2.1</v>
      </c>
      <c r="AH131" s="1890">
        <v>716000</v>
      </c>
      <c r="AI131" s="1890">
        <v>1253300</v>
      </c>
      <c r="AJ131" s="1891">
        <v>57.1</v>
      </c>
      <c r="AK131" s="1891">
        <v>2.2999999999999998</v>
      </c>
      <c r="AL131" s="1890">
        <v>943200</v>
      </c>
      <c r="AM131" s="1890">
        <v>1410600</v>
      </c>
      <c r="AN131" s="1891">
        <v>66.900000000000006</v>
      </c>
      <c r="AO131" s="1891">
        <v>2.2000000000000002</v>
      </c>
      <c r="AP131" s="1890">
        <v>1009900</v>
      </c>
      <c r="AQ131" s="1890">
        <v>1627700</v>
      </c>
      <c r="AR131" s="1891">
        <v>62</v>
      </c>
      <c r="AS131" s="1891">
        <v>2.1</v>
      </c>
      <c r="AT131" s="1890">
        <v>186500</v>
      </c>
      <c r="AU131" s="1890">
        <v>261700</v>
      </c>
      <c r="AV131" s="1891">
        <v>71.3</v>
      </c>
      <c r="AW131" s="1891">
        <v>5</v>
      </c>
      <c r="AX131" s="1890">
        <v>477900</v>
      </c>
      <c r="AY131" s="1890">
        <v>575400</v>
      </c>
      <c r="AZ131" s="1891">
        <v>83</v>
      </c>
      <c r="BA131" s="1891">
        <v>2.7</v>
      </c>
      <c r="BB131" s="1890">
        <v>481200</v>
      </c>
      <c r="BC131" s="1890">
        <v>647200</v>
      </c>
      <c r="BD131" s="1891">
        <v>74.400000000000006</v>
      </c>
      <c r="BE131" s="1891">
        <v>2.9</v>
      </c>
      <c r="BF131" s="1890">
        <v>472200</v>
      </c>
      <c r="BG131" s="1890">
        <v>657600</v>
      </c>
      <c r="BH131" s="1891">
        <v>71.8</v>
      </c>
      <c r="BI131" s="1891">
        <v>3.2</v>
      </c>
      <c r="BJ131" s="1890">
        <v>540600</v>
      </c>
      <c r="BK131" s="1890">
        <v>769900</v>
      </c>
      <c r="BL131" s="1891">
        <v>70.2</v>
      </c>
      <c r="BM131" s="1891">
        <v>2.9</v>
      </c>
      <c r="BN131" s="1890">
        <v>180700</v>
      </c>
      <c r="BO131" s="1890">
        <v>286000</v>
      </c>
      <c r="BP131" s="1891">
        <v>63.2</v>
      </c>
      <c r="BQ131" s="1891">
        <v>4.8</v>
      </c>
      <c r="BR131" s="1890">
        <v>381800</v>
      </c>
      <c r="BS131" s="1890">
        <v>556400</v>
      </c>
      <c r="BT131" s="1891">
        <v>68.599999999999994</v>
      </c>
      <c r="BU131" s="1891">
        <v>3.2</v>
      </c>
      <c r="BV131" s="1890">
        <v>234800</v>
      </c>
      <c r="BW131" s="1890">
        <v>606100</v>
      </c>
      <c r="BX131" s="1891">
        <v>38.700000000000003</v>
      </c>
      <c r="BY131" s="1891">
        <v>3.2</v>
      </c>
      <c r="BZ131" s="1890">
        <v>471000</v>
      </c>
      <c r="CA131" s="1890">
        <v>753000</v>
      </c>
      <c r="CB131" s="1891">
        <v>62.6</v>
      </c>
      <c r="CC131" s="1891">
        <v>3.1</v>
      </c>
      <c r="CD131" s="1890">
        <v>469300</v>
      </c>
      <c r="CE131" s="1890">
        <v>857900</v>
      </c>
      <c r="CF131" s="1891">
        <v>54.7</v>
      </c>
      <c r="CG131" s="1891">
        <v>2.9</v>
      </c>
      <c r="CH131" s="1888">
        <v>547700</v>
      </c>
      <c r="CI131" s="1888">
        <v>41250300</v>
      </c>
      <c r="CJ131" s="1889">
        <v>1.3</v>
      </c>
      <c r="CK131" s="1889">
        <v>0.1</v>
      </c>
      <c r="CL131" s="1888">
        <v>1131900</v>
      </c>
      <c r="CM131" s="1888">
        <v>41250300</v>
      </c>
      <c r="CN131" s="1889">
        <v>2.7</v>
      </c>
      <c r="CO131" s="1889">
        <v>0.1</v>
      </c>
      <c r="CP131" s="1888">
        <v>1253300</v>
      </c>
      <c r="CQ131" s="1888">
        <v>41250300</v>
      </c>
      <c r="CR131" s="1889">
        <v>3</v>
      </c>
      <c r="CS131" s="1889">
        <v>0.1</v>
      </c>
      <c r="CT131" s="1888">
        <v>1410600</v>
      </c>
      <c r="CU131" s="1888">
        <v>41250300</v>
      </c>
      <c r="CV131" s="1889">
        <v>3.4</v>
      </c>
      <c r="CW131" s="1889">
        <v>0.1</v>
      </c>
      <c r="CX131" s="1888">
        <v>1627700</v>
      </c>
      <c r="CY131" s="1888">
        <v>41250300</v>
      </c>
      <c r="CZ131" s="1889">
        <v>3.9</v>
      </c>
      <c r="DA131" s="1889">
        <v>0.1</v>
      </c>
      <c r="DB131" s="678"/>
      <c r="DC131" s="678"/>
      <c r="DD131" s="678"/>
      <c r="DE131" s="678"/>
      <c r="DF131" s="678"/>
      <c r="DG131" s="678"/>
      <c r="DH131" s="678"/>
      <c r="DI131" s="678"/>
      <c r="DJ131" s="678"/>
      <c r="DK131" s="678"/>
      <c r="DL131" s="678"/>
      <c r="DM131" s="678"/>
      <c r="DN131" s="678"/>
      <c r="DO131" s="678"/>
      <c r="DP131" s="678"/>
      <c r="DQ131" s="678"/>
      <c r="DR131" s="678"/>
      <c r="DS131" s="678"/>
      <c r="DT131" s="678"/>
      <c r="DU131" s="678"/>
      <c r="DV131" s="678"/>
      <c r="DW131" s="678"/>
      <c r="DX131" s="678"/>
      <c r="DY131" s="678"/>
      <c r="DZ131" s="678"/>
      <c r="EA131" s="678"/>
      <c r="EB131" s="678"/>
      <c r="EC131" s="678"/>
      <c r="ED131" s="678"/>
      <c r="EE131" s="678"/>
      <c r="EF131" s="678"/>
      <c r="EG131" s="678"/>
      <c r="EH131" s="678"/>
      <c r="EI131" s="678"/>
      <c r="EJ131" s="678"/>
      <c r="EK131" s="678"/>
      <c r="EL131" s="678"/>
      <c r="EM131" s="678"/>
      <c r="EN131" s="678"/>
      <c r="EO131" s="678"/>
      <c r="EP131" s="678"/>
      <c r="EQ131" s="678"/>
      <c r="ER131" s="678"/>
      <c r="ES131" s="678"/>
      <c r="ET131" s="678"/>
      <c r="EU131" s="678"/>
      <c r="EV131" s="678"/>
      <c r="EW131" s="678"/>
      <c r="EX131" s="678"/>
      <c r="EY131" s="678"/>
      <c r="EZ131" s="678"/>
      <c r="FA131" s="678"/>
      <c r="FB131" s="678"/>
      <c r="FC131" s="678"/>
      <c r="FD131" s="678"/>
      <c r="FE131" s="678"/>
      <c r="FF131" s="678"/>
      <c r="FG131" s="678"/>
      <c r="FH131" s="678"/>
      <c r="FI131" s="678"/>
      <c r="FJ131" s="678"/>
      <c r="FK131" s="678"/>
      <c r="FL131" s="678"/>
      <c r="FM131" s="678"/>
      <c r="FN131" s="678"/>
      <c r="FO131" s="678"/>
      <c r="FP131" s="678"/>
      <c r="FQ131" s="678"/>
      <c r="FR131" s="678"/>
      <c r="FS131" s="678"/>
      <c r="FT131" s="678"/>
      <c r="FU131" s="678"/>
      <c r="FV131" s="678"/>
      <c r="FW131" s="678"/>
      <c r="FX131" s="678"/>
      <c r="FY131" s="678"/>
      <c r="FZ131" s="678"/>
      <c r="GA131" s="678"/>
      <c r="GB131" s="678"/>
      <c r="GC131" s="678"/>
      <c r="GD131" s="678"/>
      <c r="GE131" s="678"/>
      <c r="GF131" s="678"/>
      <c r="GG131" s="678"/>
    </row>
    <row r="132" spans="1:189">
      <c r="A132" s="709" t="s">
        <v>824</v>
      </c>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7"/>
      <c r="AY132" s="707"/>
      <c r="AZ132" s="707"/>
      <c r="BA132" s="707"/>
      <c r="BB132" s="707"/>
      <c r="BC132" s="707"/>
      <c r="BD132" s="707"/>
      <c r="BE132" s="707"/>
      <c r="BF132" s="707"/>
      <c r="BG132" s="707"/>
      <c r="BH132" s="707"/>
      <c r="BI132" s="707"/>
      <c r="BJ132" s="707"/>
      <c r="BK132" s="707"/>
      <c r="BL132" s="707"/>
      <c r="BM132" s="707"/>
      <c r="BN132" s="707"/>
      <c r="BO132" s="707"/>
      <c r="BP132" s="707"/>
      <c r="BQ132" s="707"/>
      <c r="BR132" s="707"/>
      <c r="BS132" s="707"/>
      <c r="BT132" s="707"/>
      <c r="BU132" s="707"/>
      <c r="BV132" s="707"/>
      <c r="BW132" s="707"/>
      <c r="BX132" s="707"/>
      <c r="BY132" s="707"/>
      <c r="BZ132" s="707"/>
      <c r="CA132" s="707"/>
      <c r="CB132" s="707"/>
      <c r="CC132" s="707"/>
      <c r="CD132" s="707"/>
      <c r="CE132" s="707"/>
      <c r="CF132" s="707"/>
      <c r="CG132" s="707"/>
      <c r="CH132" s="707"/>
      <c r="CI132" s="707"/>
      <c r="CJ132" s="707"/>
      <c r="CK132" s="707"/>
      <c r="CL132" s="707"/>
      <c r="CM132" s="707"/>
      <c r="CN132" s="707"/>
      <c r="CO132" s="707"/>
      <c r="CP132" s="707"/>
      <c r="CQ132" s="707"/>
      <c r="CR132" s="707"/>
      <c r="CS132" s="707"/>
      <c r="CT132" s="707"/>
      <c r="CU132" s="707"/>
      <c r="CV132" s="707"/>
      <c r="CW132" s="707"/>
      <c r="CX132" s="707"/>
      <c r="CY132" s="707"/>
      <c r="CZ132" s="707"/>
      <c r="DA132" s="707"/>
      <c r="DB132" s="707"/>
      <c r="DC132" s="707"/>
      <c r="DD132" s="707"/>
      <c r="DE132" s="707"/>
      <c r="DF132" s="707"/>
      <c r="DG132" s="707"/>
      <c r="DH132" s="707"/>
      <c r="DI132" s="707"/>
      <c r="DJ132" s="707"/>
      <c r="DK132" s="707"/>
      <c r="DL132" s="707"/>
      <c r="DM132" s="707"/>
      <c r="DN132" s="707"/>
      <c r="DO132" s="707"/>
      <c r="DP132" s="707"/>
      <c r="DQ132" s="707"/>
      <c r="DR132" s="707"/>
      <c r="DS132" s="707"/>
      <c r="DT132" s="707"/>
      <c r="DU132" s="707"/>
      <c r="DV132" s="707"/>
      <c r="DW132" s="707"/>
      <c r="DX132" s="707"/>
      <c r="DY132" s="707"/>
      <c r="DZ132" s="707"/>
      <c r="EA132" s="707"/>
      <c r="EB132" s="707"/>
      <c r="EC132" s="707"/>
      <c r="ED132" s="707"/>
      <c r="EE132" s="707"/>
      <c r="EF132" s="707"/>
      <c r="EG132" s="707"/>
      <c r="EH132" s="707"/>
      <c r="EI132" s="707"/>
      <c r="EJ132" s="707"/>
      <c r="EK132" s="707"/>
      <c r="EL132" s="707"/>
      <c r="EM132" s="707"/>
      <c r="EN132" s="707"/>
      <c r="EO132" s="707"/>
      <c r="EP132" s="707"/>
      <c r="EQ132" s="707"/>
      <c r="ER132" s="707"/>
      <c r="ES132" s="707"/>
      <c r="ET132" s="707"/>
      <c r="EU132" s="707"/>
      <c r="EV132" s="707"/>
      <c r="EW132" s="707"/>
      <c r="EX132" s="707"/>
      <c r="EY132" s="707"/>
      <c r="EZ132" s="707"/>
      <c r="FA132" s="707"/>
      <c r="FB132" s="707"/>
      <c r="FC132" s="707"/>
      <c r="FD132" s="707"/>
      <c r="FE132" s="707"/>
      <c r="FF132" s="707"/>
      <c r="FG132" s="707"/>
      <c r="FH132" s="707"/>
      <c r="FI132" s="707"/>
      <c r="FJ132" s="707"/>
      <c r="FK132" s="707"/>
      <c r="FL132" s="707"/>
      <c r="FM132" s="707"/>
      <c r="FN132" s="707"/>
      <c r="FO132" s="707"/>
      <c r="FP132" s="707"/>
      <c r="FQ132" s="707"/>
      <c r="FR132" s="707"/>
      <c r="FS132" s="707"/>
      <c r="FT132" s="707"/>
      <c r="FU132" s="707"/>
      <c r="FV132" s="707"/>
      <c r="FW132" s="707"/>
      <c r="FX132" s="707"/>
      <c r="FY132" s="707"/>
      <c r="FZ132" s="707"/>
      <c r="GA132" s="707"/>
      <c r="GB132" s="707"/>
      <c r="GC132" s="707"/>
      <c r="GD132" s="707"/>
      <c r="GE132" s="707"/>
      <c r="GF132" s="707"/>
      <c r="GG132" s="707"/>
    </row>
    <row r="133" spans="1:189">
      <c r="A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678"/>
      <c r="BO133" s="678"/>
      <c r="BP133" s="678"/>
      <c r="BQ133" s="678"/>
      <c r="BR133" s="678"/>
      <c r="BS133" s="678"/>
      <c r="BT133" s="678"/>
      <c r="BU133" s="678"/>
      <c r="BV133" s="678"/>
      <c r="BW133" s="678"/>
      <c r="BX133" s="678"/>
      <c r="BY133" s="678"/>
      <c r="BZ133" s="678"/>
      <c r="CA133" s="678"/>
      <c r="CB133" s="678"/>
      <c r="CC133" s="678"/>
      <c r="CD133" s="678"/>
      <c r="CE133" s="678"/>
      <c r="CF133" s="678"/>
      <c r="CG133" s="678"/>
      <c r="CH133" s="678"/>
      <c r="CI133" s="678"/>
      <c r="CJ133" s="678"/>
      <c r="CK133" s="678"/>
      <c r="CL133" s="678"/>
      <c r="CM133" s="678"/>
      <c r="CN133" s="678"/>
      <c r="CO133" s="678"/>
      <c r="CP133" s="678"/>
      <c r="CQ133" s="678"/>
      <c r="CR133" s="678"/>
      <c r="CS133" s="678"/>
      <c r="CT133" s="678"/>
      <c r="CU133" s="678"/>
      <c r="CV133" s="678"/>
      <c r="CW133" s="678"/>
      <c r="CX133" s="678"/>
      <c r="CY133" s="678"/>
      <c r="CZ133" s="678"/>
      <c r="DA133" s="678"/>
      <c r="DB133" s="678"/>
      <c r="DC133" s="678"/>
      <c r="DD133" s="678"/>
      <c r="DE133" s="678"/>
      <c r="DF133" s="678"/>
      <c r="DG133" s="678"/>
      <c r="DH133" s="678"/>
      <c r="DI133" s="678"/>
      <c r="DJ133" s="678"/>
      <c r="DK133" s="678"/>
      <c r="DL133" s="678"/>
      <c r="DM133" s="678"/>
      <c r="DN133" s="678"/>
      <c r="DO133" s="678"/>
      <c r="DP133" s="678"/>
      <c r="DQ133" s="678"/>
      <c r="DR133" s="678"/>
      <c r="DS133" s="678"/>
      <c r="DT133" s="678"/>
      <c r="DU133" s="678"/>
      <c r="DV133" s="678"/>
      <c r="DW133" s="678"/>
      <c r="DX133" s="678"/>
      <c r="DY133" s="678"/>
      <c r="DZ133" s="678"/>
      <c r="EA133" s="678"/>
      <c r="EB133" s="678"/>
      <c r="EC133" s="678"/>
      <c r="ED133" s="678"/>
      <c r="EE133" s="678"/>
      <c r="EF133" s="678"/>
      <c r="EG133" s="678"/>
      <c r="EH133" s="678"/>
      <c r="EI133" s="678"/>
      <c r="EJ133" s="678"/>
      <c r="EK133" s="678"/>
      <c r="EL133" s="678"/>
      <c r="EM133" s="678"/>
      <c r="EN133" s="678"/>
      <c r="EO133" s="678"/>
      <c r="EP133" s="678"/>
      <c r="EQ133" s="678"/>
      <c r="ER133" s="678"/>
      <c r="ES133" s="678"/>
      <c r="ET133" s="678"/>
      <c r="EU133" s="678"/>
      <c r="EV133" s="678"/>
      <c r="EW133" s="678"/>
      <c r="EX133" s="678"/>
      <c r="EY133" s="678"/>
      <c r="EZ133" s="678"/>
      <c r="FA133" s="678"/>
      <c r="FB133" s="678"/>
      <c r="FC133" s="678"/>
      <c r="FD133" s="678"/>
      <c r="FE133" s="678"/>
      <c r="FF133" s="678"/>
      <c r="FG133" s="678"/>
      <c r="FH133" s="678"/>
      <c r="FI133" s="678"/>
      <c r="FJ133" s="678"/>
      <c r="FK133" s="678"/>
      <c r="FL133" s="678"/>
      <c r="FM133" s="678"/>
      <c r="FN133" s="678"/>
      <c r="FO133" s="678"/>
      <c r="FP133" s="678"/>
      <c r="FQ133" s="678"/>
      <c r="FR133" s="678"/>
      <c r="FS133" s="678"/>
      <c r="FT133" s="678"/>
      <c r="FU133" s="678"/>
      <c r="FV133" s="678"/>
      <c r="FW133" s="678"/>
      <c r="FX133" s="678"/>
      <c r="FY133" s="678"/>
      <c r="FZ133" s="678"/>
      <c r="GA133" s="678"/>
      <c r="GB133" s="678"/>
      <c r="GC133" s="678"/>
      <c r="GD133" s="678"/>
      <c r="GE133" s="678"/>
      <c r="GF133" s="678"/>
      <c r="GG133" s="678"/>
    </row>
    <row r="134" spans="1:189">
      <c r="A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678"/>
      <c r="AY134" s="678"/>
      <c r="AZ134" s="678"/>
      <c r="BA134" s="678"/>
      <c r="BB134" s="678"/>
      <c r="BC134" s="678"/>
      <c r="BD134" s="678"/>
      <c r="BE134" s="678"/>
      <c r="BF134" s="678"/>
      <c r="BG134" s="678"/>
      <c r="BH134" s="678"/>
      <c r="BI134" s="678"/>
      <c r="BJ134" s="678"/>
      <c r="BK134" s="678"/>
      <c r="BL134" s="678"/>
      <c r="BM134" s="678"/>
      <c r="BN134" s="678"/>
      <c r="BO134" s="678"/>
      <c r="BP134" s="678"/>
      <c r="BQ134" s="678"/>
      <c r="BR134" s="678"/>
      <c r="BS134" s="678"/>
      <c r="BT134" s="678"/>
      <c r="BU134" s="678"/>
      <c r="BV134" s="678"/>
      <c r="BW134" s="678"/>
      <c r="BX134" s="678"/>
      <c r="BY134" s="678"/>
      <c r="BZ134" s="678"/>
      <c r="CA134" s="678"/>
      <c r="CB134" s="678"/>
      <c r="CC134" s="678"/>
      <c r="CD134" s="678"/>
      <c r="CE134" s="678"/>
      <c r="CF134" s="678"/>
      <c r="CG134" s="678"/>
      <c r="CH134" s="678"/>
      <c r="CI134" s="678"/>
      <c r="CJ134" s="678"/>
      <c r="CK134" s="678"/>
      <c r="CL134" s="678"/>
      <c r="CM134" s="678"/>
      <c r="CN134" s="678"/>
      <c r="CO134" s="678"/>
      <c r="CP134" s="678"/>
      <c r="CQ134" s="678"/>
      <c r="CR134" s="678"/>
      <c r="CS134" s="678"/>
      <c r="CT134" s="678"/>
      <c r="CU134" s="678"/>
      <c r="CV134" s="678"/>
      <c r="CW134" s="678"/>
      <c r="CX134" s="678"/>
      <c r="CY134" s="678"/>
      <c r="CZ134" s="678"/>
      <c r="DA134" s="678"/>
      <c r="DB134" s="678"/>
      <c r="DC134" s="678"/>
      <c r="DD134" s="678"/>
      <c r="DE134" s="678"/>
      <c r="DF134" s="678"/>
      <c r="DG134" s="678"/>
      <c r="DH134" s="678"/>
      <c r="DI134" s="678"/>
      <c r="DJ134" s="678"/>
      <c r="DK134" s="678"/>
      <c r="DL134" s="678"/>
      <c r="DM134" s="678"/>
      <c r="DN134" s="678"/>
      <c r="DO134" s="678"/>
      <c r="DP134" s="678"/>
      <c r="DQ134" s="678"/>
      <c r="DR134" s="678"/>
      <c r="DS134" s="678"/>
      <c r="DT134" s="678"/>
      <c r="DU134" s="678"/>
      <c r="DV134" s="678"/>
      <c r="DW134" s="678"/>
      <c r="DX134" s="678"/>
      <c r="DY134" s="678"/>
      <c r="DZ134" s="678"/>
      <c r="EA134" s="678"/>
      <c r="EB134" s="678"/>
      <c r="EC134" s="678"/>
      <c r="ED134" s="678"/>
      <c r="EE134" s="678"/>
      <c r="EF134" s="678"/>
      <c r="EG134" s="678"/>
      <c r="EH134" s="678"/>
      <c r="EI134" s="678"/>
      <c r="EJ134" s="678"/>
      <c r="EK134" s="678"/>
      <c r="EL134" s="678"/>
      <c r="EM134" s="678"/>
      <c r="EN134" s="678"/>
      <c r="EO134" s="678"/>
      <c r="EP134" s="678"/>
      <c r="EQ134" s="678"/>
      <c r="ER134" s="678"/>
      <c r="ES134" s="678"/>
      <c r="ET134" s="678"/>
      <c r="EU134" s="678"/>
      <c r="EV134" s="678"/>
      <c r="EW134" s="678"/>
      <c r="EX134" s="678"/>
      <c r="EY134" s="678"/>
      <c r="EZ134" s="678"/>
      <c r="FA134" s="678"/>
      <c r="FB134" s="678"/>
      <c r="FC134" s="678"/>
      <c r="FD134" s="678"/>
      <c r="FE134" s="678"/>
      <c r="FF134" s="678"/>
      <c r="FG134" s="678"/>
      <c r="FH134" s="678"/>
      <c r="FI134" s="678"/>
      <c r="FJ134" s="678"/>
      <c r="FK134" s="678"/>
      <c r="FL134" s="678"/>
      <c r="FM134" s="678"/>
      <c r="FN134" s="678"/>
      <c r="FO134" s="678"/>
      <c r="FP134" s="678"/>
      <c r="FQ134" s="678"/>
      <c r="FR134" s="678"/>
      <c r="FS134" s="678"/>
      <c r="FT134" s="678"/>
      <c r="FU134" s="678"/>
      <c r="FV134" s="678"/>
      <c r="FW134" s="678"/>
      <c r="FX134" s="678"/>
      <c r="FY134" s="678"/>
      <c r="FZ134" s="678"/>
      <c r="GA134" s="678"/>
      <c r="GB134" s="678"/>
      <c r="GC134" s="678"/>
      <c r="GD134" s="678"/>
      <c r="GE134" s="678"/>
      <c r="GF134" s="678"/>
      <c r="GG134" s="678"/>
    </row>
    <row r="135" spans="1:189" ht="15.75">
      <c r="A135" s="708" t="s">
        <v>114</v>
      </c>
      <c r="B135" s="707"/>
      <c r="C135" s="707"/>
      <c r="D135" s="707"/>
      <c r="E135" s="707"/>
      <c r="F135" s="707"/>
      <c r="G135" s="707"/>
      <c r="H135" s="707"/>
      <c r="I135" s="707"/>
      <c r="J135" s="707"/>
      <c r="K135" s="707"/>
      <c r="L135" s="707"/>
      <c r="M135" s="707"/>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c r="BA135" s="707"/>
      <c r="BB135" s="707"/>
      <c r="BC135" s="707"/>
      <c r="BD135" s="707"/>
      <c r="BE135" s="707"/>
      <c r="BF135" s="707"/>
      <c r="BG135" s="707"/>
      <c r="BH135" s="707"/>
      <c r="BI135" s="707"/>
      <c r="BJ135" s="707"/>
      <c r="BK135" s="707"/>
      <c r="BL135" s="707"/>
      <c r="BM135" s="707"/>
      <c r="BN135" s="707"/>
      <c r="BO135" s="707"/>
      <c r="BP135" s="707"/>
      <c r="BQ135" s="707"/>
      <c r="BR135" s="707"/>
      <c r="BS135" s="707"/>
      <c r="BT135" s="707"/>
      <c r="BU135" s="707"/>
      <c r="BV135" s="707"/>
      <c r="BW135" s="707"/>
      <c r="BX135" s="707"/>
      <c r="BY135" s="707"/>
      <c r="BZ135" s="707"/>
      <c r="CA135" s="707"/>
      <c r="CB135" s="707"/>
      <c r="CC135" s="707"/>
      <c r="CD135" s="707"/>
      <c r="CE135" s="707"/>
      <c r="CF135" s="707"/>
      <c r="CG135" s="707"/>
      <c r="CH135" s="707"/>
      <c r="CI135" s="707"/>
      <c r="CJ135" s="707"/>
      <c r="CK135" s="707"/>
      <c r="CL135" s="707"/>
      <c r="CM135" s="707"/>
      <c r="CN135" s="707"/>
      <c r="CO135" s="707"/>
      <c r="CP135" s="707"/>
      <c r="CQ135" s="707"/>
      <c r="CR135" s="707"/>
      <c r="CS135" s="707"/>
      <c r="CT135" s="707"/>
      <c r="CU135" s="707"/>
      <c r="CV135" s="707"/>
      <c r="CW135" s="707"/>
      <c r="CX135" s="707"/>
      <c r="CY135" s="707"/>
      <c r="CZ135" s="707"/>
      <c r="DA135" s="707"/>
      <c r="DB135" s="707"/>
      <c r="DC135" s="707"/>
      <c r="DD135" s="707"/>
      <c r="DE135" s="707"/>
      <c r="DF135" s="707"/>
      <c r="DG135" s="707"/>
      <c r="DH135" s="707"/>
      <c r="DI135" s="707"/>
      <c r="DJ135" s="707"/>
      <c r="DK135" s="707"/>
      <c r="DL135" s="707"/>
      <c r="DM135" s="707"/>
      <c r="DN135" s="707"/>
      <c r="DO135" s="707"/>
      <c r="DP135" s="707"/>
      <c r="DQ135" s="707"/>
      <c r="DR135" s="707"/>
      <c r="DS135" s="707"/>
      <c r="DT135" s="707"/>
      <c r="DU135" s="707"/>
      <c r="DV135" s="707"/>
      <c r="DW135" s="707"/>
      <c r="DX135" s="707"/>
      <c r="DY135" s="707"/>
      <c r="DZ135" s="707"/>
      <c r="EA135" s="707"/>
      <c r="EB135" s="707"/>
      <c r="EC135" s="707"/>
      <c r="ED135" s="707"/>
      <c r="EE135" s="707"/>
      <c r="EF135" s="707"/>
      <c r="EG135" s="707"/>
      <c r="EH135" s="707"/>
      <c r="EI135" s="707"/>
      <c r="EJ135" s="707"/>
      <c r="EK135" s="707"/>
      <c r="EL135" s="707"/>
      <c r="EM135" s="707"/>
      <c r="EN135" s="707"/>
      <c r="EO135" s="707"/>
      <c r="EP135" s="707"/>
      <c r="EQ135" s="707"/>
      <c r="ER135" s="707"/>
      <c r="ES135" s="707"/>
      <c r="ET135" s="707"/>
      <c r="EU135" s="707"/>
      <c r="EV135" s="707"/>
      <c r="EW135" s="707"/>
      <c r="EX135" s="707"/>
      <c r="EY135" s="707"/>
      <c r="EZ135" s="707"/>
      <c r="FA135" s="707"/>
      <c r="FB135" s="707"/>
      <c r="FC135" s="707"/>
      <c r="FD135" s="707"/>
      <c r="FE135" s="707"/>
      <c r="FF135" s="707"/>
      <c r="FG135" s="707"/>
      <c r="FH135" s="707"/>
      <c r="FI135" s="707"/>
      <c r="FJ135" s="707"/>
      <c r="FK135" s="707"/>
      <c r="FL135" s="707"/>
      <c r="FM135" s="707"/>
      <c r="FN135" s="707"/>
      <c r="FO135" s="707"/>
      <c r="FP135" s="707"/>
      <c r="FQ135" s="707"/>
      <c r="FR135" s="707"/>
      <c r="FS135" s="707"/>
      <c r="FT135" s="707"/>
      <c r="FU135" s="707"/>
      <c r="FV135" s="707"/>
      <c r="FW135" s="707"/>
      <c r="FX135" s="707"/>
      <c r="FY135" s="707"/>
      <c r="FZ135" s="707"/>
      <c r="GA135" s="707"/>
      <c r="GB135" s="707"/>
      <c r="GC135" s="707"/>
      <c r="GD135" s="707"/>
      <c r="GE135" s="707"/>
      <c r="GF135" s="707"/>
      <c r="GG135" s="707"/>
    </row>
    <row r="136" spans="1:189">
      <c r="A136" s="717" t="s">
        <v>997</v>
      </c>
      <c r="B136" s="707"/>
      <c r="C136" s="707"/>
      <c r="D136" s="707"/>
      <c r="E136" s="707"/>
      <c r="F136" s="707"/>
      <c r="G136" s="707"/>
      <c r="H136" s="707"/>
      <c r="I136" s="707"/>
      <c r="J136" s="707"/>
      <c r="K136" s="707"/>
      <c r="L136" s="707"/>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c r="BA136" s="707"/>
      <c r="BB136" s="707"/>
      <c r="BC136" s="707"/>
      <c r="BD136" s="707"/>
      <c r="BE136" s="707"/>
      <c r="BF136" s="707"/>
      <c r="BG136" s="707"/>
      <c r="BH136" s="707"/>
      <c r="BI136" s="707"/>
      <c r="BJ136" s="707"/>
      <c r="BK136" s="707"/>
      <c r="BL136" s="707"/>
      <c r="BM136" s="707"/>
      <c r="BN136" s="707"/>
      <c r="BO136" s="707"/>
      <c r="BP136" s="707"/>
      <c r="BQ136" s="707"/>
      <c r="BR136" s="707"/>
      <c r="BS136" s="707"/>
      <c r="BT136" s="707"/>
      <c r="BU136" s="707"/>
      <c r="BV136" s="707"/>
      <c r="BW136" s="707"/>
      <c r="BX136" s="707"/>
      <c r="BY136" s="707"/>
      <c r="BZ136" s="707"/>
      <c r="CA136" s="707"/>
      <c r="CB136" s="707"/>
      <c r="CC136" s="707"/>
      <c r="CD136" s="707"/>
      <c r="CE136" s="707"/>
      <c r="CF136" s="707"/>
      <c r="CG136" s="707"/>
      <c r="CH136" s="707"/>
      <c r="CI136" s="707"/>
      <c r="CJ136" s="707"/>
      <c r="CK136" s="707"/>
      <c r="CL136" s="707"/>
      <c r="CM136" s="707"/>
      <c r="CN136" s="707"/>
      <c r="CO136" s="707"/>
      <c r="CP136" s="707"/>
      <c r="CQ136" s="707"/>
      <c r="CR136" s="707"/>
      <c r="CS136" s="707"/>
      <c r="CT136" s="707"/>
      <c r="CU136" s="707"/>
      <c r="CV136" s="707"/>
      <c r="CW136" s="707"/>
      <c r="CX136" s="707"/>
      <c r="CY136" s="707"/>
      <c r="CZ136" s="707"/>
      <c r="DA136" s="707"/>
      <c r="DB136" s="707"/>
      <c r="DC136" s="707"/>
      <c r="DD136" s="707"/>
      <c r="DE136" s="707"/>
      <c r="DF136" s="707"/>
      <c r="DG136" s="707"/>
      <c r="DH136" s="707"/>
      <c r="DI136" s="707"/>
      <c r="DJ136" s="707"/>
      <c r="DK136" s="707"/>
      <c r="DL136" s="707"/>
      <c r="DM136" s="707"/>
      <c r="DN136" s="707"/>
      <c r="DO136" s="707"/>
      <c r="DP136" s="707"/>
      <c r="DQ136" s="707"/>
      <c r="DR136" s="707"/>
      <c r="DS136" s="707"/>
      <c r="DT136" s="707"/>
      <c r="DU136" s="707"/>
      <c r="DV136" s="707"/>
      <c r="DW136" s="707"/>
      <c r="DX136" s="707"/>
      <c r="DY136" s="707"/>
      <c r="DZ136" s="707"/>
      <c r="EA136" s="707"/>
      <c r="EB136" s="707"/>
      <c r="EC136" s="707"/>
      <c r="ED136" s="707"/>
      <c r="EE136" s="707"/>
      <c r="EF136" s="707"/>
      <c r="EG136" s="707"/>
      <c r="EH136" s="707"/>
      <c r="EI136" s="707"/>
      <c r="EJ136" s="707"/>
      <c r="EK136" s="707"/>
      <c r="EL136" s="707"/>
      <c r="EM136" s="707"/>
      <c r="EN136" s="707"/>
      <c r="EO136" s="707"/>
      <c r="EP136" s="707"/>
      <c r="EQ136" s="707"/>
      <c r="ER136" s="707"/>
      <c r="ES136" s="707"/>
      <c r="ET136" s="707"/>
      <c r="EU136" s="707"/>
      <c r="EV136" s="707"/>
      <c r="EW136" s="707"/>
      <c r="EX136" s="707"/>
      <c r="EY136" s="707"/>
      <c r="EZ136" s="707"/>
      <c r="FA136" s="707"/>
      <c r="FB136" s="707"/>
      <c r="FC136" s="707"/>
      <c r="FD136" s="707"/>
      <c r="FE136" s="707"/>
      <c r="FF136" s="707"/>
      <c r="FG136" s="707"/>
      <c r="FH136" s="707"/>
      <c r="FI136" s="707"/>
      <c r="FJ136" s="707"/>
      <c r="FK136" s="707"/>
      <c r="FL136" s="707"/>
      <c r="FM136" s="707"/>
      <c r="FN136" s="707"/>
      <c r="FO136" s="707"/>
      <c r="FP136" s="707"/>
      <c r="FQ136" s="707"/>
      <c r="FR136" s="707"/>
      <c r="FS136" s="707"/>
      <c r="FT136" s="707"/>
      <c r="FU136" s="707"/>
      <c r="FV136" s="707"/>
      <c r="FW136" s="707"/>
      <c r="FX136" s="707"/>
      <c r="FY136" s="707"/>
      <c r="FZ136" s="707"/>
      <c r="GA136" s="707"/>
      <c r="GB136" s="707"/>
      <c r="GC136" s="707"/>
      <c r="GD136" s="707"/>
      <c r="GE136" s="707"/>
      <c r="GF136" s="707"/>
      <c r="GG136" s="707"/>
    </row>
    <row r="137" spans="1:189">
      <c r="A137" s="678"/>
      <c r="H137" s="678"/>
      <c r="I137" s="678"/>
      <c r="J137" s="678"/>
      <c r="K137" s="678"/>
      <c r="L137" s="678"/>
      <c r="M137" s="678"/>
      <c r="N137" s="678"/>
      <c r="O137" s="678"/>
      <c r="P137" s="678"/>
      <c r="Q137" s="678"/>
      <c r="R137" s="678"/>
      <c r="S137" s="678"/>
      <c r="T137" s="678"/>
      <c r="U137" s="678"/>
      <c r="V137" s="678"/>
      <c r="W137" s="678"/>
      <c r="X137" s="678"/>
      <c r="Y137" s="678"/>
      <c r="Z137" s="678"/>
      <c r="AA137" s="678"/>
      <c r="AB137" s="678"/>
      <c r="AC137" s="678"/>
      <c r="AD137" s="678"/>
      <c r="AE137" s="678"/>
      <c r="AF137" s="678"/>
      <c r="AG137" s="678"/>
      <c r="AH137" s="678"/>
      <c r="AI137" s="678"/>
      <c r="AJ137" s="678"/>
      <c r="AK137" s="678"/>
      <c r="AL137" s="678"/>
      <c r="AM137" s="678"/>
      <c r="AN137" s="678"/>
      <c r="AO137" s="678"/>
      <c r="AP137" s="678"/>
      <c r="AQ137" s="678"/>
      <c r="AR137" s="678"/>
      <c r="AS137" s="678"/>
      <c r="AT137" s="678"/>
      <c r="AU137" s="678"/>
      <c r="AV137" s="678"/>
      <c r="AW137" s="678"/>
      <c r="AX137" s="678"/>
      <c r="AY137" s="678"/>
      <c r="AZ137" s="678"/>
      <c r="BA137" s="678"/>
      <c r="BB137" s="678"/>
      <c r="BC137" s="678"/>
      <c r="BD137" s="678"/>
      <c r="BE137" s="678"/>
      <c r="BF137" s="678"/>
      <c r="BG137" s="678"/>
      <c r="BH137" s="678"/>
      <c r="BI137" s="678"/>
      <c r="BJ137" s="678"/>
      <c r="BK137" s="678"/>
      <c r="BL137" s="678"/>
      <c r="BM137" s="678"/>
      <c r="BN137" s="678"/>
      <c r="BO137" s="678"/>
      <c r="BP137" s="678"/>
      <c r="BQ137" s="678"/>
      <c r="BR137" s="678"/>
      <c r="BS137" s="678"/>
      <c r="BT137" s="678"/>
      <c r="BU137" s="678"/>
      <c r="BV137" s="678"/>
      <c r="BW137" s="678"/>
      <c r="BX137" s="678"/>
      <c r="BY137" s="678"/>
      <c r="BZ137" s="678"/>
      <c r="CA137" s="678"/>
      <c r="CB137" s="678"/>
      <c r="CC137" s="678"/>
      <c r="CD137" s="678"/>
      <c r="CE137" s="678"/>
      <c r="CF137" s="678"/>
      <c r="CG137" s="678"/>
      <c r="CH137" s="678"/>
      <c r="CI137" s="678"/>
      <c r="CJ137" s="678"/>
      <c r="CK137" s="678"/>
      <c r="CL137" s="678"/>
      <c r="CM137" s="678"/>
      <c r="CN137" s="678"/>
      <c r="CO137" s="678"/>
      <c r="CP137" s="678"/>
      <c r="CQ137" s="678"/>
      <c r="CR137" s="678"/>
      <c r="CS137" s="678"/>
      <c r="CT137" s="678"/>
      <c r="CU137" s="678"/>
      <c r="CV137" s="678"/>
      <c r="CW137" s="678"/>
      <c r="CX137" s="678"/>
      <c r="CY137" s="678"/>
      <c r="CZ137" s="678"/>
      <c r="DA137" s="678"/>
      <c r="DB137" s="678"/>
      <c r="DC137" s="678"/>
      <c r="DD137" s="678"/>
      <c r="DE137" s="678"/>
      <c r="DF137" s="678"/>
      <c r="DG137" s="678"/>
      <c r="DH137" s="678"/>
      <c r="DI137" s="678"/>
      <c r="DJ137" s="678"/>
      <c r="DK137" s="678"/>
      <c r="DL137" s="678"/>
      <c r="DM137" s="678"/>
      <c r="DN137" s="678"/>
      <c r="DO137" s="678"/>
      <c r="DP137" s="678"/>
      <c r="DQ137" s="678"/>
      <c r="DR137" s="678"/>
      <c r="DS137" s="678"/>
      <c r="DT137" s="678"/>
      <c r="DU137" s="678"/>
      <c r="DV137" s="678"/>
      <c r="DW137" s="678"/>
      <c r="DX137" s="678"/>
      <c r="DY137" s="678"/>
      <c r="DZ137" s="678"/>
      <c r="EA137" s="678"/>
      <c r="EB137" s="678"/>
      <c r="EC137" s="678"/>
      <c r="ED137" s="678"/>
      <c r="EE137" s="678"/>
      <c r="EF137" s="678"/>
      <c r="EG137" s="678"/>
      <c r="EH137" s="678"/>
      <c r="EI137" s="678"/>
      <c r="EJ137" s="678"/>
      <c r="EK137" s="678"/>
      <c r="EL137" s="678"/>
      <c r="EM137" s="678"/>
      <c r="EN137" s="678"/>
      <c r="EO137" s="678"/>
      <c r="EP137" s="678"/>
      <c r="EQ137" s="678"/>
      <c r="ER137" s="678"/>
      <c r="ES137" s="678"/>
      <c r="ET137" s="678"/>
      <c r="EU137" s="678"/>
      <c r="EV137" s="678"/>
      <c r="EW137" s="678"/>
      <c r="EX137" s="678"/>
      <c r="EY137" s="678"/>
      <c r="EZ137" s="678"/>
      <c r="FA137" s="678"/>
      <c r="FB137" s="678"/>
      <c r="FC137" s="678"/>
      <c r="FD137" s="678"/>
      <c r="FE137" s="678"/>
      <c r="FF137" s="678"/>
      <c r="FG137" s="678"/>
      <c r="FH137" s="678"/>
      <c r="FI137" s="678"/>
      <c r="FJ137" s="678"/>
      <c r="FK137" s="678"/>
      <c r="FL137" s="678"/>
      <c r="FM137" s="678"/>
      <c r="FN137" s="678"/>
      <c r="FO137" s="678"/>
      <c r="FP137" s="678"/>
      <c r="FQ137" s="678"/>
      <c r="FR137" s="678"/>
      <c r="FS137" s="678"/>
      <c r="FT137" s="678"/>
      <c r="FU137" s="678"/>
      <c r="FV137" s="678"/>
      <c r="FW137" s="678"/>
      <c r="FX137" s="678"/>
      <c r="FY137" s="678"/>
      <c r="FZ137" s="678"/>
      <c r="GA137" s="678"/>
      <c r="GB137" s="678"/>
      <c r="GC137" s="678"/>
      <c r="GD137" s="678"/>
      <c r="GE137" s="678"/>
      <c r="GF137" s="678"/>
      <c r="GG137" s="678"/>
    </row>
    <row r="138" spans="1:189">
      <c r="A138" s="710" t="s">
        <v>115</v>
      </c>
      <c r="B138" s="710" t="s">
        <v>116</v>
      </c>
      <c r="C138" s="707"/>
      <c r="D138" s="707"/>
      <c r="E138" s="707"/>
      <c r="F138" s="707"/>
      <c r="G138" s="707"/>
      <c r="H138" s="707"/>
      <c r="I138" s="707"/>
      <c r="J138" s="707"/>
      <c r="K138" s="707"/>
      <c r="L138" s="707"/>
      <c r="M138" s="707"/>
      <c r="N138" s="707"/>
      <c r="O138" s="707"/>
      <c r="P138" s="707"/>
      <c r="Q138" s="707"/>
      <c r="R138" s="707"/>
      <c r="S138" s="707"/>
      <c r="T138" s="707"/>
      <c r="U138" s="707"/>
      <c r="V138" s="707"/>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707"/>
      <c r="AR138" s="707"/>
      <c r="AS138" s="707"/>
      <c r="AT138" s="707"/>
      <c r="AU138" s="707"/>
      <c r="AV138" s="707"/>
      <c r="AW138" s="707"/>
      <c r="AX138" s="707"/>
      <c r="AY138" s="707"/>
      <c r="AZ138" s="707"/>
      <c r="BA138" s="707"/>
      <c r="BB138" s="707"/>
      <c r="BC138" s="707"/>
      <c r="BD138" s="707"/>
      <c r="BE138" s="707"/>
      <c r="BF138" s="707"/>
      <c r="BG138" s="707"/>
      <c r="BH138" s="707"/>
      <c r="BI138" s="707"/>
      <c r="BJ138" s="707"/>
      <c r="BK138" s="707"/>
      <c r="BL138" s="707"/>
      <c r="BM138" s="707"/>
      <c r="BN138" s="707"/>
      <c r="BO138" s="707"/>
      <c r="BP138" s="707"/>
      <c r="BQ138" s="707"/>
      <c r="BR138" s="707"/>
      <c r="BS138" s="707"/>
      <c r="BT138" s="707"/>
      <c r="BU138" s="707"/>
      <c r="BV138" s="707"/>
      <c r="BW138" s="707"/>
      <c r="BX138" s="707"/>
      <c r="BY138" s="707"/>
      <c r="BZ138" s="707"/>
      <c r="CA138" s="707"/>
      <c r="CB138" s="707"/>
      <c r="CC138" s="707"/>
      <c r="CD138" s="707"/>
      <c r="CE138" s="707"/>
      <c r="CF138" s="707"/>
      <c r="CG138" s="707"/>
      <c r="CH138" s="707"/>
      <c r="CI138" s="707"/>
      <c r="CJ138" s="707"/>
      <c r="CK138" s="707"/>
      <c r="CL138" s="707"/>
      <c r="CM138" s="707"/>
      <c r="CN138" s="707"/>
      <c r="CO138" s="707"/>
      <c r="CP138" s="707"/>
      <c r="CQ138" s="707"/>
      <c r="CR138" s="707"/>
      <c r="CS138" s="707"/>
      <c r="CT138" s="707"/>
      <c r="CU138" s="707"/>
      <c r="CV138" s="707"/>
      <c r="CW138" s="707"/>
      <c r="CX138" s="707"/>
      <c r="CY138" s="707"/>
      <c r="CZ138" s="707"/>
      <c r="DA138" s="707"/>
      <c r="DB138" s="707"/>
      <c r="DC138" s="707"/>
      <c r="DD138" s="707"/>
      <c r="DE138" s="707"/>
      <c r="DF138" s="707"/>
      <c r="DG138" s="707"/>
      <c r="DH138" s="707"/>
      <c r="DI138" s="707"/>
      <c r="DJ138" s="707"/>
      <c r="DK138" s="707"/>
      <c r="DL138" s="707"/>
      <c r="DM138" s="707"/>
      <c r="DN138" s="707"/>
      <c r="DO138" s="707"/>
      <c r="DP138" s="707"/>
      <c r="DQ138" s="707"/>
      <c r="DR138" s="707"/>
      <c r="DS138" s="707"/>
      <c r="DT138" s="707"/>
      <c r="DU138" s="707"/>
      <c r="DV138" s="707"/>
      <c r="DW138" s="707"/>
      <c r="DX138" s="707"/>
      <c r="DY138" s="707"/>
      <c r="DZ138" s="707"/>
      <c r="EA138" s="707"/>
      <c r="EB138" s="707"/>
      <c r="EC138" s="707"/>
      <c r="ED138" s="707"/>
      <c r="EE138" s="707"/>
      <c r="EF138" s="707"/>
      <c r="EG138" s="707"/>
      <c r="EH138" s="707"/>
      <c r="EI138" s="707"/>
      <c r="EJ138" s="707"/>
      <c r="EK138" s="707"/>
      <c r="EL138" s="707"/>
      <c r="EM138" s="707"/>
      <c r="EN138" s="707"/>
      <c r="EO138" s="707"/>
      <c r="EP138" s="707"/>
      <c r="EQ138" s="707"/>
      <c r="ER138" s="707"/>
      <c r="ES138" s="707"/>
      <c r="ET138" s="707"/>
      <c r="EU138" s="707"/>
      <c r="EV138" s="707"/>
      <c r="EW138" s="707"/>
      <c r="EX138" s="707"/>
      <c r="EY138" s="707"/>
      <c r="EZ138" s="707"/>
      <c r="FA138" s="707"/>
      <c r="FB138" s="707"/>
      <c r="FC138" s="707"/>
      <c r="FD138" s="707"/>
      <c r="FE138" s="707"/>
      <c r="FF138" s="707"/>
      <c r="FG138" s="707"/>
      <c r="FH138" s="707"/>
      <c r="FI138" s="707"/>
      <c r="FJ138" s="707"/>
      <c r="FK138" s="707"/>
      <c r="FL138" s="707"/>
      <c r="FM138" s="707"/>
      <c r="FN138" s="707"/>
      <c r="FO138" s="707"/>
      <c r="FP138" s="707"/>
      <c r="FQ138" s="707"/>
      <c r="FR138" s="707"/>
      <c r="FS138" s="707"/>
      <c r="FT138" s="707"/>
      <c r="FU138" s="707"/>
      <c r="FV138" s="707"/>
      <c r="FW138" s="707"/>
      <c r="FX138" s="707"/>
      <c r="FY138" s="707"/>
      <c r="FZ138" s="707"/>
      <c r="GA138" s="707"/>
      <c r="GB138" s="707"/>
      <c r="GC138" s="707"/>
      <c r="GD138" s="707"/>
      <c r="GE138" s="707"/>
      <c r="GF138" s="707"/>
      <c r="GG138" s="707"/>
    </row>
    <row r="139" spans="1:189">
      <c r="A139" s="710" t="s">
        <v>476</v>
      </c>
      <c r="B139" s="710" t="s">
        <v>493</v>
      </c>
      <c r="C139" s="707"/>
      <c r="D139" s="707"/>
      <c r="E139" s="707"/>
      <c r="F139" s="707"/>
      <c r="G139" s="707"/>
      <c r="H139" s="707"/>
      <c r="I139" s="707"/>
      <c r="J139" s="707"/>
      <c r="K139" s="707"/>
      <c r="L139" s="707"/>
      <c r="M139" s="707"/>
      <c r="N139" s="707"/>
      <c r="O139" s="707"/>
      <c r="P139" s="707"/>
      <c r="Q139" s="707"/>
      <c r="R139" s="707"/>
      <c r="S139" s="707"/>
      <c r="T139" s="707"/>
      <c r="U139" s="707"/>
      <c r="V139" s="707"/>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707"/>
      <c r="AR139" s="707"/>
      <c r="AS139" s="707"/>
      <c r="AT139" s="707"/>
      <c r="AU139" s="707"/>
      <c r="AV139" s="707"/>
      <c r="AW139" s="707"/>
      <c r="AX139" s="707"/>
      <c r="AY139" s="707"/>
      <c r="AZ139" s="707"/>
      <c r="BA139" s="707"/>
      <c r="BB139" s="707"/>
      <c r="BC139" s="707"/>
      <c r="BD139" s="707"/>
      <c r="BE139" s="707"/>
      <c r="BF139" s="707"/>
      <c r="BG139" s="707"/>
      <c r="BH139" s="707"/>
      <c r="BI139" s="707"/>
      <c r="BJ139" s="707"/>
      <c r="BK139" s="707"/>
      <c r="BL139" s="707"/>
      <c r="BM139" s="707"/>
      <c r="BN139" s="707"/>
      <c r="BO139" s="707"/>
      <c r="BP139" s="707"/>
      <c r="BQ139" s="707"/>
      <c r="BR139" s="707"/>
      <c r="BS139" s="707"/>
      <c r="BT139" s="707"/>
      <c r="BU139" s="707"/>
      <c r="BV139" s="707"/>
      <c r="BW139" s="707"/>
      <c r="BX139" s="707"/>
      <c r="BY139" s="707"/>
      <c r="BZ139" s="707"/>
      <c r="CA139" s="707"/>
      <c r="CB139" s="707"/>
      <c r="CC139" s="707"/>
      <c r="CD139" s="707"/>
      <c r="CE139" s="707"/>
      <c r="CF139" s="707"/>
      <c r="CG139" s="707"/>
      <c r="CH139" s="707"/>
      <c r="CI139" s="707"/>
      <c r="CJ139" s="707"/>
      <c r="CK139" s="707"/>
      <c r="CL139" s="707"/>
      <c r="CM139" s="707"/>
      <c r="CN139" s="707"/>
      <c r="CO139" s="707"/>
      <c r="CP139" s="707"/>
      <c r="CQ139" s="707"/>
      <c r="CR139" s="707"/>
      <c r="CS139" s="707"/>
      <c r="CT139" s="707"/>
      <c r="CU139" s="707"/>
      <c r="CV139" s="707"/>
      <c r="CW139" s="707"/>
      <c r="CX139" s="707"/>
      <c r="CY139" s="707"/>
      <c r="CZ139" s="707"/>
      <c r="DA139" s="707"/>
      <c r="DB139" s="707"/>
      <c r="DC139" s="707"/>
      <c r="DD139" s="707"/>
      <c r="DE139" s="707"/>
      <c r="DF139" s="707"/>
      <c r="DG139" s="707"/>
      <c r="DH139" s="707"/>
      <c r="DI139" s="707"/>
      <c r="DJ139" s="707"/>
      <c r="DK139" s="707"/>
      <c r="DL139" s="707"/>
      <c r="DM139" s="707"/>
      <c r="DN139" s="707"/>
      <c r="DO139" s="707"/>
      <c r="DP139" s="707"/>
      <c r="DQ139" s="707"/>
      <c r="DR139" s="707"/>
      <c r="DS139" s="707"/>
      <c r="DT139" s="707"/>
      <c r="DU139" s="707"/>
      <c r="DV139" s="707"/>
      <c r="DW139" s="707"/>
      <c r="DX139" s="707"/>
      <c r="DY139" s="707"/>
      <c r="DZ139" s="707"/>
      <c r="EA139" s="707"/>
      <c r="EB139" s="707"/>
      <c r="EC139" s="707"/>
      <c r="ED139" s="707"/>
      <c r="EE139" s="707"/>
      <c r="EF139" s="707"/>
      <c r="EG139" s="707"/>
      <c r="EH139" s="707"/>
      <c r="EI139" s="707"/>
      <c r="EJ139" s="707"/>
      <c r="EK139" s="707"/>
      <c r="EL139" s="707"/>
      <c r="EM139" s="707"/>
      <c r="EN139" s="707"/>
      <c r="EO139" s="707"/>
      <c r="EP139" s="707"/>
      <c r="EQ139" s="707"/>
      <c r="ER139" s="707"/>
      <c r="ES139" s="707"/>
      <c r="ET139" s="707"/>
      <c r="EU139" s="707"/>
      <c r="EV139" s="707"/>
      <c r="EW139" s="707"/>
      <c r="EX139" s="707"/>
      <c r="EY139" s="707"/>
      <c r="EZ139" s="707"/>
      <c r="FA139" s="707"/>
      <c r="FB139" s="707"/>
      <c r="FC139" s="707"/>
      <c r="FD139" s="707"/>
      <c r="FE139" s="707"/>
      <c r="FF139" s="707"/>
      <c r="FG139" s="707"/>
      <c r="FH139" s="707"/>
      <c r="FI139" s="707"/>
      <c r="FJ139" s="707"/>
      <c r="FK139" s="707"/>
      <c r="FL139" s="707"/>
      <c r="FM139" s="707"/>
      <c r="FN139" s="707"/>
      <c r="FO139" s="707"/>
      <c r="FP139" s="707"/>
      <c r="FQ139" s="707"/>
      <c r="FR139" s="707"/>
      <c r="FS139" s="707"/>
      <c r="FT139" s="707"/>
      <c r="FU139" s="707"/>
      <c r="FV139" s="707"/>
      <c r="FW139" s="707"/>
      <c r="FX139" s="707"/>
      <c r="FY139" s="707"/>
      <c r="FZ139" s="707"/>
      <c r="GA139" s="707"/>
      <c r="GB139" s="707"/>
      <c r="GC139" s="707"/>
      <c r="GD139" s="707"/>
      <c r="GE139" s="707"/>
      <c r="GF139" s="707"/>
      <c r="GG139" s="707"/>
    </row>
    <row r="140" spans="1:189">
      <c r="A140" s="710" t="s">
        <v>478</v>
      </c>
      <c r="B140" s="710" t="s">
        <v>2</v>
      </c>
      <c r="C140" s="707"/>
      <c r="D140" s="707"/>
      <c r="E140" s="707"/>
      <c r="F140" s="707"/>
      <c r="G140" s="707"/>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7"/>
      <c r="AY140" s="707"/>
      <c r="AZ140" s="707"/>
      <c r="BA140" s="707"/>
      <c r="BB140" s="707"/>
      <c r="BC140" s="707"/>
      <c r="BD140" s="707"/>
      <c r="BE140" s="707"/>
      <c r="BF140" s="707"/>
      <c r="BG140" s="707"/>
      <c r="BH140" s="707"/>
      <c r="BI140" s="707"/>
      <c r="BJ140" s="707"/>
      <c r="BK140" s="707"/>
      <c r="BL140" s="707"/>
      <c r="BM140" s="707"/>
      <c r="BN140" s="707"/>
      <c r="BO140" s="707"/>
      <c r="BP140" s="707"/>
      <c r="BQ140" s="707"/>
      <c r="BR140" s="707"/>
      <c r="BS140" s="707"/>
      <c r="BT140" s="707"/>
      <c r="BU140" s="707"/>
      <c r="BV140" s="707"/>
      <c r="BW140" s="707"/>
      <c r="BX140" s="707"/>
      <c r="BY140" s="707"/>
      <c r="BZ140" s="707"/>
      <c r="CA140" s="707"/>
      <c r="CB140" s="707"/>
      <c r="CC140" s="707"/>
      <c r="CD140" s="707"/>
      <c r="CE140" s="707"/>
      <c r="CF140" s="707"/>
      <c r="CG140" s="707"/>
      <c r="CH140" s="707"/>
      <c r="CI140" s="707"/>
      <c r="CJ140" s="707"/>
      <c r="CK140" s="707"/>
      <c r="CL140" s="707"/>
      <c r="CM140" s="707"/>
      <c r="CN140" s="707"/>
      <c r="CO140" s="707"/>
      <c r="CP140" s="707"/>
      <c r="CQ140" s="707"/>
      <c r="CR140" s="707"/>
      <c r="CS140" s="707"/>
      <c r="CT140" s="707"/>
      <c r="CU140" s="707"/>
      <c r="CV140" s="707"/>
      <c r="CW140" s="707"/>
      <c r="CX140" s="707"/>
      <c r="CY140" s="707"/>
      <c r="CZ140" s="707"/>
      <c r="DA140" s="707"/>
      <c r="DB140" s="707"/>
      <c r="DC140" s="707"/>
      <c r="DD140" s="707"/>
      <c r="DE140" s="707"/>
      <c r="DF140" s="707"/>
      <c r="DG140" s="707"/>
      <c r="DH140" s="707"/>
      <c r="DI140" s="707"/>
      <c r="DJ140" s="707"/>
      <c r="DK140" s="707"/>
      <c r="DL140" s="707"/>
      <c r="DM140" s="707"/>
      <c r="DN140" s="707"/>
      <c r="DO140" s="707"/>
      <c r="DP140" s="707"/>
      <c r="DQ140" s="707"/>
      <c r="DR140" s="707"/>
      <c r="DS140" s="707"/>
      <c r="DT140" s="707"/>
      <c r="DU140" s="707"/>
      <c r="DV140" s="707"/>
      <c r="DW140" s="707"/>
      <c r="DX140" s="707"/>
      <c r="DY140" s="707"/>
      <c r="DZ140" s="707"/>
      <c r="EA140" s="707"/>
      <c r="EB140" s="707"/>
      <c r="EC140" s="707"/>
      <c r="ED140" s="707"/>
      <c r="EE140" s="707"/>
      <c r="EF140" s="707"/>
      <c r="EG140" s="707"/>
      <c r="EH140" s="707"/>
      <c r="EI140" s="707"/>
      <c r="EJ140" s="707"/>
      <c r="EK140" s="707"/>
      <c r="EL140" s="707"/>
      <c r="EM140" s="707"/>
      <c r="EN140" s="707"/>
      <c r="EO140" s="707"/>
      <c r="EP140" s="707"/>
      <c r="EQ140" s="707"/>
      <c r="ER140" s="707"/>
      <c r="ES140" s="707"/>
      <c r="ET140" s="707"/>
      <c r="EU140" s="707"/>
      <c r="EV140" s="707"/>
      <c r="EW140" s="707"/>
      <c r="EX140" s="707"/>
      <c r="EY140" s="707"/>
      <c r="EZ140" s="707"/>
      <c r="FA140" s="707"/>
      <c r="FB140" s="707"/>
      <c r="FC140" s="707"/>
      <c r="FD140" s="707"/>
      <c r="FE140" s="707"/>
      <c r="FF140" s="707"/>
      <c r="FG140" s="707"/>
      <c r="FH140" s="707"/>
      <c r="FI140" s="707"/>
      <c r="FJ140" s="707"/>
      <c r="FK140" s="707"/>
      <c r="FL140" s="707"/>
      <c r="FM140" s="707"/>
      <c r="FN140" s="707"/>
      <c r="FO140" s="707"/>
      <c r="FP140" s="707"/>
      <c r="FQ140" s="707"/>
      <c r="FR140" s="707"/>
      <c r="FS140" s="707"/>
      <c r="FT140" s="707"/>
      <c r="FU140" s="707"/>
      <c r="FV140" s="707"/>
      <c r="FW140" s="707"/>
      <c r="FX140" s="707"/>
      <c r="FY140" s="707"/>
      <c r="FZ140" s="707"/>
      <c r="GA140" s="707"/>
      <c r="GB140" s="707"/>
      <c r="GC140" s="707"/>
      <c r="GD140" s="707"/>
      <c r="GE140" s="707"/>
      <c r="GF140" s="707"/>
      <c r="GG140" s="707"/>
    </row>
    <row r="141" spans="1:189">
      <c r="A141" s="678"/>
      <c r="H141" s="678"/>
      <c r="I141" s="678"/>
      <c r="J141" s="678"/>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678"/>
      <c r="AL141" s="678"/>
      <c r="AM141" s="678"/>
      <c r="AN141" s="678"/>
      <c r="AO141" s="678"/>
      <c r="AP141" s="678"/>
      <c r="AQ141" s="678"/>
      <c r="AR141" s="678"/>
      <c r="AS141" s="678"/>
      <c r="AT141" s="678"/>
      <c r="AU141" s="678"/>
      <c r="AV141" s="678"/>
      <c r="AW141" s="678"/>
      <c r="AX141" s="678"/>
      <c r="AY141" s="678"/>
      <c r="AZ141" s="678"/>
      <c r="BA141" s="678"/>
      <c r="BB141" s="678"/>
      <c r="BC141" s="678"/>
      <c r="BD141" s="678"/>
      <c r="BE141" s="678"/>
      <c r="BF141" s="678"/>
      <c r="BG141" s="678"/>
      <c r="BH141" s="678"/>
      <c r="BI141" s="678"/>
      <c r="BJ141" s="678"/>
      <c r="BK141" s="678"/>
      <c r="BL141" s="678"/>
      <c r="BM141" s="678"/>
      <c r="BN141" s="678"/>
      <c r="BO141" s="678"/>
      <c r="BP141" s="678"/>
      <c r="BQ141" s="678"/>
      <c r="BR141" s="678"/>
      <c r="BS141" s="678"/>
      <c r="BT141" s="678"/>
      <c r="BU141" s="678"/>
      <c r="BV141" s="678"/>
      <c r="BW141" s="678"/>
      <c r="BX141" s="678"/>
      <c r="BY141" s="678"/>
      <c r="BZ141" s="678"/>
      <c r="CA141" s="678"/>
      <c r="CB141" s="678"/>
      <c r="CC141" s="678"/>
      <c r="CD141" s="678"/>
      <c r="CE141" s="678"/>
      <c r="CF141" s="678"/>
      <c r="CG141" s="678"/>
      <c r="CH141" s="678"/>
      <c r="CI141" s="678"/>
      <c r="CJ141" s="678"/>
      <c r="CK141" s="678"/>
      <c r="CL141" s="678"/>
      <c r="CM141" s="678"/>
      <c r="CN141" s="678"/>
      <c r="CO141" s="678"/>
      <c r="CP141" s="678"/>
      <c r="CQ141" s="678"/>
      <c r="CR141" s="678"/>
      <c r="CS141" s="678"/>
      <c r="CT141" s="678"/>
      <c r="CU141" s="678"/>
      <c r="CV141" s="678"/>
      <c r="CW141" s="678"/>
      <c r="CX141" s="678"/>
      <c r="CY141" s="678"/>
      <c r="CZ141" s="678"/>
      <c r="DA141" s="678"/>
      <c r="DB141" s="678"/>
      <c r="DC141" s="678"/>
      <c r="DD141" s="678"/>
      <c r="DE141" s="678"/>
      <c r="DF141" s="678"/>
      <c r="DG141" s="678"/>
      <c r="DH141" s="678"/>
      <c r="DI141" s="678"/>
      <c r="DJ141" s="678"/>
      <c r="DK141" s="678"/>
      <c r="DL141" s="678"/>
      <c r="DM141" s="678"/>
      <c r="DN141" s="678"/>
      <c r="DO141" s="678"/>
      <c r="DP141" s="678"/>
      <c r="DQ141" s="678"/>
      <c r="DR141" s="678"/>
      <c r="DS141" s="678"/>
      <c r="DT141" s="678"/>
      <c r="DU141" s="678"/>
      <c r="DV141" s="678"/>
      <c r="DW141" s="678"/>
      <c r="DX141" s="678"/>
      <c r="DY141" s="678"/>
      <c r="DZ141" s="678"/>
      <c r="EA141" s="678"/>
      <c r="EB141" s="678"/>
      <c r="EC141" s="678"/>
      <c r="ED141" s="678"/>
      <c r="EE141" s="678"/>
      <c r="EF141" s="678"/>
      <c r="EG141" s="678"/>
      <c r="EH141" s="678"/>
      <c r="EI141" s="678"/>
      <c r="EJ141" s="678"/>
      <c r="EK141" s="678"/>
      <c r="EL141" s="678"/>
      <c r="EM141" s="678"/>
      <c r="EN141" s="678"/>
      <c r="EO141" s="678"/>
      <c r="EP141" s="678"/>
      <c r="EQ141" s="678"/>
      <c r="ER141" s="678"/>
      <c r="ES141" s="678"/>
      <c r="ET141" s="678"/>
      <c r="EU141" s="678"/>
      <c r="EV141" s="678"/>
      <c r="EW141" s="678"/>
      <c r="EX141" s="678"/>
      <c r="EY141" s="678"/>
      <c r="EZ141" s="678"/>
      <c r="FA141" s="678"/>
      <c r="FB141" s="678"/>
      <c r="FC141" s="678"/>
      <c r="FD141" s="678"/>
      <c r="FE141" s="678"/>
      <c r="FF141" s="678"/>
      <c r="FG141" s="678"/>
      <c r="FH141" s="678"/>
      <c r="FI141" s="678"/>
      <c r="FJ141" s="678"/>
      <c r="FK141" s="678"/>
      <c r="FL141" s="678"/>
      <c r="FM141" s="678"/>
      <c r="FN141" s="678"/>
      <c r="FO141" s="678"/>
      <c r="FP141" s="678"/>
      <c r="FQ141" s="678"/>
      <c r="FR141" s="678"/>
      <c r="FS141" s="678"/>
      <c r="FT141" s="678"/>
      <c r="FU141" s="678"/>
      <c r="FV141" s="678"/>
      <c r="FW141" s="678"/>
      <c r="FX141" s="678"/>
      <c r="FY141" s="678"/>
      <c r="FZ141" s="678"/>
      <c r="GA141" s="678"/>
      <c r="GB141" s="678"/>
      <c r="GC141" s="678"/>
      <c r="GD141" s="678"/>
      <c r="GE141" s="678"/>
      <c r="GF141" s="678"/>
      <c r="GG141" s="678"/>
    </row>
    <row r="142" spans="1:189" ht="32.25" customHeight="1">
      <c r="A142" s="712" t="s">
        <v>33</v>
      </c>
      <c r="B142" s="2469" t="s">
        <v>797</v>
      </c>
      <c r="C142" s="2470"/>
      <c r="D142" s="2470"/>
      <c r="E142" s="2470"/>
      <c r="F142" s="2469" t="s">
        <v>798</v>
      </c>
      <c r="G142" s="2470"/>
      <c r="H142" s="2470"/>
      <c r="I142" s="2470"/>
      <c r="J142" s="2469" t="s">
        <v>799</v>
      </c>
      <c r="K142" s="2470"/>
      <c r="L142" s="2470"/>
      <c r="M142" s="2470"/>
      <c r="N142" s="2469" t="s">
        <v>800</v>
      </c>
      <c r="O142" s="2470"/>
      <c r="P142" s="2470"/>
      <c r="Q142" s="2470"/>
      <c r="R142" s="2469" t="s">
        <v>801</v>
      </c>
      <c r="S142" s="2470"/>
      <c r="T142" s="2470"/>
      <c r="U142" s="2470"/>
      <c r="V142" s="2469" t="s">
        <v>802</v>
      </c>
      <c r="W142" s="2470"/>
      <c r="X142" s="2470"/>
      <c r="Y142" s="2470"/>
      <c r="Z142" s="2469" t="s">
        <v>808</v>
      </c>
      <c r="AA142" s="2470"/>
      <c r="AB142" s="2470"/>
      <c r="AC142" s="2470"/>
      <c r="AD142" s="2469" t="s">
        <v>809</v>
      </c>
      <c r="AE142" s="2470"/>
      <c r="AF142" s="2470"/>
      <c r="AG142" s="2470"/>
      <c r="AH142" s="2469" t="s">
        <v>810</v>
      </c>
      <c r="AI142" s="2470"/>
      <c r="AJ142" s="2470"/>
      <c r="AK142" s="2470"/>
      <c r="AL142" s="2469" t="s">
        <v>811</v>
      </c>
      <c r="AM142" s="2470"/>
      <c r="AN142" s="2470"/>
      <c r="AO142" s="2470"/>
      <c r="AP142" s="2469" t="s">
        <v>812</v>
      </c>
      <c r="AQ142" s="2470"/>
      <c r="AR142" s="2470"/>
      <c r="AS142" s="2470"/>
      <c r="AT142" s="2469" t="s">
        <v>813</v>
      </c>
      <c r="AU142" s="2470"/>
      <c r="AV142" s="2470"/>
      <c r="AW142" s="2470"/>
      <c r="AX142" s="2469" t="s">
        <v>814</v>
      </c>
      <c r="AY142" s="2470"/>
      <c r="AZ142" s="2470"/>
      <c r="BA142" s="2470"/>
      <c r="BB142" s="2469" t="s">
        <v>815</v>
      </c>
      <c r="BC142" s="2470"/>
      <c r="BD142" s="2470"/>
      <c r="BE142" s="2470"/>
      <c r="BF142" s="2469" t="s">
        <v>816</v>
      </c>
      <c r="BG142" s="2470"/>
      <c r="BH142" s="2470"/>
      <c r="BI142" s="2470"/>
      <c r="BJ142" s="2469" t="s">
        <v>817</v>
      </c>
      <c r="BK142" s="2470"/>
      <c r="BL142" s="2470"/>
      <c r="BM142" s="2470"/>
      <c r="BN142" s="2469" t="s">
        <v>818</v>
      </c>
      <c r="BO142" s="2470"/>
      <c r="BP142" s="2470"/>
      <c r="BQ142" s="2470"/>
      <c r="BR142" s="2469" t="s">
        <v>819</v>
      </c>
      <c r="BS142" s="2470"/>
      <c r="BT142" s="2470"/>
      <c r="BU142" s="2470"/>
      <c r="BV142" s="2469" t="s">
        <v>820</v>
      </c>
      <c r="BW142" s="2470"/>
      <c r="BX142" s="2470"/>
      <c r="BY142" s="2470"/>
      <c r="BZ142" s="2469" t="s">
        <v>821</v>
      </c>
      <c r="CA142" s="2470"/>
      <c r="CB142" s="2470"/>
      <c r="CC142" s="2470"/>
      <c r="CD142" s="2469" t="s">
        <v>822</v>
      </c>
      <c r="CE142" s="2470"/>
      <c r="CF142" s="2470"/>
      <c r="CG142" s="2470"/>
      <c r="CH142" s="2469" t="s">
        <v>803</v>
      </c>
      <c r="CI142" s="2470"/>
      <c r="CJ142" s="2470"/>
      <c r="CK142" s="2470"/>
      <c r="CL142" s="2469" t="s">
        <v>804</v>
      </c>
      <c r="CM142" s="2470"/>
      <c r="CN142" s="2470"/>
      <c r="CO142" s="2470"/>
      <c r="CP142" s="2469" t="s">
        <v>805</v>
      </c>
      <c r="CQ142" s="2470"/>
      <c r="CR142" s="2470"/>
      <c r="CS142" s="2470"/>
      <c r="CT142" s="2469" t="s">
        <v>806</v>
      </c>
      <c r="CU142" s="2470"/>
      <c r="CV142" s="2470"/>
      <c r="CW142" s="2470"/>
      <c r="CX142" s="2469" t="s">
        <v>807</v>
      </c>
      <c r="CY142" s="2470"/>
      <c r="CZ142" s="2470"/>
      <c r="DA142" s="2470"/>
    </row>
    <row r="143" spans="1:189">
      <c r="A143" s="707"/>
      <c r="B143" s="711" t="s">
        <v>117</v>
      </c>
      <c r="C143" s="711" t="s">
        <v>118</v>
      </c>
      <c r="D143" s="711" t="s">
        <v>119</v>
      </c>
      <c r="E143" s="711" t="s">
        <v>120</v>
      </c>
      <c r="F143" s="711" t="s">
        <v>117</v>
      </c>
      <c r="G143" s="711" t="s">
        <v>118</v>
      </c>
      <c r="H143" s="711" t="s">
        <v>119</v>
      </c>
      <c r="I143" s="711" t="s">
        <v>120</v>
      </c>
      <c r="J143" s="711" t="s">
        <v>117</v>
      </c>
      <c r="K143" s="711" t="s">
        <v>118</v>
      </c>
      <c r="L143" s="711" t="s">
        <v>119</v>
      </c>
      <c r="M143" s="711" t="s">
        <v>120</v>
      </c>
      <c r="N143" s="711" t="s">
        <v>117</v>
      </c>
      <c r="O143" s="711" t="s">
        <v>118</v>
      </c>
      <c r="P143" s="711" t="s">
        <v>119</v>
      </c>
      <c r="Q143" s="711" t="s">
        <v>120</v>
      </c>
      <c r="R143" s="711" t="s">
        <v>117</v>
      </c>
      <c r="S143" s="711" t="s">
        <v>118</v>
      </c>
      <c r="T143" s="711" t="s">
        <v>119</v>
      </c>
      <c r="U143" s="711" t="s">
        <v>120</v>
      </c>
      <c r="V143" s="711" t="s">
        <v>117</v>
      </c>
      <c r="W143" s="711" t="s">
        <v>118</v>
      </c>
      <c r="X143" s="711" t="s">
        <v>119</v>
      </c>
      <c r="Y143" s="711" t="s">
        <v>120</v>
      </c>
      <c r="Z143" s="711" t="s">
        <v>117</v>
      </c>
      <c r="AA143" s="711" t="s">
        <v>118</v>
      </c>
      <c r="AB143" s="711" t="s">
        <v>119</v>
      </c>
      <c r="AC143" s="711" t="s">
        <v>120</v>
      </c>
      <c r="AD143" s="711" t="s">
        <v>117</v>
      </c>
      <c r="AE143" s="711" t="s">
        <v>118</v>
      </c>
      <c r="AF143" s="711" t="s">
        <v>119</v>
      </c>
      <c r="AG143" s="711" t="s">
        <v>120</v>
      </c>
      <c r="AH143" s="711" t="s">
        <v>117</v>
      </c>
      <c r="AI143" s="711" t="s">
        <v>118</v>
      </c>
      <c r="AJ143" s="711" t="s">
        <v>119</v>
      </c>
      <c r="AK143" s="711" t="s">
        <v>120</v>
      </c>
      <c r="AL143" s="711" t="s">
        <v>117</v>
      </c>
      <c r="AM143" s="711" t="s">
        <v>118</v>
      </c>
      <c r="AN143" s="711" t="s">
        <v>119</v>
      </c>
      <c r="AO143" s="711" t="s">
        <v>120</v>
      </c>
      <c r="AP143" s="711" t="s">
        <v>117</v>
      </c>
      <c r="AQ143" s="711" t="s">
        <v>118</v>
      </c>
      <c r="AR143" s="711" t="s">
        <v>119</v>
      </c>
      <c r="AS143" s="711" t="s">
        <v>120</v>
      </c>
      <c r="AT143" s="711" t="s">
        <v>117</v>
      </c>
      <c r="AU143" s="711" t="s">
        <v>118</v>
      </c>
      <c r="AV143" s="711" t="s">
        <v>119</v>
      </c>
      <c r="AW143" s="711" t="s">
        <v>120</v>
      </c>
      <c r="AX143" s="711" t="s">
        <v>117</v>
      </c>
      <c r="AY143" s="711" t="s">
        <v>118</v>
      </c>
      <c r="AZ143" s="711" t="s">
        <v>119</v>
      </c>
      <c r="BA143" s="711" t="s">
        <v>120</v>
      </c>
      <c r="BB143" s="711" t="s">
        <v>117</v>
      </c>
      <c r="BC143" s="711" t="s">
        <v>118</v>
      </c>
      <c r="BD143" s="711" t="s">
        <v>119</v>
      </c>
      <c r="BE143" s="711" t="s">
        <v>120</v>
      </c>
      <c r="BF143" s="711" t="s">
        <v>117</v>
      </c>
      <c r="BG143" s="711" t="s">
        <v>118</v>
      </c>
      <c r="BH143" s="711" t="s">
        <v>119</v>
      </c>
      <c r="BI143" s="711" t="s">
        <v>120</v>
      </c>
      <c r="BJ143" s="711" t="s">
        <v>117</v>
      </c>
      <c r="BK143" s="711" t="s">
        <v>118</v>
      </c>
      <c r="BL143" s="711" t="s">
        <v>119</v>
      </c>
      <c r="BM143" s="711" t="s">
        <v>120</v>
      </c>
      <c r="BN143" s="711" t="s">
        <v>117</v>
      </c>
      <c r="BO143" s="711" t="s">
        <v>118</v>
      </c>
      <c r="BP143" s="711" t="s">
        <v>119</v>
      </c>
      <c r="BQ143" s="711" t="s">
        <v>120</v>
      </c>
      <c r="BR143" s="711" t="s">
        <v>117</v>
      </c>
      <c r="BS143" s="711" t="s">
        <v>118</v>
      </c>
      <c r="BT143" s="711" t="s">
        <v>119</v>
      </c>
      <c r="BU143" s="711" t="s">
        <v>120</v>
      </c>
      <c r="BV143" s="711" t="s">
        <v>117</v>
      </c>
      <c r="BW143" s="711" t="s">
        <v>118</v>
      </c>
      <c r="BX143" s="711" t="s">
        <v>119</v>
      </c>
      <c r="BY143" s="711" t="s">
        <v>120</v>
      </c>
      <c r="BZ143" s="711" t="s">
        <v>117</v>
      </c>
      <c r="CA143" s="711" t="s">
        <v>118</v>
      </c>
      <c r="CB143" s="711" t="s">
        <v>119</v>
      </c>
      <c r="CC143" s="711" t="s">
        <v>120</v>
      </c>
      <c r="CD143" s="711" t="s">
        <v>117</v>
      </c>
      <c r="CE143" s="711" t="s">
        <v>118</v>
      </c>
      <c r="CF143" s="711" t="s">
        <v>119</v>
      </c>
      <c r="CG143" s="711" t="s">
        <v>120</v>
      </c>
      <c r="CH143" s="711" t="s">
        <v>117</v>
      </c>
      <c r="CI143" s="711" t="s">
        <v>118</v>
      </c>
      <c r="CJ143" s="711" t="s">
        <v>119</v>
      </c>
      <c r="CK143" s="711" t="s">
        <v>120</v>
      </c>
      <c r="CL143" s="711" t="s">
        <v>117</v>
      </c>
      <c r="CM143" s="711" t="s">
        <v>118</v>
      </c>
      <c r="CN143" s="711" t="s">
        <v>119</v>
      </c>
      <c r="CO143" s="711" t="s">
        <v>120</v>
      </c>
      <c r="CP143" s="711" t="s">
        <v>117</v>
      </c>
      <c r="CQ143" s="711" t="s">
        <v>118</v>
      </c>
      <c r="CR143" s="711" t="s">
        <v>119</v>
      </c>
      <c r="CS143" s="711" t="s">
        <v>120</v>
      </c>
      <c r="CT143" s="711" t="s">
        <v>117</v>
      </c>
      <c r="CU143" s="711" t="s">
        <v>118</v>
      </c>
      <c r="CV143" s="711" t="s">
        <v>119</v>
      </c>
      <c r="CW143" s="711" t="s">
        <v>120</v>
      </c>
      <c r="CX143" s="711" t="s">
        <v>117</v>
      </c>
      <c r="CY143" s="711" t="s">
        <v>118</v>
      </c>
      <c r="CZ143" s="711" t="s">
        <v>119</v>
      </c>
      <c r="DA143" s="711" t="s">
        <v>120</v>
      </c>
    </row>
    <row r="144" spans="1:189">
      <c r="A144" s="713" t="s">
        <v>555</v>
      </c>
      <c r="B144" s="1884">
        <v>2518200</v>
      </c>
      <c r="C144" s="1884">
        <v>3430000</v>
      </c>
      <c r="D144" s="1885">
        <v>73.400000000000006</v>
      </c>
      <c r="E144" s="1885">
        <v>1.2</v>
      </c>
      <c r="F144" s="1884">
        <v>907600</v>
      </c>
      <c r="G144" s="1884">
        <v>1598000</v>
      </c>
      <c r="H144" s="1885">
        <v>56.8</v>
      </c>
      <c r="I144" s="1885">
        <v>2</v>
      </c>
      <c r="J144" s="1884">
        <v>1393900</v>
      </c>
      <c r="K144" s="1884">
        <v>1740800</v>
      </c>
      <c r="L144" s="1885">
        <v>80.099999999999994</v>
      </c>
      <c r="M144" s="1885">
        <v>1.6</v>
      </c>
      <c r="N144" s="1884">
        <v>506200</v>
      </c>
      <c r="O144" s="1884">
        <v>763500</v>
      </c>
      <c r="P144" s="1885">
        <v>66.3</v>
      </c>
      <c r="Q144" s="1885">
        <v>2.8</v>
      </c>
      <c r="R144" s="1884">
        <v>1124300</v>
      </c>
      <c r="S144" s="1884">
        <v>1689300</v>
      </c>
      <c r="T144" s="1885">
        <v>66.599999999999994</v>
      </c>
      <c r="U144" s="1885">
        <v>1.8</v>
      </c>
      <c r="V144" s="1884">
        <v>401300</v>
      </c>
      <c r="W144" s="1884">
        <v>834500</v>
      </c>
      <c r="X144" s="1885">
        <v>48.1</v>
      </c>
      <c r="Y144" s="1885">
        <v>2.7</v>
      </c>
      <c r="Z144" s="1892">
        <v>53900</v>
      </c>
      <c r="AA144" s="1892">
        <v>90800</v>
      </c>
      <c r="AB144" s="1893">
        <v>59.3</v>
      </c>
      <c r="AC144" s="1893">
        <v>8.3000000000000007</v>
      </c>
      <c r="AD144" s="1892">
        <v>225100</v>
      </c>
      <c r="AE144" s="1892">
        <v>332600</v>
      </c>
      <c r="AF144" s="1893">
        <v>67.7</v>
      </c>
      <c r="AG144" s="1893">
        <v>4.2</v>
      </c>
      <c r="AH144" s="1892">
        <v>101300</v>
      </c>
      <c r="AI144" s="1892">
        <v>234600</v>
      </c>
      <c r="AJ144" s="1893">
        <v>43.2</v>
      </c>
      <c r="AK144" s="1893">
        <v>5</v>
      </c>
      <c r="AL144" s="1892">
        <v>294900</v>
      </c>
      <c r="AM144" s="1892">
        <v>514800</v>
      </c>
      <c r="AN144" s="1893">
        <v>57.3</v>
      </c>
      <c r="AO144" s="1893">
        <v>3.5</v>
      </c>
      <c r="AP144" s="1892">
        <v>232400</v>
      </c>
      <c r="AQ144" s="1892">
        <v>425100</v>
      </c>
      <c r="AR144" s="1893">
        <v>54.7</v>
      </c>
      <c r="AS144" s="1893">
        <v>3.9</v>
      </c>
      <c r="AT144" s="1892">
        <v>24800</v>
      </c>
      <c r="AU144" s="1892">
        <v>37600</v>
      </c>
      <c r="AV144" s="1893">
        <v>66.099999999999994</v>
      </c>
      <c r="AW144" s="1893">
        <v>12.8</v>
      </c>
      <c r="AX144" s="1892">
        <v>130100</v>
      </c>
      <c r="AY144" s="1892">
        <v>172100</v>
      </c>
      <c r="AZ144" s="1893">
        <v>75.599999999999994</v>
      </c>
      <c r="BA144" s="1893">
        <v>5.6</v>
      </c>
      <c r="BB144" s="1892">
        <v>74200</v>
      </c>
      <c r="BC144" s="1892">
        <v>121700</v>
      </c>
      <c r="BD144" s="1893">
        <v>60.9</v>
      </c>
      <c r="BE144" s="1893">
        <v>7</v>
      </c>
      <c r="BF144" s="1892">
        <v>139500</v>
      </c>
      <c r="BG144" s="1892">
        <v>219300</v>
      </c>
      <c r="BH144" s="1893">
        <v>63.6</v>
      </c>
      <c r="BI144" s="1893">
        <v>5.4</v>
      </c>
      <c r="BJ144" s="1892">
        <v>137600</v>
      </c>
      <c r="BK144" s="1892">
        <v>212800</v>
      </c>
      <c r="BL144" s="1893">
        <v>64.7</v>
      </c>
      <c r="BM144" s="1893">
        <v>5.4</v>
      </c>
      <c r="BN144" s="1892">
        <v>29000</v>
      </c>
      <c r="BO144" s="1892">
        <v>53200</v>
      </c>
      <c r="BP144" s="1893">
        <v>54.5</v>
      </c>
      <c r="BQ144" s="1893">
        <v>10.7</v>
      </c>
      <c r="BR144" s="1892">
        <v>95000</v>
      </c>
      <c r="BS144" s="1892">
        <v>160500</v>
      </c>
      <c r="BT144" s="1893">
        <v>59.2</v>
      </c>
      <c r="BU144" s="1893">
        <v>6.2</v>
      </c>
      <c r="BV144" s="1892">
        <v>27200</v>
      </c>
      <c r="BW144" s="1892">
        <v>112900</v>
      </c>
      <c r="BX144" s="1893">
        <v>24</v>
      </c>
      <c r="BY144" s="1893">
        <v>6</v>
      </c>
      <c r="BZ144" s="1892">
        <v>155300</v>
      </c>
      <c r="CA144" s="1892">
        <v>295500</v>
      </c>
      <c r="CB144" s="1893">
        <v>52.6</v>
      </c>
      <c r="CC144" s="1893">
        <v>4.5</v>
      </c>
      <c r="CD144" s="1892">
        <v>94800</v>
      </c>
      <c r="CE144" s="1892">
        <v>212400</v>
      </c>
      <c r="CF144" s="1893">
        <v>44.6</v>
      </c>
      <c r="CG144" s="1893">
        <v>5.3</v>
      </c>
      <c r="CH144" s="1886">
        <v>90800</v>
      </c>
      <c r="CI144" s="1886">
        <v>5039000</v>
      </c>
      <c r="CJ144" s="1887">
        <v>1.8</v>
      </c>
      <c r="CK144" s="1887">
        <v>0.3</v>
      </c>
      <c r="CL144" s="1886">
        <v>332600</v>
      </c>
      <c r="CM144" s="1886">
        <v>5039000</v>
      </c>
      <c r="CN144" s="1887">
        <v>6.6</v>
      </c>
      <c r="CO144" s="1887">
        <v>0.6</v>
      </c>
      <c r="CP144" s="1886">
        <v>234600</v>
      </c>
      <c r="CQ144" s="1886">
        <v>5039000</v>
      </c>
      <c r="CR144" s="1887">
        <v>4.7</v>
      </c>
      <c r="CS144" s="1887">
        <v>0.5</v>
      </c>
      <c r="CT144" s="1886">
        <v>514800</v>
      </c>
      <c r="CU144" s="1886">
        <v>5039000</v>
      </c>
      <c r="CV144" s="1887">
        <v>10.199999999999999</v>
      </c>
      <c r="CW144" s="1887">
        <v>0.7</v>
      </c>
      <c r="CX144" s="1886">
        <v>425100</v>
      </c>
      <c r="CY144" s="1886">
        <v>5039000</v>
      </c>
      <c r="CZ144" s="1887">
        <v>8.4</v>
      </c>
      <c r="DA144" s="1887">
        <v>0.6</v>
      </c>
    </row>
    <row r="145" spans="1:195">
      <c r="A145" s="713" t="s">
        <v>556</v>
      </c>
      <c r="B145" s="1884">
        <v>2502400</v>
      </c>
      <c r="C145" s="1884">
        <v>3407000</v>
      </c>
      <c r="D145" s="1885">
        <v>73.400000000000006</v>
      </c>
      <c r="E145" s="1885">
        <v>1.2</v>
      </c>
      <c r="F145" s="1884">
        <v>968600</v>
      </c>
      <c r="G145" s="1884">
        <v>1695500</v>
      </c>
      <c r="H145" s="1885">
        <v>57.1</v>
      </c>
      <c r="I145" s="1885">
        <v>2</v>
      </c>
      <c r="J145" s="1884">
        <v>1373700</v>
      </c>
      <c r="K145" s="1884">
        <v>1723400</v>
      </c>
      <c r="L145" s="1885">
        <v>79.7</v>
      </c>
      <c r="M145" s="1885">
        <v>1.6</v>
      </c>
      <c r="N145" s="1884">
        <v>525600</v>
      </c>
      <c r="O145" s="1884">
        <v>811500</v>
      </c>
      <c r="P145" s="1885">
        <v>64.8</v>
      </c>
      <c r="Q145" s="1885">
        <v>2.8</v>
      </c>
      <c r="R145" s="1884">
        <v>1128700</v>
      </c>
      <c r="S145" s="1884">
        <v>1683600</v>
      </c>
      <c r="T145" s="1885">
        <v>67</v>
      </c>
      <c r="U145" s="1885">
        <v>1.8</v>
      </c>
      <c r="V145" s="1884">
        <v>443000</v>
      </c>
      <c r="W145" s="1884">
        <v>884000</v>
      </c>
      <c r="X145" s="1885">
        <v>50.1</v>
      </c>
      <c r="Y145" s="1885">
        <v>2.7</v>
      </c>
      <c r="Z145" s="1892">
        <v>58700</v>
      </c>
      <c r="AA145" s="1892">
        <v>94600</v>
      </c>
      <c r="AB145" s="1893">
        <v>62.1</v>
      </c>
      <c r="AC145" s="1893">
        <v>8.1999999999999993</v>
      </c>
      <c r="AD145" s="1892">
        <v>223600</v>
      </c>
      <c r="AE145" s="1892">
        <v>330700</v>
      </c>
      <c r="AF145" s="1893">
        <v>67.599999999999994</v>
      </c>
      <c r="AG145" s="1893">
        <v>4.4000000000000004</v>
      </c>
      <c r="AH145" s="1892">
        <v>98800</v>
      </c>
      <c r="AI145" s="1892">
        <v>230900</v>
      </c>
      <c r="AJ145" s="1893">
        <v>42.8</v>
      </c>
      <c r="AK145" s="1893">
        <v>5.2</v>
      </c>
      <c r="AL145" s="1892">
        <v>317900</v>
      </c>
      <c r="AM145" s="1892">
        <v>551200</v>
      </c>
      <c r="AN145" s="1893">
        <v>57.7</v>
      </c>
      <c r="AO145" s="1893">
        <v>3.5</v>
      </c>
      <c r="AP145" s="1892">
        <v>269600</v>
      </c>
      <c r="AQ145" s="1892">
        <v>488200</v>
      </c>
      <c r="AR145" s="1893">
        <v>55.2</v>
      </c>
      <c r="AS145" s="1893">
        <v>3.7</v>
      </c>
      <c r="AT145" s="1892">
        <v>27300</v>
      </c>
      <c r="AU145" s="1892">
        <v>43400</v>
      </c>
      <c r="AV145" s="1893">
        <v>63</v>
      </c>
      <c r="AW145" s="1893">
        <v>12.4</v>
      </c>
      <c r="AX145" s="1892">
        <v>125500</v>
      </c>
      <c r="AY145" s="1892">
        <v>171000</v>
      </c>
      <c r="AZ145" s="1893">
        <v>73.400000000000006</v>
      </c>
      <c r="BA145" s="1893">
        <v>5.8</v>
      </c>
      <c r="BB145" s="1892">
        <v>72600</v>
      </c>
      <c r="BC145" s="1892">
        <v>117600</v>
      </c>
      <c r="BD145" s="1893">
        <v>61.8</v>
      </c>
      <c r="BE145" s="1893">
        <v>7.4</v>
      </c>
      <c r="BF145" s="1892">
        <v>149900</v>
      </c>
      <c r="BG145" s="1892">
        <v>243600</v>
      </c>
      <c r="BH145" s="1893">
        <v>61.5</v>
      </c>
      <c r="BI145" s="1893">
        <v>5.3</v>
      </c>
      <c r="BJ145" s="1892">
        <v>150300</v>
      </c>
      <c r="BK145" s="1892">
        <v>236000</v>
      </c>
      <c r="BL145" s="1893">
        <v>63.7</v>
      </c>
      <c r="BM145" s="1893">
        <v>5.3</v>
      </c>
      <c r="BN145" s="1892">
        <v>31400</v>
      </c>
      <c r="BO145" s="1892">
        <v>51300</v>
      </c>
      <c r="BP145" s="1893">
        <v>61.3</v>
      </c>
      <c r="BQ145" s="1893">
        <v>10.9</v>
      </c>
      <c r="BR145" s="1892">
        <v>98100</v>
      </c>
      <c r="BS145" s="1892">
        <v>159600</v>
      </c>
      <c r="BT145" s="1893">
        <v>61.4</v>
      </c>
      <c r="BU145" s="1893">
        <v>6.4</v>
      </c>
      <c r="BV145" s="1892">
        <v>26100</v>
      </c>
      <c r="BW145" s="1892">
        <v>113300</v>
      </c>
      <c r="BX145" s="1893">
        <v>23.1</v>
      </c>
      <c r="BY145" s="1893">
        <v>6.1</v>
      </c>
      <c r="BZ145" s="1892">
        <v>168000</v>
      </c>
      <c r="CA145" s="1892">
        <v>307500</v>
      </c>
      <c r="CB145" s="1893">
        <v>54.6</v>
      </c>
      <c r="CC145" s="1893">
        <v>4.5999999999999996</v>
      </c>
      <c r="CD145" s="1892">
        <v>119300</v>
      </c>
      <c r="CE145" s="1892">
        <v>252200</v>
      </c>
      <c r="CF145" s="1893">
        <v>47.3</v>
      </c>
      <c r="CG145" s="1893">
        <v>5</v>
      </c>
      <c r="CH145" s="1886">
        <v>94600</v>
      </c>
      <c r="CI145" s="1886">
        <v>5112400</v>
      </c>
      <c r="CJ145" s="1887">
        <v>1.9</v>
      </c>
      <c r="CK145" s="1887">
        <v>0.3</v>
      </c>
      <c r="CL145" s="1886">
        <v>330700</v>
      </c>
      <c r="CM145" s="1886">
        <v>5112400</v>
      </c>
      <c r="CN145" s="1887">
        <v>6.5</v>
      </c>
      <c r="CO145" s="1887">
        <v>0.6</v>
      </c>
      <c r="CP145" s="1886">
        <v>230900</v>
      </c>
      <c r="CQ145" s="1886">
        <v>5112400</v>
      </c>
      <c r="CR145" s="1887">
        <v>4.5</v>
      </c>
      <c r="CS145" s="1887">
        <v>0.5</v>
      </c>
      <c r="CT145" s="1886">
        <v>551200</v>
      </c>
      <c r="CU145" s="1886">
        <v>5112400</v>
      </c>
      <c r="CV145" s="1887">
        <v>10.8</v>
      </c>
      <c r="CW145" s="1887">
        <v>0.7</v>
      </c>
      <c r="CX145" s="1886">
        <v>488200</v>
      </c>
      <c r="CY145" s="1886">
        <v>5112400</v>
      </c>
      <c r="CZ145" s="1887">
        <v>9.5</v>
      </c>
      <c r="DA145" s="1887">
        <v>0.7</v>
      </c>
    </row>
    <row r="146" spans="1:195">
      <c r="A146" s="713" t="s">
        <v>557</v>
      </c>
      <c r="B146" s="1884">
        <v>2489900</v>
      </c>
      <c r="C146" s="1884">
        <v>3384800</v>
      </c>
      <c r="D146" s="1885">
        <v>73.599999999999994</v>
      </c>
      <c r="E146" s="1885">
        <v>1.2</v>
      </c>
      <c r="F146" s="1884">
        <v>1031200</v>
      </c>
      <c r="G146" s="1884">
        <v>1786600</v>
      </c>
      <c r="H146" s="1885">
        <v>57.7</v>
      </c>
      <c r="I146" s="1885">
        <v>1.9</v>
      </c>
      <c r="J146" s="1884">
        <v>1363400</v>
      </c>
      <c r="K146" s="1884">
        <v>1711300</v>
      </c>
      <c r="L146" s="1885">
        <v>79.7</v>
      </c>
      <c r="M146" s="1885">
        <v>1.6</v>
      </c>
      <c r="N146" s="1884">
        <v>569200</v>
      </c>
      <c r="O146" s="1884">
        <v>852700</v>
      </c>
      <c r="P146" s="1885">
        <v>66.8</v>
      </c>
      <c r="Q146" s="1885">
        <v>2.8</v>
      </c>
      <c r="R146" s="1884">
        <v>1126500</v>
      </c>
      <c r="S146" s="1884">
        <v>1673500</v>
      </c>
      <c r="T146" s="1885">
        <v>67.3</v>
      </c>
      <c r="U146" s="1885">
        <v>1.8</v>
      </c>
      <c r="V146" s="1884">
        <v>462000</v>
      </c>
      <c r="W146" s="1884">
        <v>933900</v>
      </c>
      <c r="X146" s="1885">
        <v>49.5</v>
      </c>
      <c r="Y146" s="1885">
        <v>2.6</v>
      </c>
      <c r="Z146" s="1892">
        <v>63700</v>
      </c>
      <c r="AA146" s="1892">
        <v>101400</v>
      </c>
      <c r="AB146" s="1893">
        <v>62.8</v>
      </c>
      <c r="AC146" s="1893">
        <v>8</v>
      </c>
      <c r="AD146" s="1892">
        <v>233800</v>
      </c>
      <c r="AE146" s="1892">
        <v>342900</v>
      </c>
      <c r="AF146" s="1893">
        <v>68.2</v>
      </c>
      <c r="AG146" s="1893">
        <v>4.3</v>
      </c>
      <c r="AH146" s="1892">
        <v>107200</v>
      </c>
      <c r="AI146" s="1892">
        <v>244700</v>
      </c>
      <c r="AJ146" s="1893">
        <v>43.8</v>
      </c>
      <c r="AK146" s="1893">
        <v>5.2</v>
      </c>
      <c r="AL146" s="1892">
        <v>338300</v>
      </c>
      <c r="AM146" s="1892">
        <v>571200</v>
      </c>
      <c r="AN146" s="1893">
        <v>59.2</v>
      </c>
      <c r="AO146" s="1893">
        <v>3.4</v>
      </c>
      <c r="AP146" s="1892">
        <v>288200</v>
      </c>
      <c r="AQ146" s="1892">
        <v>526500</v>
      </c>
      <c r="AR146" s="1893">
        <v>54.7</v>
      </c>
      <c r="AS146" s="1893">
        <v>3.6</v>
      </c>
      <c r="AT146" s="1892">
        <v>29700</v>
      </c>
      <c r="AU146" s="1892">
        <v>45400</v>
      </c>
      <c r="AV146" s="1893">
        <v>65.3</v>
      </c>
      <c r="AW146" s="1893">
        <v>12.4</v>
      </c>
      <c r="AX146" s="1892">
        <v>132900</v>
      </c>
      <c r="AY146" s="1892">
        <v>176900</v>
      </c>
      <c r="AZ146" s="1893">
        <v>75.099999999999994</v>
      </c>
      <c r="BA146" s="1893">
        <v>5.7</v>
      </c>
      <c r="BB146" s="1892">
        <v>79300</v>
      </c>
      <c r="BC146" s="1892">
        <v>126500</v>
      </c>
      <c r="BD146" s="1893">
        <v>62.7</v>
      </c>
      <c r="BE146" s="1893">
        <v>7.2</v>
      </c>
      <c r="BF146" s="1892">
        <v>158600</v>
      </c>
      <c r="BG146" s="1892">
        <v>246700</v>
      </c>
      <c r="BH146" s="1893">
        <v>64.3</v>
      </c>
      <c r="BI146" s="1893">
        <v>5.2</v>
      </c>
      <c r="BJ146" s="1892">
        <v>168800</v>
      </c>
      <c r="BK146" s="1892">
        <v>257200</v>
      </c>
      <c r="BL146" s="1893">
        <v>65.599999999999994</v>
      </c>
      <c r="BM146" s="1893">
        <v>5</v>
      </c>
      <c r="BN146" s="1892">
        <v>34100</v>
      </c>
      <c r="BO146" s="1892">
        <v>56000</v>
      </c>
      <c r="BP146" s="1893">
        <v>60.8</v>
      </c>
      <c r="BQ146" s="1893">
        <v>10.5</v>
      </c>
      <c r="BR146" s="1892">
        <v>101000</v>
      </c>
      <c r="BS146" s="1892">
        <v>166000</v>
      </c>
      <c r="BT146" s="1893">
        <v>60.8</v>
      </c>
      <c r="BU146" s="1893">
        <v>6.3</v>
      </c>
      <c r="BV146" s="1892">
        <v>28000</v>
      </c>
      <c r="BW146" s="1892">
        <v>118200</v>
      </c>
      <c r="BX146" s="1893">
        <v>23.7</v>
      </c>
      <c r="BY146" s="1893">
        <v>6.3</v>
      </c>
      <c r="BZ146" s="1892">
        <v>179600</v>
      </c>
      <c r="CA146" s="1892">
        <v>324400</v>
      </c>
      <c r="CB146" s="1893">
        <v>55.4</v>
      </c>
      <c r="CC146" s="1893">
        <v>4.5</v>
      </c>
      <c r="CD146" s="1892">
        <v>119400</v>
      </c>
      <c r="CE146" s="1892">
        <v>269300</v>
      </c>
      <c r="CF146" s="1893">
        <v>44.3</v>
      </c>
      <c r="CG146" s="1893">
        <v>4.8</v>
      </c>
      <c r="CH146" s="1886">
        <v>101400</v>
      </c>
      <c r="CI146" s="1886">
        <v>5183500</v>
      </c>
      <c r="CJ146" s="1887">
        <v>2</v>
      </c>
      <c r="CK146" s="1887">
        <v>0.3</v>
      </c>
      <c r="CL146" s="1886">
        <v>342900</v>
      </c>
      <c r="CM146" s="1886">
        <v>5183500</v>
      </c>
      <c r="CN146" s="1887">
        <v>6.6</v>
      </c>
      <c r="CO146" s="1887">
        <v>0.6</v>
      </c>
      <c r="CP146" s="1886">
        <v>244700</v>
      </c>
      <c r="CQ146" s="1886">
        <v>5183500</v>
      </c>
      <c r="CR146" s="1887">
        <v>4.7</v>
      </c>
      <c r="CS146" s="1887">
        <v>0.5</v>
      </c>
      <c r="CT146" s="1886">
        <v>571200</v>
      </c>
      <c r="CU146" s="1886">
        <v>5183500</v>
      </c>
      <c r="CV146" s="1887">
        <v>11</v>
      </c>
      <c r="CW146" s="1887">
        <v>0.7</v>
      </c>
      <c r="CX146" s="1886">
        <v>526500</v>
      </c>
      <c r="CY146" s="1886">
        <v>5183500</v>
      </c>
      <c r="CZ146" s="1887">
        <v>10.199999999999999</v>
      </c>
      <c r="DA146" s="1887">
        <v>0.7</v>
      </c>
    </row>
    <row r="147" spans="1:195">
      <c r="A147" s="713" t="s">
        <v>558</v>
      </c>
      <c r="B147" s="1884">
        <v>2495600</v>
      </c>
      <c r="C147" s="1884">
        <v>3387000</v>
      </c>
      <c r="D147" s="1885">
        <v>73.7</v>
      </c>
      <c r="E147" s="1885">
        <v>1.2</v>
      </c>
      <c r="F147" s="1884">
        <v>1108800</v>
      </c>
      <c r="G147" s="1884">
        <v>1867400</v>
      </c>
      <c r="H147" s="1885">
        <v>59.4</v>
      </c>
      <c r="I147" s="1885">
        <v>1.9</v>
      </c>
      <c r="J147" s="1884">
        <v>1373800</v>
      </c>
      <c r="K147" s="1884">
        <v>1711400</v>
      </c>
      <c r="L147" s="1885">
        <v>80.3</v>
      </c>
      <c r="M147" s="1885">
        <v>1.6</v>
      </c>
      <c r="N147" s="1884">
        <v>614700</v>
      </c>
      <c r="O147" s="1884">
        <v>896200</v>
      </c>
      <c r="P147" s="1885">
        <v>68.599999999999994</v>
      </c>
      <c r="Q147" s="1885">
        <v>2.7</v>
      </c>
      <c r="R147" s="1884">
        <v>1121900</v>
      </c>
      <c r="S147" s="1884">
        <v>1675600</v>
      </c>
      <c r="T147" s="1885">
        <v>67</v>
      </c>
      <c r="U147" s="1885">
        <v>1.8</v>
      </c>
      <c r="V147" s="1884">
        <v>494100</v>
      </c>
      <c r="W147" s="1884">
        <v>971200</v>
      </c>
      <c r="X147" s="1885">
        <v>50.9</v>
      </c>
      <c r="Y147" s="1885">
        <v>2.6</v>
      </c>
      <c r="Z147" s="1892">
        <v>63900</v>
      </c>
      <c r="AA147" s="1892">
        <v>106900</v>
      </c>
      <c r="AB147" s="1893">
        <v>59.7</v>
      </c>
      <c r="AC147" s="1893">
        <v>7.9</v>
      </c>
      <c r="AD147" s="1892">
        <v>241500</v>
      </c>
      <c r="AE147" s="1892">
        <v>348100</v>
      </c>
      <c r="AF147" s="1893">
        <v>69.400000000000006</v>
      </c>
      <c r="AG147" s="1893">
        <v>4.3</v>
      </c>
      <c r="AH147" s="1892">
        <v>112200</v>
      </c>
      <c r="AI147" s="1892">
        <v>256700</v>
      </c>
      <c r="AJ147" s="1893">
        <v>43.7</v>
      </c>
      <c r="AK147" s="1893">
        <v>5.2</v>
      </c>
      <c r="AL147" s="1892">
        <v>354700</v>
      </c>
      <c r="AM147" s="1892">
        <v>573300</v>
      </c>
      <c r="AN147" s="1893">
        <v>61.9</v>
      </c>
      <c r="AO147" s="1893">
        <v>3.4</v>
      </c>
      <c r="AP147" s="1892">
        <v>336600</v>
      </c>
      <c r="AQ147" s="1892">
        <v>582400</v>
      </c>
      <c r="AR147" s="1893">
        <v>57.8</v>
      </c>
      <c r="AS147" s="1893">
        <v>3.4</v>
      </c>
      <c r="AT147" s="1892">
        <v>29600</v>
      </c>
      <c r="AU147" s="1892">
        <v>47900</v>
      </c>
      <c r="AV147" s="1893">
        <v>61.9</v>
      </c>
      <c r="AW147" s="1893">
        <v>12.4</v>
      </c>
      <c r="AX147" s="1892">
        <v>139800</v>
      </c>
      <c r="AY147" s="1892">
        <v>179400</v>
      </c>
      <c r="AZ147" s="1893">
        <v>77.900000000000006</v>
      </c>
      <c r="BA147" s="1893">
        <v>5.6</v>
      </c>
      <c r="BB147" s="1892">
        <v>80700</v>
      </c>
      <c r="BC147" s="1892">
        <v>130000</v>
      </c>
      <c r="BD147" s="1893">
        <v>62.1</v>
      </c>
      <c r="BE147" s="1893">
        <v>7.4</v>
      </c>
      <c r="BF147" s="1892">
        <v>165100</v>
      </c>
      <c r="BG147" s="1892">
        <v>249600</v>
      </c>
      <c r="BH147" s="1893">
        <v>66.099999999999994</v>
      </c>
      <c r="BI147" s="1893">
        <v>5.2</v>
      </c>
      <c r="BJ147" s="1892">
        <v>199500</v>
      </c>
      <c r="BK147" s="1892">
        <v>289300</v>
      </c>
      <c r="BL147" s="1893">
        <v>69</v>
      </c>
      <c r="BM147" s="1893">
        <v>4.7</v>
      </c>
      <c r="BN147" s="1892">
        <v>34200</v>
      </c>
      <c r="BO147" s="1892">
        <v>59000</v>
      </c>
      <c r="BP147" s="1893">
        <v>58</v>
      </c>
      <c r="BQ147" s="1893">
        <v>10.4</v>
      </c>
      <c r="BR147" s="1892">
        <v>101600</v>
      </c>
      <c r="BS147" s="1892">
        <v>168800</v>
      </c>
      <c r="BT147" s="1893">
        <v>60.2</v>
      </c>
      <c r="BU147" s="1893">
        <v>6.3</v>
      </c>
      <c r="BV147" s="1892">
        <v>31500</v>
      </c>
      <c r="BW147" s="1892">
        <v>126700</v>
      </c>
      <c r="BX147" s="1893">
        <v>24.9</v>
      </c>
      <c r="BY147" s="1893">
        <v>6.3</v>
      </c>
      <c r="BZ147" s="1892">
        <v>189600</v>
      </c>
      <c r="CA147" s="1892">
        <v>323700</v>
      </c>
      <c r="CB147" s="1893">
        <v>58.6</v>
      </c>
      <c r="CC147" s="1893">
        <v>4.4000000000000004</v>
      </c>
      <c r="CD147" s="1892">
        <v>137100</v>
      </c>
      <c r="CE147" s="1892">
        <v>293100</v>
      </c>
      <c r="CF147" s="1893">
        <v>46.8</v>
      </c>
      <c r="CG147" s="1893">
        <v>4.7</v>
      </c>
      <c r="CH147" s="1886">
        <v>106900</v>
      </c>
      <c r="CI147" s="1886">
        <v>5262000</v>
      </c>
      <c r="CJ147" s="1887">
        <v>2</v>
      </c>
      <c r="CK147" s="1887">
        <v>0.3</v>
      </c>
      <c r="CL147" s="1886">
        <v>348100</v>
      </c>
      <c r="CM147" s="1886">
        <v>5262000</v>
      </c>
      <c r="CN147" s="1887">
        <v>6.6</v>
      </c>
      <c r="CO147" s="1887">
        <v>0.6</v>
      </c>
      <c r="CP147" s="1886">
        <v>256700</v>
      </c>
      <c r="CQ147" s="1886">
        <v>5262000</v>
      </c>
      <c r="CR147" s="1887">
        <v>4.9000000000000004</v>
      </c>
      <c r="CS147" s="1887">
        <v>0.5</v>
      </c>
      <c r="CT147" s="1886">
        <v>573300</v>
      </c>
      <c r="CU147" s="1886">
        <v>5262000</v>
      </c>
      <c r="CV147" s="1887">
        <v>10.9</v>
      </c>
      <c r="CW147" s="1887">
        <v>0.7</v>
      </c>
      <c r="CX147" s="1886">
        <v>582400</v>
      </c>
      <c r="CY147" s="1886">
        <v>5262000</v>
      </c>
      <c r="CZ147" s="1887">
        <v>11.1</v>
      </c>
      <c r="DA147" s="1887">
        <v>0.7</v>
      </c>
    </row>
    <row r="148" spans="1:195">
      <c r="A148" s="713" t="s">
        <v>559</v>
      </c>
      <c r="B148" s="1884">
        <v>2554500</v>
      </c>
      <c r="C148" s="1884">
        <v>3431200</v>
      </c>
      <c r="D148" s="1885">
        <v>74.400000000000006</v>
      </c>
      <c r="E148" s="1885">
        <v>1.2</v>
      </c>
      <c r="F148" s="1884">
        <v>1140700</v>
      </c>
      <c r="G148" s="1884">
        <v>1912900</v>
      </c>
      <c r="H148" s="1885">
        <v>59.6</v>
      </c>
      <c r="I148" s="1885">
        <v>1.9</v>
      </c>
      <c r="J148" s="1884">
        <v>1413400</v>
      </c>
      <c r="K148" s="1884">
        <v>1745700</v>
      </c>
      <c r="L148" s="1885">
        <v>81</v>
      </c>
      <c r="M148" s="1885">
        <v>1.6</v>
      </c>
      <c r="N148" s="1884">
        <v>628300</v>
      </c>
      <c r="O148" s="1884">
        <v>906500</v>
      </c>
      <c r="P148" s="1885">
        <v>69.3</v>
      </c>
      <c r="Q148" s="1885">
        <v>2.6</v>
      </c>
      <c r="R148" s="1884">
        <v>1141100</v>
      </c>
      <c r="S148" s="1884">
        <v>1685400</v>
      </c>
      <c r="T148" s="1885">
        <v>67.7</v>
      </c>
      <c r="U148" s="1885">
        <v>1.8</v>
      </c>
      <c r="V148" s="1884">
        <v>512400</v>
      </c>
      <c r="W148" s="1884">
        <v>1006400</v>
      </c>
      <c r="X148" s="1885">
        <v>50.9</v>
      </c>
      <c r="Y148" s="1885">
        <v>2.5</v>
      </c>
      <c r="Z148" s="1892">
        <v>68400</v>
      </c>
      <c r="AA148" s="1892">
        <v>111100</v>
      </c>
      <c r="AB148" s="1893">
        <v>61.5</v>
      </c>
      <c r="AC148" s="1893">
        <v>7.8</v>
      </c>
      <c r="AD148" s="1892">
        <v>242300</v>
      </c>
      <c r="AE148" s="1892">
        <v>349000</v>
      </c>
      <c r="AF148" s="1893">
        <v>69.400000000000006</v>
      </c>
      <c r="AG148" s="1893">
        <v>4.2</v>
      </c>
      <c r="AH148" s="1892">
        <v>120000</v>
      </c>
      <c r="AI148" s="1892">
        <v>260900</v>
      </c>
      <c r="AJ148" s="1893">
        <v>46</v>
      </c>
      <c r="AK148" s="1893">
        <v>5.0999999999999996</v>
      </c>
      <c r="AL148" s="1892">
        <v>356700</v>
      </c>
      <c r="AM148" s="1892">
        <v>604700</v>
      </c>
      <c r="AN148" s="1893">
        <v>59</v>
      </c>
      <c r="AO148" s="1893">
        <v>3.3</v>
      </c>
      <c r="AP148" s="1892">
        <v>353400</v>
      </c>
      <c r="AQ148" s="1892">
        <v>587200</v>
      </c>
      <c r="AR148" s="1893">
        <v>60.2</v>
      </c>
      <c r="AS148" s="1893">
        <v>3.3</v>
      </c>
      <c r="AT148" s="1892">
        <v>35300</v>
      </c>
      <c r="AU148" s="1892">
        <v>53200</v>
      </c>
      <c r="AV148" s="1893">
        <v>66.2</v>
      </c>
      <c r="AW148" s="1893">
        <v>11.5</v>
      </c>
      <c r="AX148" s="1892">
        <v>141600</v>
      </c>
      <c r="AY148" s="1892">
        <v>176200</v>
      </c>
      <c r="AZ148" s="1893">
        <v>80.400000000000006</v>
      </c>
      <c r="BA148" s="1893">
        <v>5.3</v>
      </c>
      <c r="BB148" s="1892">
        <v>84800</v>
      </c>
      <c r="BC148" s="1892">
        <v>132400</v>
      </c>
      <c r="BD148" s="1893">
        <v>64</v>
      </c>
      <c r="BE148" s="1893">
        <v>7.2</v>
      </c>
      <c r="BF148" s="1892">
        <v>166300</v>
      </c>
      <c r="BG148" s="1892">
        <v>259500</v>
      </c>
      <c r="BH148" s="1893">
        <v>64.099999999999994</v>
      </c>
      <c r="BI148" s="1893">
        <v>5.0999999999999996</v>
      </c>
      <c r="BJ148" s="1892">
        <v>200300</v>
      </c>
      <c r="BK148" s="1892">
        <v>285200</v>
      </c>
      <c r="BL148" s="1893">
        <v>70.3</v>
      </c>
      <c r="BM148" s="1893">
        <v>4.5999999999999996</v>
      </c>
      <c r="BN148" s="1892">
        <v>33100</v>
      </c>
      <c r="BO148" s="1892">
        <v>57900</v>
      </c>
      <c r="BP148" s="1893">
        <v>57.2</v>
      </c>
      <c r="BQ148" s="1893">
        <v>10.6</v>
      </c>
      <c r="BR148" s="1892">
        <v>100700</v>
      </c>
      <c r="BS148" s="1892">
        <v>172800</v>
      </c>
      <c r="BT148" s="1893">
        <v>58.3</v>
      </c>
      <c r="BU148" s="1893">
        <v>6.2</v>
      </c>
      <c r="BV148" s="1892">
        <v>35200</v>
      </c>
      <c r="BW148" s="1892">
        <v>128500</v>
      </c>
      <c r="BX148" s="1893">
        <v>27.4</v>
      </c>
      <c r="BY148" s="1893">
        <v>6.3</v>
      </c>
      <c r="BZ148" s="1892">
        <v>190400</v>
      </c>
      <c r="CA148" s="1892">
        <v>345200</v>
      </c>
      <c r="CB148" s="1893">
        <v>55.2</v>
      </c>
      <c r="CC148" s="1893">
        <v>4.3</v>
      </c>
      <c r="CD148" s="1892">
        <v>153000</v>
      </c>
      <c r="CE148" s="1892">
        <v>302100</v>
      </c>
      <c r="CF148" s="1893">
        <v>50.7</v>
      </c>
      <c r="CG148" s="1893">
        <v>4.5999999999999996</v>
      </c>
      <c r="CH148" s="1886">
        <v>111100</v>
      </c>
      <c r="CI148" s="1886">
        <v>5351500</v>
      </c>
      <c r="CJ148" s="1887">
        <v>2.1</v>
      </c>
      <c r="CK148" s="1887">
        <v>0.3</v>
      </c>
      <c r="CL148" s="1886">
        <v>349000</v>
      </c>
      <c r="CM148" s="1886">
        <v>5351500</v>
      </c>
      <c r="CN148" s="1887">
        <v>6.5</v>
      </c>
      <c r="CO148" s="1887">
        <v>0.6</v>
      </c>
      <c r="CP148" s="1886">
        <v>260900</v>
      </c>
      <c r="CQ148" s="1886">
        <v>5351500</v>
      </c>
      <c r="CR148" s="1887">
        <v>4.9000000000000004</v>
      </c>
      <c r="CS148" s="1887">
        <v>0.5</v>
      </c>
      <c r="CT148" s="1886">
        <v>604700</v>
      </c>
      <c r="CU148" s="1886">
        <v>5351500</v>
      </c>
      <c r="CV148" s="1887">
        <v>11.3</v>
      </c>
      <c r="CW148" s="1887">
        <v>0.7</v>
      </c>
      <c r="CX148" s="1886">
        <v>587200</v>
      </c>
      <c r="CY148" s="1886">
        <v>5351500</v>
      </c>
      <c r="CZ148" s="1887">
        <v>11</v>
      </c>
      <c r="DA148" s="1887">
        <v>0.7</v>
      </c>
    </row>
    <row r="149" spans="1:195">
      <c r="A149" s="713" t="s">
        <v>560</v>
      </c>
      <c r="B149" s="1884">
        <v>2566600</v>
      </c>
      <c r="C149" s="1884">
        <v>3487500</v>
      </c>
      <c r="D149" s="1885">
        <v>73.599999999999994</v>
      </c>
      <c r="E149" s="1885">
        <v>1.3</v>
      </c>
      <c r="F149" s="1884">
        <v>1122500</v>
      </c>
      <c r="G149" s="1884">
        <v>1945100</v>
      </c>
      <c r="H149" s="1885">
        <v>57.7</v>
      </c>
      <c r="I149" s="1885">
        <v>2</v>
      </c>
      <c r="J149" s="1884">
        <v>1394800</v>
      </c>
      <c r="K149" s="1884">
        <v>1756800</v>
      </c>
      <c r="L149" s="1885">
        <v>79.400000000000006</v>
      </c>
      <c r="M149" s="1885">
        <v>1.7</v>
      </c>
      <c r="N149" s="1884">
        <v>625500</v>
      </c>
      <c r="O149" s="1884">
        <v>936400</v>
      </c>
      <c r="P149" s="1885">
        <v>66.8</v>
      </c>
      <c r="Q149" s="1885">
        <v>2.8</v>
      </c>
      <c r="R149" s="1884">
        <v>1171700</v>
      </c>
      <c r="S149" s="1884">
        <v>1730700</v>
      </c>
      <c r="T149" s="1885">
        <v>67.7</v>
      </c>
      <c r="U149" s="1885">
        <v>1.9</v>
      </c>
      <c r="V149" s="1884">
        <v>496900</v>
      </c>
      <c r="W149" s="1884">
        <v>1008700</v>
      </c>
      <c r="X149" s="1885">
        <v>49.3</v>
      </c>
      <c r="Y149" s="1885">
        <v>2.7</v>
      </c>
      <c r="Z149" s="1892">
        <v>69800</v>
      </c>
      <c r="AA149" s="1892">
        <v>117000</v>
      </c>
      <c r="AB149" s="1893">
        <v>59.7</v>
      </c>
      <c r="AC149" s="1893">
        <v>8.1</v>
      </c>
      <c r="AD149" s="1892">
        <v>254600</v>
      </c>
      <c r="AE149" s="1892">
        <v>386600</v>
      </c>
      <c r="AF149" s="1893">
        <v>65.900000000000006</v>
      </c>
      <c r="AG149" s="1893">
        <v>4.3</v>
      </c>
      <c r="AH149" s="1892">
        <v>134400</v>
      </c>
      <c r="AI149" s="1892">
        <v>277200</v>
      </c>
      <c r="AJ149" s="1893">
        <v>48.5</v>
      </c>
      <c r="AK149" s="1893">
        <v>5.2</v>
      </c>
      <c r="AL149" s="1892">
        <v>346700</v>
      </c>
      <c r="AM149" s="1892">
        <v>602800</v>
      </c>
      <c r="AN149" s="1893">
        <v>57.5</v>
      </c>
      <c r="AO149" s="1893">
        <v>3.5</v>
      </c>
      <c r="AP149" s="1892">
        <v>316900</v>
      </c>
      <c r="AQ149" s="1892">
        <v>561500</v>
      </c>
      <c r="AR149" s="1893">
        <v>56.4</v>
      </c>
      <c r="AS149" s="1893">
        <v>3.6</v>
      </c>
      <c r="AT149" s="1892">
        <v>34200</v>
      </c>
      <c r="AU149" s="1892">
        <v>56100</v>
      </c>
      <c r="AV149" s="1893">
        <v>60.9</v>
      </c>
      <c r="AW149" s="1893">
        <v>12</v>
      </c>
      <c r="AX149" s="1892">
        <v>146400</v>
      </c>
      <c r="AY149" s="1892">
        <v>203200</v>
      </c>
      <c r="AZ149" s="1893">
        <v>72</v>
      </c>
      <c r="BA149" s="1893">
        <v>5.8</v>
      </c>
      <c r="BB149" s="1892">
        <v>96100</v>
      </c>
      <c r="BC149" s="1892">
        <v>145400</v>
      </c>
      <c r="BD149" s="1893">
        <v>66.099999999999994</v>
      </c>
      <c r="BE149" s="1893">
        <v>7</v>
      </c>
      <c r="BF149" s="1892">
        <v>165600</v>
      </c>
      <c r="BG149" s="1892">
        <v>255900</v>
      </c>
      <c r="BH149" s="1893">
        <v>64.7</v>
      </c>
      <c r="BI149" s="1893">
        <v>5.4</v>
      </c>
      <c r="BJ149" s="1892">
        <v>183300</v>
      </c>
      <c r="BK149" s="1892">
        <v>275800</v>
      </c>
      <c r="BL149" s="1893">
        <v>66.5</v>
      </c>
      <c r="BM149" s="1893">
        <v>5</v>
      </c>
      <c r="BN149" s="1892">
        <v>35600</v>
      </c>
      <c r="BO149" s="1892">
        <v>60900</v>
      </c>
      <c r="BP149" s="1893">
        <v>58.5</v>
      </c>
      <c r="BQ149" s="1893">
        <v>11</v>
      </c>
      <c r="BR149" s="1892">
        <v>108200</v>
      </c>
      <c r="BS149" s="1892">
        <v>183300</v>
      </c>
      <c r="BT149" s="1893">
        <v>59</v>
      </c>
      <c r="BU149" s="1893">
        <v>6.3</v>
      </c>
      <c r="BV149" s="1892">
        <v>38300</v>
      </c>
      <c r="BW149" s="1892">
        <v>131900</v>
      </c>
      <c r="BX149" s="1893">
        <v>29.1</v>
      </c>
      <c r="BY149" s="1893">
        <v>6.6</v>
      </c>
      <c r="BZ149" s="1892">
        <v>181200</v>
      </c>
      <c r="CA149" s="1892">
        <v>347000</v>
      </c>
      <c r="CB149" s="1893">
        <v>52.2</v>
      </c>
      <c r="CC149" s="1893">
        <v>4.5999999999999996</v>
      </c>
      <c r="CD149" s="1892">
        <v>133600</v>
      </c>
      <c r="CE149" s="1892">
        <v>285600</v>
      </c>
      <c r="CF149" s="1893">
        <v>46.8</v>
      </c>
      <c r="CG149" s="1893">
        <v>5</v>
      </c>
      <c r="CH149" s="1886">
        <v>117000</v>
      </c>
      <c r="CI149" s="1886">
        <v>5443400</v>
      </c>
      <c r="CJ149" s="1887">
        <v>2.1</v>
      </c>
      <c r="CK149" s="1887">
        <v>0.3</v>
      </c>
      <c r="CL149" s="1886">
        <v>386600</v>
      </c>
      <c r="CM149" s="1886">
        <v>5443400</v>
      </c>
      <c r="CN149" s="1887">
        <v>7.1</v>
      </c>
      <c r="CO149" s="1887">
        <v>0.6</v>
      </c>
      <c r="CP149" s="1886">
        <v>277200</v>
      </c>
      <c r="CQ149" s="1886">
        <v>5443400</v>
      </c>
      <c r="CR149" s="1887">
        <v>5.0999999999999996</v>
      </c>
      <c r="CS149" s="1887">
        <v>0.5</v>
      </c>
      <c r="CT149" s="1886">
        <v>602800</v>
      </c>
      <c r="CU149" s="1886">
        <v>5443400</v>
      </c>
      <c r="CV149" s="1887">
        <v>11.1</v>
      </c>
      <c r="CW149" s="1887">
        <v>0.7</v>
      </c>
      <c r="CX149" s="1886">
        <v>561500</v>
      </c>
      <c r="CY149" s="1886">
        <v>5443400</v>
      </c>
      <c r="CZ149" s="1887">
        <v>10.3</v>
      </c>
      <c r="DA149" s="1887">
        <v>0.7</v>
      </c>
    </row>
    <row r="150" spans="1:195">
      <c r="A150" s="713" t="s">
        <v>561</v>
      </c>
      <c r="B150" s="1884">
        <v>2507600</v>
      </c>
      <c r="C150" s="1884">
        <v>3468100</v>
      </c>
      <c r="D150" s="1885">
        <v>72.3</v>
      </c>
      <c r="E150" s="1885">
        <v>1.3</v>
      </c>
      <c r="F150" s="1884">
        <v>1204100</v>
      </c>
      <c r="G150" s="1884">
        <v>2044600</v>
      </c>
      <c r="H150" s="1885">
        <v>58.9</v>
      </c>
      <c r="I150" s="1885">
        <v>1.9</v>
      </c>
      <c r="J150" s="1884">
        <v>1378600</v>
      </c>
      <c r="K150" s="1884">
        <v>1754600</v>
      </c>
      <c r="L150" s="1885">
        <v>78.599999999999994</v>
      </c>
      <c r="M150" s="1885">
        <v>1.7</v>
      </c>
      <c r="N150" s="1884">
        <v>658800</v>
      </c>
      <c r="O150" s="1884">
        <v>982800</v>
      </c>
      <c r="P150" s="1885">
        <v>67</v>
      </c>
      <c r="Q150" s="1885">
        <v>2.7</v>
      </c>
      <c r="R150" s="1884">
        <v>1128900</v>
      </c>
      <c r="S150" s="1884">
        <v>1713400</v>
      </c>
      <c r="T150" s="1885">
        <v>65.900000000000006</v>
      </c>
      <c r="U150" s="1885">
        <v>1.9</v>
      </c>
      <c r="V150" s="1884">
        <v>545300</v>
      </c>
      <c r="W150" s="1884">
        <v>1061800</v>
      </c>
      <c r="X150" s="1885">
        <v>51.4</v>
      </c>
      <c r="Y150" s="1885">
        <v>2.6</v>
      </c>
      <c r="Z150" s="1892">
        <v>72200</v>
      </c>
      <c r="AA150" s="1892">
        <v>120400</v>
      </c>
      <c r="AB150" s="1893">
        <v>60</v>
      </c>
      <c r="AC150" s="1893">
        <v>8</v>
      </c>
      <c r="AD150" s="1892">
        <v>278700</v>
      </c>
      <c r="AE150" s="1892">
        <v>402500</v>
      </c>
      <c r="AF150" s="1893">
        <v>69.2</v>
      </c>
      <c r="AG150" s="1893">
        <v>4.0999999999999996</v>
      </c>
      <c r="AH150" s="1892">
        <v>135500</v>
      </c>
      <c r="AI150" s="1892">
        <v>278800</v>
      </c>
      <c r="AJ150" s="1893">
        <v>48.6</v>
      </c>
      <c r="AK150" s="1893">
        <v>5.0999999999999996</v>
      </c>
      <c r="AL150" s="1892">
        <v>367400</v>
      </c>
      <c r="AM150" s="1892">
        <v>627700</v>
      </c>
      <c r="AN150" s="1893">
        <v>58.5</v>
      </c>
      <c r="AO150" s="1893">
        <v>3.4</v>
      </c>
      <c r="AP150" s="1892">
        <v>350300</v>
      </c>
      <c r="AQ150" s="1892">
        <v>615200</v>
      </c>
      <c r="AR150" s="1893">
        <v>56.9</v>
      </c>
      <c r="AS150" s="1893">
        <v>3.5</v>
      </c>
      <c r="AT150" s="1892">
        <v>35000</v>
      </c>
      <c r="AU150" s="1892">
        <v>52700</v>
      </c>
      <c r="AV150" s="1893">
        <v>66.400000000000006</v>
      </c>
      <c r="AW150" s="1893">
        <v>11.9</v>
      </c>
      <c r="AX150" s="1892">
        <v>161000</v>
      </c>
      <c r="AY150" s="1892">
        <v>212200</v>
      </c>
      <c r="AZ150" s="1893">
        <v>75.900000000000006</v>
      </c>
      <c r="BA150" s="1893">
        <v>5.4</v>
      </c>
      <c r="BB150" s="1892">
        <v>97300</v>
      </c>
      <c r="BC150" s="1892">
        <v>150600</v>
      </c>
      <c r="BD150" s="1893">
        <v>64.7</v>
      </c>
      <c r="BE150" s="1893">
        <v>6.9</v>
      </c>
      <c r="BF150" s="1892">
        <v>164600</v>
      </c>
      <c r="BG150" s="1892">
        <v>261100</v>
      </c>
      <c r="BH150" s="1893">
        <v>63</v>
      </c>
      <c r="BI150" s="1893">
        <v>5.3</v>
      </c>
      <c r="BJ150" s="1892">
        <v>200800</v>
      </c>
      <c r="BK150" s="1892">
        <v>306200</v>
      </c>
      <c r="BL150" s="1893">
        <v>65.599999999999994</v>
      </c>
      <c r="BM150" s="1893">
        <v>4.8</v>
      </c>
      <c r="BN150" s="1892">
        <v>37200</v>
      </c>
      <c r="BO150" s="1892">
        <v>67600</v>
      </c>
      <c r="BP150" s="1893">
        <v>55</v>
      </c>
      <c r="BQ150" s="1893">
        <v>10.6</v>
      </c>
      <c r="BR150" s="1892">
        <v>117700</v>
      </c>
      <c r="BS150" s="1892">
        <v>190400</v>
      </c>
      <c r="BT150" s="1893">
        <v>61.8</v>
      </c>
      <c r="BU150" s="1893">
        <v>6.1</v>
      </c>
      <c r="BV150" s="1892">
        <v>38100</v>
      </c>
      <c r="BW150" s="1892">
        <v>128200</v>
      </c>
      <c r="BX150" s="1893">
        <v>29.7</v>
      </c>
      <c r="BY150" s="1893">
        <v>6.7</v>
      </c>
      <c r="BZ150" s="1892">
        <v>202800</v>
      </c>
      <c r="CA150" s="1892">
        <v>366600</v>
      </c>
      <c r="CB150" s="1893">
        <v>55.3</v>
      </c>
      <c r="CC150" s="1893">
        <v>4.4000000000000004</v>
      </c>
      <c r="CD150" s="1892">
        <v>149500</v>
      </c>
      <c r="CE150" s="1892">
        <v>309000</v>
      </c>
      <c r="CF150" s="1893">
        <v>48.4</v>
      </c>
      <c r="CG150" s="1893">
        <v>4.8</v>
      </c>
      <c r="CH150" s="1886">
        <v>120400</v>
      </c>
      <c r="CI150" s="1886">
        <v>5524000</v>
      </c>
      <c r="CJ150" s="1887">
        <v>2.2000000000000002</v>
      </c>
      <c r="CK150" s="1887">
        <v>0.3</v>
      </c>
      <c r="CL150" s="1886">
        <v>402500</v>
      </c>
      <c r="CM150" s="1886">
        <v>5524000</v>
      </c>
      <c r="CN150" s="1887">
        <v>7.3</v>
      </c>
      <c r="CO150" s="1887">
        <v>0.6</v>
      </c>
      <c r="CP150" s="1886">
        <v>278800</v>
      </c>
      <c r="CQ150" s="1886">
        <v>5524000</v>
      </c>
      <c r="CR150" s="1887">
        <v>5</v>
      </c>
      <c r="CS150" s="1887">
        <v>0.5</v>
      </c>
      <c r="CT150" s="1886">
        <v>627700</v>
      </c>
      <c r="CU150" s="1886">
        <v>5524000</v>
      </c>
      <c r="CV150" s="1887">
        <v>11.4</v>
      </c>
      <c r="CW150" s="1887">
        <v>0.7</v>
      </c>
      <c r="CX150" s="1886">
        <v>615200</v>
      </c>
      <c r="CY150" s="1886">
        <v>5524000</v>
      </c>
      <c r="CZ150" s="1887">
        <v>11.1</v>
      </c>
      <c r="DA150" s="1887">
        <v>0.7</v>
      </c>
    </row>
    <row r="151" spans="1:195">
      <c r="A151" s="713" t="s">
        <v>562</v>
      </c>
      <c r="B151" s="1884">
        <v>2512900</v>
      </c>
      <c r="C151" s="1884">
        <v>3440000</v>
      </c>
      <c r="D151" s="1885">
        <v>73</v>
      </c>
      <c r="E151" s="1885">
        <v>1.3</v>
      </c>
      <c r="F151" s="1884">
        <v>1268600</v>
      </c>
      <c r="G151" s="1884">
        <v>2181100</v>
      </c>
      <c r="H151" s="1885">
        <v>58.2</v>
      </c>
      <c r="I151" s="1885">
        <v>1.8</v>
      </c>
      <c r="J151" s="1884">
        <v>1362500</v>
      </c>
      <c r="K151" s="1884">
        <v>1730500</v>
      </c>
      <c r="L151" s="1885">
        <v>78.7</v>
      </c>
      <c r="M151" s="1885">
        <v>1.7</v>
      </c>
      <c r="N151" s="1884">
        <v>708100</v>
      </c>
      <c r="O151" s="1884">
        <v>1065100</v>
      </c>
      <c r="P151" s="1885">
        <v>66.5</v>
      </c>
      <c r="Q151" s="1885">
        <v>2.6</v>
      </c>
      <c r="R151" s="1884">
        <v>1150400</v>
      </c>
      <c r="S151" s="1884">
        <v>1709500</v>
      </c>
      <c r="T151" s="1885">
        <v>67.3</v>
      </c>
      <c r="U151" s="1885">
        <v>1.9</v>
      </c>
      <c r="V151" s="1884">
        <v>560500</v>
      </c>
      <c r="W151" s="1884">
        <v>1116000</v>
      </c>
      <c r="X151" s="1885">
        <v>50.2</v>
      </c>
      <c r="Y151" s="1885">
        <v>2.5</v>
      </c>
      <c r="Z151" s="1892">
        <v>75100</v>
      </c>
      <c r="AA151" s="1892">
        <v>129800</v>
      </c>
      <c r="AB151" s="1893">
        <v>57.9</v>
      </c>
      <c r="AC151" s="1893">
        <v>7.6</v>
      </c>
      <c r="AD151" s="1892">
        <v>293800</v>
      </c>
      <c r="AE151" s="1892">
        <v>419300</v>
      </c>
      <c r="AF151" s="1893">
        <v>70.099999999999994</v>
      </c>
      <c r="AG151" s="1893">
        <v>4</v>
      </c>
      <c r="AH151" s="1892">
        <v>156400</v>
      </c>
      <c r="AI151" s="1892">
        <v>310100</v>
      </c>
      <c r="AJ151" s="1893">
        <v>50.4</v>
      </c>
      <c r="AK151" s="1893">
        <v>4.8</v>
      </c>
      <c r="AL151" s="1892">
        <v>364200</v>
      </c>
      <c r="AM151" s="1892">
        <v>662100</v>
      </c>
      <c r="AN151" s="1893">
        <v>55</v>
      </c>
      <c r="AO151" s="1893">
        <v>3.3</v>
      </c>
      <c r="AP151" s="1892">
        <v>379200</v>
      </c>
      <c r="AQ151" s="1892">
        <v>659900</v>
      </c>
      <c r="AR151" s="1893">
        <v>57.5</v>
      </c>
      <c r="AS151" s="1893">
        <v>3.3</v>
      </c>
      <c r="AT151" s="1892">
        <v>37900</v>
      </c>
      <c r="AU151" s="1892">
        <v>60100</v>
      </c>
      <c r="AV151" s="1893">
        <v>63</v>
      </c>
      <c r="AW151" s="1893">
        <v>11.1</v>
      </c>
      <c r="AX151" s="1892">
        <v>175500</v>
      </c>
      <c r="AY151" s="1892">
        <v>224200</v>
      </c>
      <c r="AZ151" s="1893">
        <v>78.3</v>
      </c>
      <c r="BA151" s="1893">
        <v>5.0999999999999996</v>
      </c>
      <c r="BB151" s="1892">
        <v>110400</v>
      </c>
      <c r="BC151" s="1892">
        <v>166100</v>
      </c>
      <c r="BD151" s="1893">
        <v>66.5</v>
      </c>
      <c r="BE151" s="1893">
        <v>6.4</v>
      </c>
      <c r="BF151" s="1892">
        <v>164000</v>
      </c>
      <c r="BG151" s="1892">
        <v>283300</v>
      </c>
      <c r="BH151" s="1893">
        <v>57.9</v>
      </c>
      <c r="BI151" s="1893">
        <v>5.2</v>
      </c>
      <c r="BJ151" s="1892">
        <v>220500</v>
      </c>
      <c r="BK151" s="1892">
        <v>331500</v>
      </c>
      <c r="BL151" s="1893">
        <v>66.5</v>
      </c>
      <c r="BM151" s="1893">
        <v>4.5999999999999996</v>
      </c>
      <c r="BN151" s="1892">
        <v>37300</v>
      </c>
      <c r="BO151" s="1892">
        <v>69800</v>
      </c>
      <c r="BP151" s="1893">
        <v>53.5</v>
      </c>
      <c r="BQ151" s="1893">
        <v>10.3</v>
      </c>
      <c r="BR151" s="1892">
        <v>118300</v>
      </c>
      <c r="BS151" s="1892">
        <v>195100</v>
      </c>
      <c r="BT151" s="1893">
        <v>60.6</v>
      </c>
      <c r="BU151" s="1893">
        <v>6</v>
      </c>
      <c r="BV151" s="1892">
        <v>46000</v>
      </c>
      <c r="BW151" s="1892">
        <v>144000</v>
      </c>
      <c r="BX151" s="1893">
        <v>31.9</v>
      </c>
      <c r="BY151" s="1893">
        <v>6.4</v>
      </c>
      <c r="BZ151" s="1892">
        <v>200200</v>
      </c>
      <c r="CA151" s="1892">
        <v>378800</v>
      </c>
      <c r="CB151" s="1893">
        <v>52.9</v>
      </c>
      <c r="CC151" s="1893">
        <v>4.3</v>
      </c>
      <c r="CD151" s="1892">
        <v>158800</v>
      </c>
      <c r="CE151" s="1892">
        <v>328400</v>
      </c>
      <c r="CF151" s="1893">
        <v>48.3</v>
      </c>
      <c r="CG151" s="1893">
        <v>4.5999999999999996</v>
      </c>
      <c r="CH151" s="1886">
        <v>129800</v>
      </c>
      <c r="CI151" s="1886">
        <v>5630500</v>
      </c>
      <c r="CJ151" s="1887">
        <v>2.2999999999999998</v>
      </c>
      <c r="CK151" s="1887">
        <v>0.3</v>
      </c>
      <c r="CL151" s="1886">
        <v>419300</v>
      </c>
      <c r="CM151" s="1886">
        <v>5630500</v>
      </c>
      <c r="CN151" s="1887">
        <v>7.4</v>
      </c>
      <c r="CO151" s="1887">
        <v>0.6</v>
      </c>
      <c r="CP151" s="1886">
        <v>310100</v>
      </c>
      <c r="CQ151" s="1886">
        <v>5630500</v>
      </c>
      <c r="CR151" s="1887">
        <v>5.5</v>
      </c>
      <c r="CS151" s="1887">
        <v>0.5</v>
      </c>
      <c r="CT151" s="1886">
        <v>662100</v>
      </c>
      <c r="CU151" s="1886">
        <v>5630500</v>
      </c>
      <c r="CV151" s="1887">
        <v>11.8</v>
      </c>
      <c r="CW151" s="1887">
        <v>0.7</v>
      </c>
      <c r="CX151" s="1886">
        <v>659900</v>
      </c>
      <c r="CY151" s="1886">
        <v>5630500</v>
      </c>
      <c r="CZ151" s="1887">
        <v>11.7</v>
      </c>
      <c r="DA151" s="1887">
        <v>0.7</v>
      </c>
    </row>
    <row r="152" spans="1:195">
      <c r="A152" s="713" t="s">
        <v>563</v>
      </c>
      <c r="B152" s="1884">
        <v>2554400</v>
      </c>
      <c r="C152" s="1884">
        <v>3465000</v>
      </c>
      <c r="D152" s="1885">
        <v>73.7</v>
      </c>
      <c r="E152" s="1885">
        <v>1.3</v>
      </c>
      <c r="F152" s="1884">
        <v>1309000</v>
      </c>
      <c r="G152" s="1884">
        <v>2198500</v>
      </c>
      <c r="H152" s="1885">
        <v>59.5</v>
      </c>
      <c r="I152" s="1885">
        <v>1.8</v>
      </c>
      <c r="J152" s="1884">
        <v>1391800</v>
      </c>
      <c r="K152" s="1884">
        <v>1750100</v>
      </c>
      <c r="L152" s="1885">
        <v>79.5</v>
      </c>
      <c r="M152" s="1885">
        <v>1.7</v>
      </c>
      <c r="N152" s="1884">
        <v>734100</v>
      </c>
      <c r="O152" s="1884">
        <v>1066100</v>
      </c>
      <c r="P152" s="1885">
        <v>68.900000000000006</v>
      </c>
      <c r="Q152" s="1885">
        <v>2.6</v>
      </c>
      <c r="R152" s="1884">
        <v>1162600</v>
      </c>
      <c r="S152" s="1884">
        <v>1714900</v>
      </c>
      <c r="T152" s="1885">
        <v>67.8</v>
      </c>
      <c r="U152" s="1885">
        <v>1.9</v>
      </c>
      <c r="V152" s="1884">
        <v>575000</v>
      </c>
      <c r="W152" s="1884">
        <v>1132400</v>
      </c>
      <c r="X152" s="1885">
        <v>50.8</v>
      </c>
      <c r="Y152" s="1885">
        <v>2.5</v>
      </c>
      <c r="Z152" s="1892">
        <v>81000</v>
      </c>
      <c r="AA152" s="1892">
        <v>139700</v>
      </c>
      <c r="AB152" s="1893">
        <v>58</v>
      </c>
      <c r="AC152" s="1893">
        <v>7.4</v>
      </c>
      <c r="AD152" s="1892">
        <v>292200</v>
      </c>
      <c r="AE152" s="1892">
        <v>420000</v>
      </c>
      <c r="AF152" s="1893">
        <v>69.599999999999994</v>
      </c>
      <c r="AG152" s="1893">
        <v>3.9</v>
      </c>
      <c r="AH152" s="1892">
        <v>175000</v>
      </c>
      <c r="AI152" s="1892">
        <v>339800</v>
      </c>
      <c r="AJ152" s="1893">
        <v>51.5</v>
      </c>
      <c r="AK152" s="1893">
        <v>4.7</v>
      </c>
      <c r="AL152" s="1892">
        <v>364500</v>
      </c>
      <c r="AM152" s="1892">
        <v>621900</v>
      </c>
      <c r="AN152" s="1893">
        <v>58.6</v>
      </c>
      <c r="AO152" s="1893">
        <v>3.4</v>
      </c>
      <c r="AP152" s="1892">
        <v>396400</v>
      </c>
      <c r="AQ152" s="1892">
        <v>677000</v>
      </c>
      <c r="AR152" s="1893">
        <v>58.6</v>
      </c>
      <c r="AS152" s="1893">
        <v>3.3</v>
      </c>
      <c r="AT152" s="1892">
        <v>37000</v>
      </c>
      <c r="AU152" s="1892">
        <v>61500</v>
      </c>
      <c r="AV152" s="1893">
        <v>60.2</v>
      </c>
      <c r="AW152" s="1893">
        <v>11.3</v>
      </c>
      <c r="AX152" s="1892">
        <v>173600</v>
      </c>
      <c r="AY152" s="1892">
        <v>222000</v>
      </c>
      <c r="AZ152" s="1893">
        <v>78.2</v>
      </c>
      <c r="BA152" s="1893">
        <v>5.0999999999999996</v>
      </c>
      <c r="BB152" s="1892">
        <v>122100</v>
      </c>
      <c r="BC152" s="1892">
        <v>173500</v>
      </c>
      <c r="BD152" s="1893">
        <v>70.400000000000006</v>
      </c>
      <c r="BE152" s="1893">
        <v>6.2</v>
      </c>
      <c r="BF152" s="1892">
        <v>170800</v>
      </c>
      <c r="BG152" s="1892">
        <v>270000</v>
      </c>
      <c r="BH152" s="1893">
        <v>63.3</v>
      </c>
      <c r="BI152" s="1893">
        <v>5.4</v>
      </c>
      <c r="BJ152" s="1892">
        <v>230500</v>
      </c>
      <c r="BK152" s="1892">
        <v>339100</v>
      </c>
      <c r="BL152" s="1893">
        <v>68</v>
      </c>
      <c r="BM152" s="1893">
        <v>4.5</v>
      </c>
      <c r="BN152" s="1892">
        <v>44000</v>
      </c>
      <c r="BO152" s="1892">
        <v>78300</v>
      </c>
      <c r="BP152" s="1893">
        <v>56.2</v>
      </c>
      <c r="BQ152" s="1893">
        <v>9.9</v>
      </c>
      <c r="BR152" s="1892">
        <v>118500</v>
      </c>
      <c r="BS152" s="1892">
        <v>198000</v>
      </c>
      <c r="BT152" s="1893">
        <v>59.9</v>
      </c>
      <c r="BU152" s="1893">
        <v>5.9</v>
      </c>
      <c r="BV152" s="1892">
        <v>52800</v>
      </c>
      <c r="BW152" s="1892">
        <v>166300</v>
      </c>
      <c r="BX152" s="1893">
        <v>31.8</v>
      </c>
      <c r="BY152" s="1893">
        <v>6</v>
      </c>
      <c r="BZ152" s="1892">
        <v>193600</v>
      </c>
      <c r="CA152" s="1892">
        <v>351900</v>
      </c>
      <c r="CB152" s="1893">
        <v>55</v>
      </c>
      <c r="CC152" s="1893">
        <v>4.5</v>
      </c>
      <c r="CD152" s="1892">
        <v>165900</v>
      </c>
      <c r="CE152" s="1892">
        <v>337900</v>
      </c>
      <c r="CF152" s="1893">
        <v>49.1</v>
      </c>
      <c r="CG152" s="1893">
        <v>4.5</v>
      </c>
      <c r="CH152" s="1886">
        <v>139700</v>
      </c>
      <c r="CI152" s="1886">
        <v>5670000</v>
      </c>
      <c r="CJ152" s="1887">
        <v>2.5</v>
      </c>
      <c r="CK152" s="1887">
        <v>0.4</v>
      </c>
      <c r="CL152" s="1886">
        <v>420000</v>
      </c>
      <c r="CM152" s="1886">
        <v>5670000</v>
      </c>
      <c r="CN152" s="1887">
        <v>7.4</v>
      </c>
      <c r="CO152" s="1887">
        <v>0.6</v>
      </c>
      <c r="CP152" s="1886">
        <v>339800</v>
      </c>
      <c r="CQ152" s="1886">
        <v>5670000</v>
      </c>
      <c r="CR152" s="1887">
        <v>6</v>
      </c>
      <c r="CS152" s="1887">
        <v>0.5</v>
      </c>
      <c r="CT152" s="1886">
        <v>621900</v>
      </c>
      <c r="CU152" s="1886">
        <v>5670000</v>
      </c>
      <c r="CV152" s="1887">
        <v>11</v>
      </c>
      <c r="CW152" s="1887">
        <v>0.7</v>
      </c>
      <c r="CX152" s="1886">
        <v>677000</v>
      </c>
      <c r="CY152" s="1886">
        <v>5670000</v>
      </c>
      <c r="CZ152" s="1887">
        <v>11.9</v>
      </c>
      <c r="DA152" s="1887">
        <v>0.7</v>
      </c>
    </row>
    <row r="153" spans="1:195">
      <c r="A153" s="713" t="s">
        <v>564</v>
      </c>
      <c r="B153" s="1884">
        <v>2627500</v>
      </c>
      <c r="C153" s="1884">
        <v>3502400</v>
      </c>
      <c r="D153" s="1885">
        <v>75</v>
      </c>
      <c r="E153" s="1885">
        <v>1.3</v>
      </c>
      <c r="F153" s="1884">
        <v>1346400</v>
      </c>
      <c r="G153" s="1884">
        <v>2213500</v>
      </c>
      <c r="H153" s="1885">
        <v>60.8</v>
      </c>
      <c r="I153" s="1885">
        <v>1.8</v>
      </c>
      <c r="J153" s="1884">
        <v>1438900</v>
      </c>
      <c r="K153" s="1884">
        <v>1786100</v>
      </c>
      <c r="L153" s="1885">
        <v>80.599999999999994</v>
      </c>
      <c r="M153" s="1885">
        <v>1.7</v>
      </c>
      <c r="N153" s="1884">
        <v>741600</v>
      </c>
      <c r="O153" s="1884">
        <v>1059900</v>
      </c>
      <c r="P153" s="1885">
        <v>70</v>
      </c>
      <c r="Q153" s="1885">
        <v>2.5</v>
      </c>
      <c r="R153" s="1884">
        <v>1188600</v>
      </c>
      <c r="S153" s="1884">
        <v>1716300</v>
      </c>
      <c r="T153" s="1885">
        <v>69.3</v>
      </c>
      <c r="U153" s="1885">
        <v>1.9</v>
      </c>
      <c r="V153" s="1884">
        <v>604800</v>
      </c>
      <c r="W153" s="1884">
        <v>1153600</v>
      </c>
      <c r="X153" s="1885">
        <v>52.4</v>
      </c>
      <c r="Y153" s="1885">
        <v>2.5</v>
      </c>
      <c r="Z153" s="1892">
        <v>88100</v>
      </c>
      <c r="AA153" s="1892">
        <v>142900</v>
      </c>
      <c r="AB153" s="1893">
        <v>61.7</v>
      </c>
      <c r="AC153" s="1893">
        <v>7.3</v>
      </c>
      <c r="AD153" s="1892">
        <v>291300</v>
      </c>
      <c r="AE153" s="1892">
        <v>419700</v>
      </c>
      <c r="AF153" s="1893">
        <v>69.400000000000006</v>
      </c>
      <c r="AG153" s="1893">
        <v>3.9</v>
      </c>
      <c r="AH153" s="1892">
        <v>181100</v>
      </c>
      <c r="AI153" s="1892">
        <v>351700</v>
      </c>
      <c r="AJ153" s="1893">
        <v>51.5</v>
      </c>
      <c r="AK153" s="1893">
        <v>4.5999999999999996</v>
      </c>
      <c r="AL153" s="1892">
        <v>378400</v>
      </c>
      <c r="AM153" s="1892">
        <v>626500</v>
      </c>
      <c r="AN153" s="1893">
        <v>60.4</v>
      </c>
      <c r="AO153" s="1893">
        <v>3.4</v>
      </c>
      <c r="AP153" s="1892">
        <v>407400</v>
      </c>
      <c r="AQ153" s="1892">
        <v>672700</v>
      </c>
      <c r="AR153" s="1893">
        <v>60.6</v>
      </c>
      <c r="AS153" s="1893">
        <v>3.2</v>
      </c>
      <c r="AT153" s="1892">
        <v>39600</v>
      </c>
      <c r="AU153" s="1892">
        <v>60300</v>
      </c>
      <c r="AV153" s="1893">
        <v>65.7</v>
      </c>
      <c r="AW153" s="1893">
        <v>11.1</v>
      </c>
      <c r="AX153" s="1892">
        <v>171200</v>
      </c>
      <c r="AY153" s="1892">
        <v>218700</v>
      </c>
      <c r="AZ153" s="1893">
        <v>78.3</v>
      </c>
      <c r="BA153" s="1893">
        <v>5</v>
      </c>
      <c r="BB153" s="1892">
        <v>126700</v>
      </c>
      <c r="BC153" s="1892">
        <v>181400</v>
      </c>
      <c r="BD153" s="1893">
        <v>69.900000000000006</v>
      </c>
      <c r="BE153" s="1893">
        <v>6.1</v>
      </c>
      <c r="BF153" s="1892">
        <v>168500</v>
      </c>
      <c r="BG153" s="1892">
        <v>267900</v>
      </c>
      <c r="BH153" s="1893">
        <v>62.9</v>
      </c>
      <c r="BI153" s="1893">
        <v>5.3</v>
      </c>
      <c r="BJ153" s="1892">
        <v>235500</v>
      </c>
      <c r="BK153" s="1892">
        <v>331600</v>
      </c>
      <c r="BL153" s="1893">
        <v>71</v>
      </c>
      <c r="BM153" s="1893">
        <v>4.4000000000000004</v>
      </c>
      <c r="BN153" s="1892">
        <v>48500</v>
      </c>
      <c r="BO153" s="1892">
        <v>82700</v>
      </c>
      <c r="BP153" s="1893">
        <v>58.7</v>
      </c>
      <c r="BQ153" s="1893">
        <v>9.5</v>
      </c>
      <c r="BR153" s="1892">
        <v>120100</v>
      </c>
      <c r="BS153" s="1892">
        <v>201000</v>
      </c>
      <c r="BT153" s="1893">
        <v>59.8</v>
      </c>
      <c r="BU153" s="1893">
        <v>5.8</v>
      </c>
      <c r="BV153" s="1892">
        <v>54400</v>
      </c>
      <c r="BW153" s="1892">
        <v>170200</v>
      </c>
      <c r="BX153" s="1893">
        <v>31.9</v>
      </c>
      <c r="BY153" s="1893">
        <v>6</v>
      </c>
      <c r="BZ153" s="1892">
        <v>209900</v>
      </c>
      <c r="CA153" s="1892">
        <v>358600</v>
      </c>
      <c r="CB153" s="1893">
        <v>58.5</v>
      </c>
      <c r="CC153" s="1893">
        <v>4.4000000000000004</v>
      </c>
      <c r="CD153" s="1892">
        <v>171900</v>
      </c>
      <c r="CE153" s="1892">
        <v>341100</v>
      </c>
      <c r="CF153" s="1893">
        <v>50.4</v>
      </c>
      <c r="CG153" s="1893">
        <v>4.5</v>
      </c>
      <c r="CH153" s="1886">
        <v>142900</v>
      </c>
      <c r="CI153" s="1886">
        <v>5722500</v>
      </c>
      <c r="CJ153" s="1887">
        <v>2.5</v>
      </c>
      <c r="CK153" s="1887">
        <v>0.4</v>
      </c>
      <c r="CL153" s="1886">
        <v>419700</v>
      </c>
      <c r="CM153" s="1886">
        <v>5722500</v>
      </c>
      <c r="CN153" s="1887">
        <v>7.3</v>
      </c>
      <c r="CO153" s="1887">
        <v>0.6</v>
      </c>
      <c r="CP153" s="1886">
        <v>351700</v>
      </c>
      <c r="CQ153" s="1886">
        <v>5722500</v>
      </c>
      <c r="CR153" s="1887">
        <v>6.1</v>
      </c>
      <c r="CS153" s="1887">
        <v>0.6</v>
      </c>
      <c r="CT153" s="1886">
        <v>626500</v>
      </c>
      <c r="CU153" s="1886">
        <v>5722500</v>
      </c>
      <c r="CV153" s="1887">
        <v>10.9</v>
      </c>
      <c r="CW153" s="1887">
        <v>0.7</v>
      </c>
      <c r="CX153" s="1886">
        <v>672700</v>
      </c>
      <c r="CY153" s="1886">
        <v>5722500</v>
      </c>
      <c r="CZ153" s="1887">
        <v>11.8</v>
      </c>
      <c r="DA153" s="1887">
        <v>0.7</v>
      </c>
    </row>
    <row r="154" spans="1:195">
      <c r="A154" s="713" t="s">
        <v>518</v>
      </c>
      <c r="B154" s="1884">
        <v>2712600</v>
      </c>
      <c r="C154" s="1884">
        <v>3532100</v>
      </c>
      <c r="D154" s="1885">
        <v>76.8</v>
      </c>
      <c r="E154" s="1885">
        <v>1.3</v>
      </c>
      <c r="F154" s="1884">
        <v>1408400</v>
      </c>
      <c r="G154" s="1884">
        <v>2246800</v>
      </c>
      <c r="H154" s="1885">
        <v>62.7</v>
      </c>
      <c r="I154" s="1885">
        <v>1.8</v>
      </c>
      <c r="J154" s="1884">
        <v>1500000</v>
      </c>
      <c r="K154" s="1884">
        <v>1801500</v>
      </c>
      <c r="L154" s="1885">
        <v>83.3</v>
      </c>
      <c r="M154" s="1885">
        <v>1.6</v>
      </c>
      <c r="N154" s="1884">
        <v>768600</v>
      </c>
      <c r="O154" s="1884">
        <v>1080900</v>
      </c>
      <c r="P154" s="1885">
        <v>71.099999999999994</v>
      </c>
      <c r="Q154" s="1885">
        <v>2.5</v>
      </c>
      <c r="R154" s="1884">
        <v>1212600</v>
      </c>
      <c r="S154" s="1884">
        <v>1730700</v>
      </c>
      <c r="T154" s="1885">
        <v>70.099999999999994</v>
      </c>
      <c r="U154" s="1885">
        <v>1.9</v>
      </c>
      <c r="V154" s="1884">
        <v>639800</v>
      </c>
      <c r="W154" s="1884">
        <v>1165900</v>
      </c>
      <c r="X154" s="1885">
        <v>54.9</v>
      </c>
      <c r="Y154" s="1885">
        <v>2.5</v>
      </c>
      <c r="Z154" s="1892">
        <v>94800</v>
      </c>
      <c r="AA154" s="1892">
        <v>156600</v>
      </c>
      <c r="AB154" s="1893">
        <v>60.6</v>
      </c>
      <c r="AC154" s="1893">
        <v>7</v>
      </c>
      <c r="AD154" s="1892">
        <v>303600</v>
      </c>
      <c r="AE154" s="1892">
        <v>425200</v>
      </c>
      <c r="AF154" s="1893">
        <v>71.400000000000006</v>
      </c>
      <c r="AG154" s="1893">
        <v>3.9</v>
      </c>
      <c r="AH154" s="1892">
        <v>184900</v>
      </c>
      <c r="AI154" s="1892">
        <v>334700</v>
      </c>
      <c r="AJ154" s="1893">
        <v>55.2</v>
      </c>
      <c r="AK154" s="1893">
        <v>4.9000000000000004</v>
      </c>
      <c r="AL154" s="1892">
        <v>417400</v>
      </c>
      <c r="AM154" s="1892">
        <v>670200</v>
      </c>
      <c r="AN154" s="1893">
        <v>62.3</v>
      </c>
      <c r="AO154" s="1893">
        <v>3.3</v>
      </c>
      <c r="AP154" s="1892">
        <v>407600</v>
      </c>
      <c r="AQ154" s="1892">
        <v>660000</v>
      </c>
      <c r="AR154" s="1893">
        <v>61.8</v>
      </c>
      <c r="AS154" s="1893">
        <v>3.2</v>
      </c>
      <c r="AT154" s="1892">
        <v>49000</v>
      </c>
      <c r="AU154" s="1892">
        <v>70300</v>
      </c>
      <c r="AV154" s="1893">
        <v>69.7</v>
      </c>
      <c r="AW154" s="1893">
        <v>10</v>
      </c>
      <c r="AX154" s="1892">
        <v>175100</v>
      </c>
      <c r="AY154" s="1892">
        <v>222400</v>
      </c>
      <c r="AZ154" s="1893">
        <v>78.8</v>
      </c>
      <c r="BA154" s="1893">
        <v>5</v>
      </c>
      <c r="BB154" s="1892">
        <v>132900</v>
      </c>
      <c r="BC154" s="1892">
        <v>181300</v>
      </c>
      <c r="BD154" s="1893">
        <v>73.3</v>
      </c>
      <c r="BE154" s="1893">
        <v>6.2</v>
      </c>
      <c r="BF154" s="1892">
        <v>179300</v>
      </c>
      <c r="BG154" s="1892">
        <v>286000</v>
      </c>
      <c r="BH154" s="1893">
        <v>62.7</v>
      </c>
      <c r="BI154" s="1893">
        <v>5.2</v>
      </c>
      <c r="BJ154" s="1892">
        <v>232200</v>
      </c>
      <c r="BK154" s="1892">
        <v>320900</v>
      </c>
      <c r="BL154" s="1893">
        <v>72.400000000000006</v>
      </c>
      <c r="BM154" s="1893">
        <v>4.4000000000000004</v>
      </c>
      <c r="BN154" s="1892">
        <v>45800</v>
      </c>
      <c r="BO154" s="1892">
        <v>86300</v>
      </c>
      <c r="BP154" s="1893">
        <v>53.1</v>
      </c>
      <c r="BQ154" s="1893">
        <v>9.5</v>
      </c>
      <c r="BR154" s="1892">
        <v>128400</v>
      </c>
      <c r="BS154" s="1892">
        <v>202800</v>
      </c>
      <c r="BT154" s="1893">
        <v>63.3</v>
      </c>
      <c r="BU154" s="1893">
        <v>5.8</v>
      </c>
      <c r="BV154" s="1892">
        <v>52000</v>
      </c>
      <c r="BW154" s="1892">
        <v>153400</v>
      </c>
      <c r="BX154" s="1893">
        <v>33.9</v>
      </c>
      <c r="BY154" s="1893">
        <v>6.6</v>
      </c>
      <c r="BZ154" s="1892">
        <v>238100</v>
      </c>
      <c r="CA154" s="1892">
        <v>384200</v>
      </c>
      <c r="CB154" s="1893">
        <v>62</v>
      </c>
      <c r="CC154" s="1893">
        <v>4.3</v>
      </c>
      <c r="CD154" s="1892">
        <v>175400</v>
      </c>
      <c r="CE154" s="1892">
        <v>339200</v>
      </c>
      <c r="CF154" s="1893">
        <v>51.7</v>
      </c>
      <c r="CG154" s="1893">
        <v>4.5</v>
      </c>
      <c r="CH154" s="1886">
        <v>156600</v>
      </c>
      <c r="CI154" s="1886">
        <v>5789600</v>
      </c>
      <c r="CJ154" s="1887">
        <v>2.7</v>
      </c>
      <c r="CK154" s="1887">
        <v>0.4</v>
      </c>
      <c r="CL154" s="1886">
        <v>425200</v>
      </c>
      <c r="CM154" s="1886">
        <v>5789600</v>
      </c>
      <c r="CN154" s="1887">
        <v>7.3</v>
      </c>
      <c r="CO154" s="1887">
        <v>0.6</v>
      </c>
      <c r="CP154" s="1886">
        <v>334700</v>
      </c>
      <c r="CQ154" s="1886">
        <v>5789600</v>
      </c>
      <c r="CR154" s="1887">
        <v>5.8</v>
      </c>
      <c r="CS154" s="1887">
        <v>0.5</v>
      </c>
      <c r="CT154" s="1886">
        <v>670200</v>
      </c>
      <c r="CU154" s="1886">
        <v>5789600</v>
      </c>
      <c r="CV154" s="1887">
        <v>11.6</v>
      </c>
      <c r="CW154" s="1887">
        <v>0.7</v>
      </c>
      <c r="CX154" s="1886">
        <v>660000</v>
      </c>
      <c r="CY154" s="1886">
        <v>5789600</v>
      </c>
      <c r="CZ154" s="1887">
        <v>11.4</v>
      </c>
      <c r="DA154" s="1887">
        <v>0.7</v>
      </c>
    </row>
    <row r="155" spans="1:195">
      <c r="A155" s="713" t="s">
        <v>519</v>
      </c>
      <c r="B155" s="1884">
        <v>2737800</v>
      </c>
      <c r="C155" s="1884">
        <v>3499100</v>
      </c>
      <c r="D155" s="1885">
        <v>78.2</v>
      </c>
      <c r="E155" s="1885">
        <v>1.3</v>
      </c>
      <c r="F155" s="1884">
        <v>1531300</v>
      </c>
      <c r="G155" s="1884">
        <v>2354600</v>
      </c>
      <c r="H155" s="1885">
        <v>65</v>
      </c>
      <c r="I155" s="1885">
        <v>1.8</v>
      </c>
      <c r="J155" s="1884">
        <v>1509200</v>
      </c>
      <c r="K155" s="1884">
        <v>1813000</v>
      </c>
      <c r="L155" s="1885">
        <v>83.2</v>
      </c>
      <c r="M155" s="1885">
        <v>1.6</v>
      </c>
      <c r="N155" s="1884">
        <v>817900</v>
      </c>
      <c r="O155" s="1884">
        <v>1115900</v>
      </c>
      <c r="P155" s="1885">
        <v>73.3</v>
      </c>
      <c r="Q155" s="1885">
        <v>2.5</v>
      </c>
      <c r="R155" s="1884">
        <v>1228600</v>
      </c>
      <c r="S155" s="1884">
        <v>1686000</v>
      </c>
      <c r="T155" s="1885">
        <v>72.900000000000006</v>
      </c>
      <c r="U155" s="1885">
        <v>1.9</v>
      </c>
      <c r="V155" s="1884">
        <v>713500</v>
      </c>
      <c r="W155" s="1884">
        <v>1238600</v>
      </c>
      <c r="X155" s="1885">
        <v>57.6</v>
      </c>
      <c r="Y155" s="1885">
        <v>2.5</v>
      </c>
      <c r="Z155" s="1892">
        <v>96400</v>
      </c>
      <c r="AA155" s="1892">
        <v>154700</v>
      </c>
      <c r="AB155" s="1893">
        <v>62.3</v>
      </c>
      <c r="AC155" s="1893">
        <v>7.1</v>
      </c>
      <c r="AD155" s="1892">
        <v>322200</v>
      </c>
      <c r="AE155" s="1892">
        <v>437400</v>
      </c>
      <c r="AF155" s="1893">
        <v>73.7</v>
      </c>
      <c r="AG155" s="1893">
        <v>3.8</v>
      </c>
      <c r="AH155" s="1892">
        <v>198000</v>
      </c>
      <c r="AI155" s="1892">
        <v>348700</v>
      </c>
      <c r="AJ155" s="1893">
        <v>56.8</v>
      </c>
      <c r="AK155" s="1893">
        <v>4.8</v>
      </c>
      <c r="AL155" s="1892">
        <v>494800</v>
      </c>
      <c r="AM155" s="1892">
        <v>749000</v>
      </c>
      <c r="AN155" s="1893">
        <v>66.099999999999994</v>
      </c>
      <c r="AO155" s="1893">
        <v>3.1</v>
      </c>
      <c r="AP155" s="1892">
        <v>419900</v>
      </c>
      <c r="AQ155" s="1892">
        <v>664700</v>
      </c>
      <c r="AR155" s="1893">
        <v>63.2</v>
      </c>
      <c r="AS155" s="1893">
        <v>3.3</v>
      </c>
      <c r="AT155" s="1892">
        <v>41500</v>
      </c>
      <c r="AU155" s="1892">
        <v>64400</v>
      </c>
      <c r="AV155" s="1893">
        <v>64.400000000000006</v>
      </c>
      <c r="AW155" s="1893">
        <v>11</v>
      </c>
      <c r="AX155" s="1892">
        <v>186200</v>
      </c>
      <c r="AY155" s="1892">
        <v>227500</v>
      </c>
      <c r="AZ155" s="1893">
        <v>81.8</v>
      </c>
      <c r="BA155" s="1893">
        <v>4.8</v>
      </c>
      <c r="BB155" s="1892">
        <v>133600</v>
      </c>
      <c r="BC155" s="1892">
        <v>181700</v>
      </c>
      <c r="BD155" s="1893">
        <v>73.5</v>
      </c>
      <c r="BE155" s="1893">
        <v>6.2</v>
      </c>
      <c r="BF155" s="1892">
        <v>215000</v>
      </c>
      <c r="BG155" s="1892">
        <v>314900</v>
      </c>
      <c r="BH155" s="1893">
        <v>68.3</v>
      </c>
      <c r="BI155" s="1893">
        <v>4.9000000000000004</v>
      </c>
      <c r="BJ155" s="1892">
        <v>241700</v>
      </c>
      <c r="BK155" s="1892">
        <v>327400</v>
      </c>
      <c r="BL155" s="1893">
        <v>73.8</v>
      </c>
      <c r="BM155" s="1893">
        <v>4.5</v>
      </c>
      <c r="BN155" s="1892">
        <v>54900</v>
      </c>
      <c r="BO155" s="1892">
        <v>90300</v>
      </c>
      <c r="BP155" s="1893">
        <v>60.8</v>
      </c>
      <c r="BQ155" s="1893">
        <v>9.3000000000000007</v>
      </c>
      <c r="BR155" s="1892">
        <v>136100</v>
      </c>
      <c r="BS155" s="1892">
        <v>209900</v>
      </c>
      <c r="BT155" s="1893">
        <v>64.8</v>
      </c>
      <c r="BU155" s="1893">
        <v>5.8</v>
      </c>
      <c r="BV155" s="1892">
        <v>64400</v>
      </c>
      <c r="BW155" s="1892">
        <v>167100</v>
      </c>
      <c r="BX155" s="1893">
        <v>38.6</v>
      </c>
      <c r="BY155" s="1893">
        <v>6.6</v>
      </c>
      <c r="BZ155" s="1892">
        <v>279900</v>
      </c>
      <c r="CA155" s="1892">
        <v>434100</v>
      </c>
      <c r="CB155" s="1893">
        <v>64.5</v>
      </c>
      <c r="CC155" s="1893">
        <v>4.0999999999999996</v>
      </c>
      <c r="CD155" s="1892">
        <v>178200</v>
      </c>
      <c r="CE155" s="1892">
        <v>337300</v>
      </c>
      <c r="CF155" s="1893">
        <v>52.8</v>
      </c>
      <c r="CG155" s="1893">
        <v>4.7</v>
      </c>
      <c r="CH155" s="1886">
        <v>154700</v>
      </c>
      <c r="CI155" s="1886">
        <v>5867700</v>
      </c>
      <c r="CJ155" s="1887">
        <v>2.6</v>
      </c>
      <c r="CK155" s="1887">
        <v>0.4</v>
      </c>
      <c r="CL155" s="1886">
        <v>437400</v>
      </c>
      <c r="CM155" s="1886">
        <v>5867700</v>
      </c>
      <c r="CN155" s="1887">
        <v>7.5</v>
      </c>
      <c r="CO155" s="1887">
        <v>0.6</v>
      </c>
      <c r="CP155" s="1886">
        <v>348700</v>
      </c>
      <c r="CQ155" s="1886">
        <v>5867700</v>
      </c>
      <c r="CR155" s="1887">
        <v>5.9</v>
      </c>
      <c r="CS155" s="1887">
        <v>0.6</v>
      </c>
      <c r="CT155" s="1886">
        <v>749000</v>
      </c>
      <c r="CU155" s="1886">
        <v>5867700</v>
      </c>
      <c r="CV155" s="1887">
        <v>12.8</v>
      </c>
      <c r="CW155" s="1887">
        <v>0.8</v>
      </c>
      <c r="CX155" s="1886">
        <v>664700</v>
      </c>
      <c r="CY155" s="1886">
        <v>5867700</v>
      </c>
      <c r="CZ155" s="1887">
        <v>11.3</v>
      </c>
      <c r="DA155" s="1887">
        <v>0.7</v>
      </c>
    </row>
    <row r="156" spans="1:195">
      <c r="A156" s="713" t="s">
        <v>520</v>
      </c>
      <c r="B156" s="1884">
        <v>2787500</v>
      </c>
      <c r="C156" s="1884">
        <v>3545400</v>
      </c>
      <c r="D156" s="1885">
        <v>78.599999999999994</v>
      </c>
      <c r="E156" s="1885">
        <v>1.3</v>
      </c>
      <c r="F156" s="1884">
        <v>1570400</v>
      </c>
      <c r="G156" s="1884">
        <v>2367500</v>
      </c>
      <c r="H156" s="1885">
        <v>66.3</v>
      </c>
      <c r="I156" s="1885">
        <v>1.8</v>
      </c>
      <c r="J156" s="1884">
        <v>1547100</v>
      </c>
      <c r="K156" s="1884">
        <v>1839300</v>
      </c>
      <c r="L156" s="1885">
        <v>84.1</v>
      </c>
      <c r="M156" s="1885">
        <v>1.7</v>
      </c>
      <c r="N156" s="1884">
        <v>840300</v>
      </c>
      <c r="O156" s="1884">
        <v>1129700</v>
      </c>
      <c r="P156" s="1885">
        <v>74.400000000000006</v>
      </c>
      <c r="Q156" s="1885">
        <v>2.5</v>
      </c>
      <c r="R156" s="1884">
        <v>1240400</v>
      </c>
      <c r="S156" s="1884">
        <v>1706100</v>
      </c>
      <c r="T156" s="1885">
        <v>72.7</v>
      </c>
      <c r="U156" s="1885">
        <v>2</v>
      </c>
      <c r="V156" s="1884">
        <v>730100</v>
      </c>
      <c r="W156" s="1884">
        <v>1237800</v>
      </c>
      <c r="X156" s="1885">
        <v>59</v>
      </c>
      <c r="Y156" s="1885">
        <v>2.6</v>
      </c>
      <c r="Z156" s="1892">
        <v>117100</v>
      </c>
      <c r="AA156" s="1892">
        <v>185100</v>
      </c>
      <c r="AB156" s="1893">
        <v>63.2</v>
      </c>
      <c r="AC156" s="1893">
        <v>6.9</v>
      </c>
      <c r="AD156" s="1892">
        <v>323400</v>
      </c>
      <c r="AE156" s="1892">
        <v>426500</v>
      </c>
      <c r="AF156" s="1893">
        <v>75.8</v>
      </c>
      <c r="AG156" s="1893">
        <v>4</v>
      </c>
      <c r="AH156" s="1892">
        <v>185700</v>
      </c>
      <c r="AI156" s="1892">
        <v>340700</v>
      </c>
      <c r="AJ156" s="1893">
        <v>54.5</v>
      </c>
      <c r="AK156" s="1893">
        <v>5.0999999999999996</v>
      </c>
      <c r="AL156" s="1892">
        <v>485300</v>
      </c>
      <c r="AM156" s="1892">
        <v>706200</v>
      </c>
      <c r="AN156" s="1893">
        <v>68.7</v>
      </c>
      <c r="AO156" s="1893">
        <v>3.3</v>
      </c>
      <c r="AP156" s="1892">
        <v>459000</v>
      </c>
      <c r="AQ156" s="1892">
        <v>708900</v>
      </c>
      <c r="AR156" s="1893">
        <v>64.7</v>
      </c>
      <c r="AS156" s="1893">
        <v>3.4</v>
      </c>
      <c r="AT156" s="1892">
        <v>55700</v>
      </c>
      <c r="AU156" s="1892">
        <v>84000</v>
      </c>
      <c r="AV156" s="1893">
        <v>66.400000000000006</v>
      </c>
      <c r="AW156" s="1893">
        <v>10.5</v>
      </c>
      <c r="AX156" s="1892">
        <v>190600</v>
      </c>
      <c r="AY156" s="1892">
        <v>225100</v>
      </c>
      <c r="AZ156" s="1893">
        <v>84.7</v>
      </c>
      <c r="BA156" s="1893">
        <v>4.7</v>
      </c>
      <c r="BB156" s="1892">
        <v>128400</v>
      </c>
      <c r="BC156" s="1892">
        <v>177200</v>
      </c>
      <c r="BD156" s="1893">
        <v>72.5</v>
      </c>
      <c r="BE156" s="1893">
        <v>6.6</v>
      </c>
      <c r="BF156" s="1892">
        <v>204600</v>
      </c>
      <c r="BG156" s="1892">
        <v>288500</v>
      </c>
      <c r="BH156" s="1893">
        <v>70.900000000000006</v>
      </c>
      <c r="BI156" s="1893">
        <v>5.2</v>
      </c>
      <c r="BJ156" s="1892">
        <v>261000</v>
      </c>
      <c r="BK156" s="1892">
        <v>354900</v>
      </c>
      <c r="BL156" s="1893">
        <v>73.5</v>
      </c>
      <c r="BM156" s="1893">
        <v>4.5</v>
      </c>
      <c r="BN156" s="1892">
        <v>61300</v>
      </c>
      <c r="BO156" s="1892">
        <v>101100</v>
      </c>
      <c r="BP156" s="1893">
        <v>60.6</v>
      </c>
      <c r="BQ156" s="1893">
        <v>9.1999999999999993</v>
      </c>
      <c r="BR156" s="1892">
        <v>132800</v>
      </c>
      <c r="BS156" s="1892">
        <v>201400</v>
      </c>
      <c r="BT156" s="1893">
        <v>65.900000000000006</v>
      </c>
      <c r="BU156" s="1893">
        <v>6.2</v>
      </c>
      <c r="BV156" s="1892">
        <v>57300</v>
      </c>
      <c r="BW156" s="1892">
        <v>163600</v>
      </c>
      <c r="BX156" s="1893">
        <v>35</v>
      </c>
      <c r="BY156" s="1893">
        <v>6.8</v>
      </c>
      <c r="BZ156" s="1892">
        <v>280700</v>
      </c>
      <c r="CA156" s="1892">
        <v>417700</v>
      </c>
      <c r="CB156" s="1893">
        <v>67.2</v>
      </c>
      <c r="CC156" s="1893">
        <v>4.3</v>
      </c>
      <c r="CD156" s="1892">
        <v>198000</v>
      </c>
      <c r="CE156" s="1892">
        <v>354000</v>
      </c>
      <c r="CF156" s="1893">
        <v>55.9</v>
      </c>
      <c r="CG156" s="1893">
        <v>4.8</v>
      </c>
      <c r="CH156" s="1886">
        <v>185100</v>
      </c>
      <c r="CI156" s="1886">
        <v>5920900</v>
      </c>
      <c r="CJ156" s="1887">
        <v>3.1</v>
      </c>
      <c r="CK156" s="1887">
        <v>0.4</v>
      </c>
      <c r="CL156" s="1886">
        <v>426500</v>
      </c>
      <c r="CM156" s="1886">
        <v>5920900</v>
      </c>
      <c r="CN156" s="1887">
        <v>7.2</v>
      </c>
      <c r="CO156" s="1887">
        <v>0.6</v>
      </c>
      <c r="CP156" s="1886">
        <v>340700</v>
      </c>
      <c r="CQ156" s="1886">
        <v>5920900</v>
      </c>
      <c r="CR156" s="1887">
        <v>5.8</v>
      </c>
      <c r="CS156" s="1887">
        <v>0.6</v>
      </c>
      <c r="CT156" s="1886">
        <v>706200</v>
      </c>
      <c r="CU156" s="1886">
        <v>5920900</v>
      </c>
      <c r="CV156" s="1887">
        <v>11.9</v>
      </c>
      <c r="CW156" s="1887">
        <v>0.8</v>
      </c>
      <c r="CX156" s="1886">
        <v>708900</v>
      </c>
      <c r="CY156" s="1886">
        <v>5920900</v>
      </c>
      <c r="CZ156" s="1887">
        <v>12</v>
      </c>
      <c r="DA156" s="1887">
        <v>0.8</v>
      </c>
    </row>
    <row r="157" spans="1:195">
      <c r="A157" s="713" t="s">
        <v>823</v>
      </c>
      <c r="B157" s="1884">
        <v>2831200</v>
      </c>
      <c r="C157" s="1884">
        <v>3592300</v>
      </c>
      <c r="D157" s="1885">
        <v>78.8</v>
      </c>
      <c r="E157" s="1885">
        <v>1.3</v>
      </c>
      <c r="F157" s="1884">
        <v>1553200</v>
      </c>
      <c r="G157" s="1884">
        <v>2337900</v>
      </c>
      <c r="H157" s="1885">
        <v>66.400000000000006</v>
      </c>
      <c r="I157" s="1885">
        <v>1.9</v>
      </c>
      <c r="J157" s="1884">
        <v>1542300</v>
      </c>
      <c r="K157" s="1884">
        <v>1842600</v>
      </c>
      <c r="L157" s="1885">
        <v>83.7</v>
      </c>
      <c r="M157" s="1885">
        <v>1.7</v>
      </c>
      <c r="N157" s="1884">
        <v>846900</v>
      </c>
      <c r="O157" s="1884">
        <v>1137400</v>
      </c>
      <c r="P157" s="1885">
        <v>74.5</v>
      </c>
      <c r="Q157" s="1885">
        <v>2.6</v>
      </c>
      <c r="R157" s="1884">
        <v>1288900</v>
      </c>
      <c r="S157" s="1884">
        <v>1749700</v>
      </c>
      <c r="T157" s="1885">
        <v>73.7</v>
      </c>
      <c r="U157" s="1885">
        <v>2</v>
      </c>
      <c r="V157" s="1884">
        <v>706400</v>
      </c>
      <c r="W157" s="1884">
        <v>1200600</v>
      </c>
      <c r="X157" s="1885">
        <v>58.8</v>
      </c>
      <c r="Y157" s="1885">
        <v>2.6</v>
      </c>
      <c r="Z157" s="1892">
        <v>117300</v>
      </c>
      <c r="AA157" s="1892">
        <v>173800</v>
      </c>
      <c r="AB157" s="1893">
        <v>67.5</v>
      </c>
      <c r="AC157" s="1893">
        <v>7</v>
      </c>
      <c r="AD157" s="1892">
        <v>319300</v>
      </c>
      <c r="AE157" s="1892">
        <v>429900</v>
      </c>
      <c r="AF157" s="1893">
        <v>74.3</v>
      </c>
      <c r="AG157" s="1893">
        <v>4.0999999999999996</v>
      </c>
      <c r="AH157" s="1892">
        <v>211400</v>
      </c>
      <c r="AI157" s="1892">
        <v>372100</v>
      </c>
      <c r="AJ157" s="1893">
        <v>56.8</v>
      </c>
      <c r="AK157" s="1893">
        <v>4.9000000000000004</v>
      </c>
      <c r="AL157" s="1892">
        <v>434600</v>
      </c>
      <c r="AM157" s="1892">
        <v>641000</v>
      </c>
      <c r="AN157" s="1893">
        <v>67.8</v>
      </c>
      <c r="AO157" s="1893">
        <v>3.5</v>
      </c>
      <c r="AP157" s="1892">
        <v>470600</v>
      </c>
      <c r="AQ157" s="1892">
        <v>721200</v>
      </c>
      <c r="AR157" s="1893">
        <v>65.2</v>
      </c>
      <c r="AS157" s="1893">
        <v>3.4</v>
      </c>
      <c r="AT157" s="1892">
        <v>53200</v>
      </c>
      <c r="AU157" s="1892">
        <v>82800</v>
      </c>
      <c r="AV157" s="1893">
        <v>64.2</v>
      </c>
      <c r="AW157" s="1893">
        <v>10.9</v>
      </c>
      <c r="AX157" s="1892">
        <v>182600</v>
      </c>
      <c r="AY157" s="1892">
        <v>222400</v>
      </c>
      <c r="AZ157" s="1893">
        <v>82.1</v>
      </c>
      <c r="BA157" s="1893">
        <v>5.2</v>
      </c>
      <c r="BB157" s="1892">
        <v>143500</v>
      </c>
      <c r="BC157" s="1892">
        <v>197000</v>
      </c>
      <c r="BD157" s="1893">
        <v>72.8</v>
      </c>
      <c r="BE157" s="1893">
        <v>6.3</v>
      </c>
      <c r="BF157" s="1892">
        <v>200000</v>
      </c>
      <c r="BG157" s="1892">
        <v>279000</v>
      </c>
      <c r="BH157" s="1893">
        <v>71.7</v>
      </c>
      <c r="BI157" s="1893">
        <v>5.3</v>
      </c>
      <c r="BJ157" s="1892">
        <v>267600</v>
      </c>
      <c r="BK157" s="1892">
        <v>356100</v>
      </c>
      <c r="BL157" s="1893">
        <v>75.099999999999994</v>
      </c>
      <c r="BM157" s="1893">
        <v>4.5</v>
      </c>
      <c r="BN157" s="1892">
        <v>64100</v>
      </c>
      <c r="BO157" s="1892">
        <v>90900</v>
      </c>
      <c r="BP157" s="1893">
        <v>70.5</v>
      </c>
      <c r="BQ157" s="1893">
        <v>9.1</v>
      </c>
      <c r="BR157" s="1892">
        <v>136800</v>
      </c>
      <c r="BS157" s="1892">
        <v>207500</v>
      </c>
      <c r="BT157" s="1893">
        <v>65.900000000000006</v>
      </c>
      <c r="BU157" s="1893">
        <v>6.2</v>
      </c>
      <c r="BV157" s="1892">
        <v>67900</v>
      </c>
      <c r="BW157" s="1892">
        <v>175100</v>
      </c>
      <c r="BX157" s="1893">
        <v>38.799999999999997</v>
      </c>
      <c r="BY157" s="1893">
        <v>6.9</v>
      </c>
      <c r="BZ157" s="1892">
        <v>234600</v>
      </c>
      <c r="CA157" s="1892">
        <v>361900</v>
      </c>
      <c r="CB157" s="1893">
        <v>64.8</v>
      </c>
      <c r="CC157" s="1893">
        <v>4.7</v>
      </c>
      <c r="CD157" s="1892">
        <v>203000</v>
      </c>
      <c r="CE157" s="1892">
        <v>365100</v>
      </c>
      <c r="CF157" s="1893">
        <v>55.6</v>
      </c>
      <c r="CG157" s="1893">
        <v>4.8</v>
      </c>
      <c r="CH157" s="1886">
        <v>173800</v>
      </c>
      <c r="CI157" s="1886">
        <v>5937200</v>
      </c>
      <c r="CJ157" s="1887">
        <v>2.9</v>
      </c>
      <c r="CK157" s="1887">
        <v>0.4</v>
      </c>
      <c r="CL157" s="1886">
        <v>429900</v>
      </c>
      <c r="CM157" s="1886">
        <v>5937200</v>
      </c>
      <c r="CN157" s="1887">
        <v>7.2</v>
      </c>
      <c r="CO157" s="1887">
        <v>0.6</v>
      </c>
      <c r="CP157" s="1886">
        <v>372100</v>
      </c>
      <c r="CQ157" s="1886">
        <v>5937200</v>
      </c>
      <c r="CR157" s="1887">
        <v>6.3</v>
      </c>
      <c r="CS157" s="1887">
        <v>0.6</v>
      </c>
      <c r="CT157" s="1886">
        <v>641000</v>
      </c>
      <c r="CU157" s="1886">
        <v>5937200</v>
      </c>
      <c r="CV157" s="1887">
        <v>10.8</v>
      </c>
      <c r="CW157" s="1887">
        <v>0.8</v>
      </c>
      <c r="CX157" s="1886">
        <v>721200</v>
      </c>
      <c r="CY157" s="1886">
        <v>5937200</v>
      </c>
      <c r="CZ157" s="1887">
        <v>12.1</v>
      </c>
      <c r="DA157" s="1887">
        <v>0.8</v>
      </c>
    </row>
    <row r="158" spans="1:195">
      <c r="A158" s="1881" t="s">
        <v>1294</v>
      </c>
      <c r="B158" s="1884">
        <v>2871600</v>
      </c>
      <c r="C158" s="1884">
        <v>3607800</v>
      </c>
      <c r="D158" s="1885">
        <v>79.599999999999994</v>
      </c>
      <c r="E158" s="1885">
        <v>1.3</v>
      </c>
      <c r="F158" s="1884">
        <v>1594100</v>
      </c>
      <c r="G158" s="1884">
        <v>2401900</v>
      </c>
      <c r="H158" s="1885">
        <v>66.400000000000006</v>
      </c>
      <c r="I158" s="1885">
        <v>2</v>
      </c>
      <c r="J158" s="1884">
        <v>1561500</v>
      </c>
      <c r="K158" s="1884">
        <v>1852100</v>
      </c>
      <c r="L158" s="1885">
        <v>84.3</v>
      </c>
      <c r="M158" s="1885">
        <v>1.7</v>
      </c>
      <c r="N158" s="1884">
        <v>876200</v>
      </c>
      <c r="O158" s="1884">
        <v>1174700</v>
      </c>
      <c r="P158" s="1885">
        <v>74.599999999999994</v>
      </c>
      <c r="Q158" s="1885">
        <v>2.7</v>
      </c>
      <c r="R158" s="1884">
        <v>1310100</v>
      </c>
      <c r="S158" s="1884">
        <v>1755700</v>
      </c>
      <c r="T158" s="1885">
        <v>74.599999999999994</v>
      </c>
      <c r="U158" s="1885">
        <v>2</v>
      </c>
      <c r="V158" s="1884">
        <v>718000</v>
      </c>
      <c r="W158" s="1884">
        <v>1227300</v>
      </c>
      <c r="X158" s="1885">
        <v>58.5</v>
      </c>
      <c r="Y158" s="1885">
        <v>2.8</v>
      </c>
      <c r="Z158" s="1892">
        <v>137800</v>
      </c>
      <c r="AA158" s="1892">
        <v>202600</v>
      </c>
      <c r="AB158" s="1893">
        <v>68</v>
      </c>
      <c r="AC158" s="1893">
        <v>6.9</v>
      </c>
      <c r="AD158" s="1892">
        <v>337600</v>
      </c>
      <c r="AE158" s="1892">
        <v>430100</v>
      </c>
      <c r="AF158" s="1893">
        <v>78.5</v>
      </c>
      <c r="AG158" s="1893">
        <v>4</v>
      </c>
      <c r="AH158" s="1892">
        <v>229500</v>
      </c>
      <c r="AI158" s="1892">
        <v>387600</v>
      </c>
      <c r="AJ158" s="1893">
        <v>59.2</v>
      </c>
      <c r="AK158" s="1893">
        <v>5.2</v>
      </c>
      <c r="AL158" s="1892">
        <v>446800</v>
      </c>
      <c r="AM158" s="1892">
        <v>681500</v>
      </c>
      <c r="AN158" s="1893">
        <v>65.599999999999994</v>
      </c>
      <c r="AO158" s="1893">
        <v>3.7</v>
      </c>
      <c r="AP158" s="1892">
        <v>442500</v>
      </c>
      <c r="AQ158" s="1892">
        <v>700000</v>
      </c>
      <c r="AR158" s="1893">
        <v>63.2</v>
      </c>
      <c r="AS158" s="1893">
        <v>3.7</v>
      </c>
      <c r="AT158" s="1892">
        <v>69300</v>
      </c>
      <c r="AU158" s="1892">
        <v>95900</v>
      </c>
      <c r="AV158" s="1893">
        <v>72.3</v>
      </c>
      <c r="AW158" s="1893">
        <v>10</v>
      </c>
      <c r="AX158" s="1892">
        <v>194200</v>
      </c>
      <c r="AY158" s="1892">
        <v>225800</v>
      </c>
      <c r="AZ158" s="1893">
        <v>86</v>
      </c>
      <c r="BA158" s="1893">
        <v>4.9000000000000004</v>
      </c>
      <c r="BB158" s="1892">
        <v>149100</v>
      </c>
      <c r="BC158" s="1892">
        <v>201700</v>
      </c>
      <c r="BD158" s="1893">
        <v>73.900000000000006</v>
      </c>
      <c r="BE158" s="1893">
        <v>6.6</v>
      </c>
      <c r="BF158" s="1892">
        <v>216100</v>
      </c>
      <c r="BG158" s="1892">
        <v>312800</v>
      </c>
      <c r="BH158" s="1893">
        <v>69.099999999999994</v>
      </c>
      <c r="BI158" s="1893">
        <v>5.5</v>
      </c>
      <c r="BJ158" s="1892">
        <v>247500</v>
      </c>
      <c r="BK158" s="1892">
        <v>338400</v>
      </c>
      <c r="BL158" s="1893">
        <v>73.099999999999994</v>
      </c>
      <c r="BM158" s="1893">
        <v>5</v>
      </c>
      <c r="BN158" s="1892">
        <v>68500</v>
      </c>
      <c r="BO158" s="1892">
        <v>106700</v>
      </c>
      <c r="BP158" s="1893">
        <v>64.2</v>
      </c>
      <c r="BQ158" s="1893">
        <v>9.4</v>
      </c>
      <c r="BR158" s="1892">
        <v>143500</v>
      </c>
      <c r="BS158" s="1892">
        <v>204300</v>
      </c>
      <c r="BT158" s="1893">
        <v>70.2</v>
      </c>
      <c r="BU158" s="1893">
        <v>6.3</v>
      </c>
      <c r="BV158" s="1892">
        <v>80400</v>
      </c>
      <c r="BW158" s="1892">
        <v>186000</v>
      </c>
      <c r="BX158" s="1893">
        <v>43.2</v>
      </c>
      <c r="BY158" s="1893">
        <v>7.3</v>
      </c>
      <c r="BZ158" s="1892">
        <v>230600</v>
      </c>
      <c r="CA158" s="1892">
        <v>368700</v>
      </c>
      <c r="CB158" s="1893">
        <v>62.6</v>
      </c>
      <c r="CC158" s="1893">
        <v>4.9000000000000004</v>
      </c>
      <c r="CD158" s="1892">
        <v>194900</v>
      </c>
      <c r="CE158" s="1892">
        <v>361600</v>
      </c>
      <c r="CF158" s="1893">
        <v>53.9</v>
      </c>
      <c r="CG158" s="1893">
        <v>5.0999999999999996</v>
      </c>
      <c r="CH158" s="1886">
        <v>202600</v>
      </c>
      <c r="CI158" s="1886">
        <v>6024100</v>
      </c>
      <c r="CJ158" s="1887">
        <v>3.4</v>
      </c>
      <c r="CK158" s="1887">
        <v>0.5</v>
      </c>
      <c r="CL158" s="1886">
        <v>430100</v>
      </c>
      <c r="CM158" s="1886">
        <v>6024100</v>
      </c>
      <c r="CN158" s="1887">
        <v>7.1</v>
      </c>
      <c r="CO158" s="1887">
        <v>0.7</v>
      </c>
      <c r="CP158" s="1886">
        <v>387600</v>
      </c>
      <c r="CQ158" s="1886">
        <v>6024100</v>
      </c>
      <c r="CR158" s="1887">
        <v>6.4</v>
      </c>
      <c r="CS158" s="1887">
        <v>0.6</v>
      </c>
      <c r="CT158" s="1886">
        <v>681500</v>
      </c>
      <c r="CU158" s="1886">
        <v>6024100</v>
      </c>
      <c r="CV158" s="1887">
        <v>11.3</v>
      </c>
      <c r="CW158" s="1887">
        <v>0.8</v>
      </c>
      <c r="CX158" s="1886">
        <v>700000</v>
      </c>
      <c r="CY158" s="1886">
        <v>6024100</v>
      </c>
      <c r="CZ158" s="1887">
        <v>11.6</v>
      </c>
      <c r="DA158" s="1887">
        <v>0.8</v>
      </c>
      <c r="DB158" s="678"/>
      <c r="DC158" s="678"/>
      <c r="DD158" s="678"/>
      <c r="DE158" s="678"/>
      <c r="DF158" s="678"/>
      <c r="DG158" s="678"/>
      <c r="DH158" s="678"/>
      <c r="DI158" s="678"/>
      <c r="DJ158" s="678"/>
      <c r="DK158" s="678"/>
      <c r="DL158" s="678"/>
      <c r="DM158" s="678"/>
      <c r="DN158" s="678"/>
      <c r="DO158" s="678"/>
      <c r="DP158" s="678"/>
      <c r="DQ158" s="678"/>
      <c r="DR158" s="678"/>
      <c r="DS158" s="678"/>
      <c r="DT158" s="678"/>
      <c r="DU158" s="678"/>
      <c r="DV158" s="678"/>
      <c r="DW158" s="678"/>
      <c r="DX158" s="678"/>
      <c r="DY158" s="678"/>
      <c r="DZ158" s="678"/>
      <c r="EA158" s="678"/>
      <c r="EB158" s="678"/>
      <c r="EC158" s="678"/>
      <c r="ED158" s="678"/>
      <c r="EE158" s="678"/>
      <c r="EF158" s="678"/>
      <c r="EG158" s="678"/>
      <c r="EH158" s="678"/>
      <c r="EI158" s="678"/>
      <c r="EJ158" s="678"/>
      <c r="EK158" s="678"/>
      <c r="EL158" s="678"/>
      <c r="EM158" s="678"/>
      <c r="EN158" s="678"/>
      <c r="EO158" s="678"/>
      <c r="EP158" s="678"/>
      <c r="EQ158" s="678"/>
      <c r="ER158" s="678"/>
      <c r="ES158" s="678"/>
      <c r="ET158" s="678"/>
      <c r="EU158" s="678"/>
      <c r="EV158" s="678"/>
      <c r="EW158" s="678"/>
      <c r="EX158" s="678"/>
      <c r="EY158" s="678"/>
      <c r="EZ158" s="678"/>
      <c r="FA158" s="678"/>
      <c r="FB158" s="678"/>
      <c r="FC158" s="678"/>
      <c r="FD158" s="678"/>
      <c r="FE158" s="678"/>
      <c r="FF158" s="678"/>
      <c r="FG158" s="678"/>
      <c r="FH158" s="678"/>
      <c r="FI158" s="678"/>
      <c r="FJ158" s="678"/>
      <c r="FK158" s="678"/>
      <c r="FL158" s="678"/>
      <c r="FM158" s="678"/>
      <c r="FN158" s="678"/>
      <c r="FO158" s="678"/>
      <c r="FP158" s="678"/>
      <c r="FQ158" s="678"/>
      <c r="FR158" s="678"/>
      <c r="FS158" s="678"/>
      <c r="FT158" s="678"/>
      <c r="FU158" s="678"/>
      <c r="FV158" s="678"/>
      <c r="FW158" s="678"/>
      <c r="FX158" s="678"/>
      <c r="FY158" s="678"/>
      <c r="FZ158" s="678"/>
      <c r="GA158" s="678"/>
      <c r="GB158" s="678"/>
      <c r="GC158" s="678"/>
      <c r="GD158" s="678"/>
      <c r="GE158" s="678"/>
      <c r="GF158" s="678"/>
      <c r="GG158" s="678"/>
      <c r="GH158" s="678"/>
      <c r="GI158" s="678"/>
      <c r="GJ158" s="678"/>
      <c r="GK158" s="678"/>
      <c r="GL158" s="678"/>
      <c r="GM158" s="678"/>
    </row>
    <row r="159" spans="1:195">
      <c r="A159" s="709" t="s">
        <v>824</v>
      </c>
      <c r="B159" s="709"/>
      <c r="C159" s="709"/>
      <c r="D159" s="709"/>
      <c r="E159" s="709"/>
      <c r="F159" s="709"/>
      <c r="G159" s="709"/>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7"/>
      <c r="BB159" s="707"/>
      <c r="BC159" s="707"/>
      <c r="BD159" s="707"/>
      <c r="BE159" s="707"/>
      <c r="BF159" s="707"/>
      <c r="BG159" s="707"/>
      <c r="BH159" s="707"/>
      <c r="BI159" s="707"/>
      <c r="BJ159" s="707"/>
      <c r="BK159" s="707"/>
      <c r="BL159" s="707"/>
      <c r="BM159" s="707"/>
      <c r="BN159" s="707"/>
      <c r="BO159" s="707"/>
      <c r="BP159" s="707"/>
      <c r="BQ159" s="707"/>
      <c r="BR159" s="707"/>
      <c r="BS159" s="707"/>
      <c r="BT159" s="707"/>
      <c r="BU159" s="707"/>
      <c r="BV159" s="707"/>
      <c r="BW159" s="707"/>
      <c r="BX159" s="707"/>
      <c r="BY159" s="707"/>
      <c r="BZ159" s="707"/>
      <c r="CA159" s="707"/>
      <c r="CB159" s="707"/>
      <c r="CC159" s="707"/>
      <c r="CD159" s="707"/>
      <c r="CE159" s="707"/>
      <c r="CF159" s="707"/>
      <c r="CG159" s="707"/>
      <c r="CH159" s="707"/>
      <c r="CI159" s="707"/>
      <c r="CJ159" s="707"/>
      <c r="CK159" s="707"/>
      <c r="CL159" s="707"/>
      <c r="CM159" s="707"/>
      <c r="CN159" s="707"/>
      <c r="CO159" s="707"/>
      <c r="CP159" s="707"/>
      <c r="CQ159" s="707"/>
      <c r="CR159" s="707"/>
      <c r="CS159" s="707"/>
      <c r="CT159" s="707"/>
      <c r="CU159" s="707"/>
      <c r="CV159" s="707"/>
      <c r="CW159" s="707"/>
      <c r="CX159" s="707"/>
      <c r="CY159" s="707"/>
      <c r="CZ159" s="707"/>
      <c r="DA159" s="707"/>
      <c r="DB159" s="707"/>
      <c r="DC159" s="707"/>
      <c r="DD159" s="707"/>
      <c r="DE159" s="707"/>
      <c r="DF159" s="707"/>
      <c r="DG159" s="707"/>
      <c r="DH159" s="707"/>
      <c r="DI159" s="707"/>
      <c r="DJ159" s="707"/>
      <c r="DK159" s="707"/>
      <c r="DL159" s="707"/>
      <c r="DM159" s="707"/>
      <c r="DN159" s="707"/>
      <c r="DO159" s="707"/>
      <c r="DP159" s="707"/>
      <c r="DQ159" s="707"/>
      <c r="DR159" s="707"/>
      <c r="DS159" s="707"/>
      <c r="DT159" s="707"/>
      <c r="DU159" s="707"/>
      <c r="DV159" s="707"/>
      <c r="DW159" s="707"/>
      <c r="DX159" s="707"/>
      <c r="DY159" s="707"/>
      <c r="DZ159" s="707"/>
      <c r="EA159" s="707"/>
      <c r="EB159" s="707"/>
      <c r="EC159" s="707"/>
      <c r="ED159" s="707"/>
      <c r="EE159" s="707"/>
      <c r="EF159" s="707"/>
      <c r="EG159" s="707"/>
      <c r="EH159" s="707"/>
      <c r="EI159" s="707"/>
      <c r="EJ159" s="707"/>
      <c r="EK159" s="707"/>
      <c r="EL159" s="707"/>
      <c r="EM159" s="707"/>
      <c r="EN159" s="707"/>
      <c r="EO159" s="707"/>
      <c r="EP159" s="707"/>
      <c r="EQ159" s="707"/>
      <c r="ER159" s="707"/>
      <c r="ES159" s="707"/>
      <c r="ET159" s="707"/>
      <c r="EU159" s="707"/>
      <c r="EV159" s="707"/>
      <c r="EW159" s="707"/>
      <c r="EX159" s="707"/>
      <c r="EY159" s="707"/>
      <c r="EZ159" s="707"/>
      <c r="FA159" s="707"/>
      <c r="FB159" s="707"/>
      <c r="FC159" s="707"/>
      <c r="FD159" s="707"/>
      <c r="FE159" s="707"/>
      <c r="FF159" s="707"/>
      <c r="FG159" s="707"/>
      <c r="FH159" s="707"/>
      <c r="FI159" s="707"/>
      <c r="FJ159" s="707"/>
      <c r="FK159" s="707"/>
      <c r="FL159" s="707"/>
      <c r="FM159" s="707"/>
      <c r="FN159" s="707"/>
      <c r="FO159" s="707"/>
      <c r="FP159" s="707"/>
      <c r="FQ159" s="707"/>
      <c r="FR159" s="707"/>
      <c r="FS159" s="707"/>
      <c r="FT159" s="707"/>
      <c r="FU159" s="707"/>
      <c r="FV159" s="707"/>
      <c r="FW159" s="707"/>
      <c r="FX159" s="707"/>
      <c r="FY159" s="707"/>
      <c r="FZ159" s="707"/>
      <c r="GA159" s="707"/>
      <c r="GB159" s="707"/>
      <c r="GC159" s="707"/>
      <c r="GD159" s="707"/>
      <c r="GE159" s="707"/>
      <c r="GF159" s="707"/>
      <c r="GG159" s="707"/>
      <c r="GH159" s="707"/>
      <c r="GI159" s="707"/>
      <c r="GJ159" s="707"/>
      <c r="GK159" s="707"/>
      <c r="GL159" s="707"/>
      <c r="GM159" s="707"/>
    </row>
  </sheetData>
  <mergeCells count="86">
    <mergeCell ref="BB55:BE55"/>
    <mergeCell ref="BF55:BI55"/>
    <mergeCell ref="BJ55:BM55"/>
    <mergeCell ref="BN55:BQ55"/>
    <mergeCell ref="BJ84:BM84"/>
    <mergeCell ref="BN84:BQ84"/>
    <mergeCell ref="AP84:AS84"/>
    <mergeCell ref="AT84:AW84"/>
    <mergeCell ref="AX84:BA84"/>
    <mergeCell ref="BB84:BE84"/>
    <mergeCell ref="BF84:BI84"/>
    <mergeCell ref="N55:Q55"/>
    <mergeCell ref="R55:U55"/>
    <mergeCell ref="V55:Y55"/>
    <mergeCell ref="Z55:AC55"/>
    <mergeCell ref="AD55:AG55"/>
    <mergeCell ref="AH55:AK55"/>
    <mergeCell ref="AL55:AO55"/>
    <mergeCell ref="AP55:AS55"/>
    <mergeCell ref="AT55:AW55"/>
    <mergeCell ref="AX55:BA55"/>
    <mergeCell ref="N115:Q115"/>
    <mergeCell ref="R115:U115"/>
    <mergeCell ref="AD84:AG84"/>
    <mergeCell ref="AH84:AK84"/>
    <mergeCell ref="AL84:AO84"/>
    <mergeCell ref="N84:Q84"/>
    <mergeCell ref="R84:U84"/>
    <mergeCell ref="V84:Y84"/>
    <mergeCell ref="Z84:AC84"/>
    <mergeCell ref="V115:Y115"/>
    <mergeCell ref="B55:E55"/>
    <mergeCell ref="F55:I55"/>
    <mergeCell ref="J55:M55"/>
    <mergeCell ref="B115:E115"/>
    <mergeCell ref="F115:I115"/>
    <mergeCell ref="J115:M115"/>
    <mergeCell ref="B84:E84"/>
    <mergeCell ref="F84:I84"/>
    <mergeCell ref="J84:M84"/>
    <mergeCell ref="CX115:DA115"/>
    <mergeCell ref="Z115:AC115"/>
    <mergeCell ref="AD115:AG115"/>
    <mergeCell ref="AH115:AK115"/>
    <mergeCell ref="AL115:AO115"/>
    <mergeCell ref="AP115:AS115"/>
    <mergeCell ref="AT115:AW115"/>
    <mergeCell ref="AX115:BA115"/>
    <mergeCell ref="BB115:BE115"/>
    <mergeCell ref="BF115:BI115"/>
    <mergeCell ref="BJ115:BM115"/>
    <mergeCell ref="BN115:BQ115"/>
    <mergeCell ref="BR115:BU115"/>
    <mergeCell ref="BV115:BY115"/>
    <mergeCell ref="BZ115:CC115"/>
    <mergeCell ref="CD115:CG115"/>
    <mergeCell ref="CH115:CK115"/>
    <mergeCell ref="CL115:CO115"/>
    <mergeCell ref="CP115:CS115"/>
    <mergeCell ref="CT115:CW115"/>
    <mergeCell ref="V142:Y142"/>
    <mergeCell ref="CH142:CK142"/>
    <mergeCell ref="CL142:CO142"/>
    <mergeCell ref="CP142:CS142"/>
    <mergeCell ref="BZ142:CC142"/>
    <mergeCell ref="CT142:CW142"/>
    <mergeCell ref="B142:E142"/>
    <mergeCell ref="F142:I142"/>
    <mergeCell ref="J142:M142"/>
    <mergeCell ref="N142:Q142"/>
    <mergeCell ref="R142:U142"/>
    <mergeCell ref="CX142:DA142"/>
    <mergeCell ref="Z142:AC142"/>
    <mergeCell ref="AD142:AG142"/>
    <mergeCell ref="AH142:AK142"/>
    <mergeCell ref="AL142:AO142"/>
    <mergeCell ref="AP142:AS142"/>
    <mergeCell ref="AT142:AW142"/>
    <mergeCell ref="AX142:BA142"/>
    <mergeCell ref="BB142:BE142"/>
    <mergeCell ref="CD142:CG142"/>
    <mergeCell ref="BF142:BI142"/>
    <mergeCell ref="BJ142:BM142"/>
    <mergeCell ref="BN142:BQ142"/>
    <mergeCell ref="BR142:BU142"/>
    <mergeCell ref="BV142:BY1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Dashboard</vt:lpstr>
      <vt:lpstr>Gender pay gap</vt:lpstr>
      <vt:lpstr>Gender pay gaps GLA</vt:lpstr>
      <vt:lpstr>Ethnicity pay gap</vt:lpstr>
      <vt:lpstr>Ethnicity pay gaps GLA</vt:lpstr>
      <vt:lpstr>Disability pay gap</vt:lpstr>
      <vt:lpstr>Pay ratio</vt:lpstr>
      <vt:lpstr>Below LLW</vt:lpstr>
      <vt:lpstr>Employment gaps</vt:lpstr>
      <vt:lpstr>Employment profile GLA</vt:lpstr>
      <vt:lpstr>Overemployment</vt:lpstr>
      <vt:lpstr>Flexible working</vt:lpstr>
      <vt:lpstr>Insecure employment</vt:lpstr>
      <vt:lpstr>Zero hours</vt:lpstr>
      <vt:lpstr>Unemployment rate</vt:lpstr>
      <vt:lpstr>Underemployment</vt:lpstr>
      <vt:lpstr>Underutility</vt:lpstr>
      <vt:lpstr>Parents in employment</vt:lpstr>
      <vt:lpstr>School readiness</vt:lpstr>
      <vt:lpstr>GCSEs</vt:lpstr>
      <vt:lpstr>Qualifications</vt:lpstr>
      <vt:lpstr>NEET</vt:lpstr>
      <vt:lpstr>training</vt:lpstr>
      <vt:lpstr>Apprentices</vt:lpstr>
      <vt:lpstr>Income inequality</vt:lpstr>
      <vt:lpstr>Wealth inequality</vt:lpstr>
      <vt:lpstr>Disposable Income</vt:lpstr>
      <vt:lpstr>Childcare Costs</vt:lpstr>
      <vt:lpstr>Energy efficiency</vt:lpstr>
      <vt:lpstr>Fuel poverty</vt:lpstr>
      <vt:lpstr>Poverty</vt:lpstr>
      <vt:lpstr>Persistent poverty</vt:lpstr>
      <vt:lpstr>Absolute poverty</vt:lpstr>
      <vt:lpstr>Material deprivation</vt:lpstr>
      <vt:lpstr>Rough sleepers</vt:lpstr>
      <vt:lpstr>Homeless acceptances</vt:lpstr>
      <vt:lpstr>Homelessness Apr18 on</vt:lpstr>
      <vt:lpstr>Arrears</vt:lpstr>
      <vt:lpstr>Savings</vt:lpstr>
      <vt:lpstr>unexpected bills</vt:lpstr>
      <vt:lpstr>Bank accounts</vt:lpstr>
      <vt:lpstr>Insolvencies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Leeser</dc:creator>
  <cp:lastModifiedBy>Rachel Leeser</cp:lastModifiedBy>
  <cp:lastPrinted>2018-04-18T09:33:14Z</cp:lastPrinted>
  <dcterms:created xsi:type="dcterms:W3CDTF">2017-06-13T14:12:46Z</dcterms:created>
  <dcterms:modified xsi:type="dcterms:W3CDTF">2020-02-04T17:15:36Z</dcterms:modified>
</cp:coreProperties>
</file>